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UMNA\Uniii\6th Semester\Modelling &amp; Simulation (Ma'am Shaista Raees)\"/>
    </mc:Choice>
  </mc:AlternateContent>
  <xr:revisionPtr revIDLastSave="0" documentId="13_ncr:1_{4627B6F5-C588-46D7-AD67-251E6F634C4F}" xr6:coauthVersionLast="47" xr6:coauthVersionMax="47" xr10:uidLastSave="{00000000-0000-0000-0000-000000000000}"/>
  <bookViews>
    <workbookView xWindow="-120" yWindow="-120" windowWidth="20730" windowHeight="11160" activeTab="2" xr2:uid="{782FB3F7-200F-412A-982F-9FADABD64A2E}"/>
  </bookViews>
  <sheets>
    <sheet name="Sheet1" sheetId="1" r:id="rId1"/>
    <sheet name="Sheet2" sheetId="2" r:id="rId2"/>
    <sheet name="Project" sheetId="3" r:id="rId3"/>
  </sheets>
  <definedNames>
    <definedName name="_xlchart.v1.0" hidden="1">Project!$E$3:$E$102</definedName>
    <definedName name="_xlchart.v1.1" hidden="1">Project!$E$3:$E$102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3" l="1"/>
  <c r="W33" i="2"/>
  <c r="R20" i="3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22" i="2"/>
  <c r="M25" i="2"/>
  <c r="M27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51" i="2"/>
  <c r="M52" i="2"/>
  <c r="M53" i="2"/>
  <c r="M54" i="2"/>
  <c r="M55" i="2"/>
  <c r="M56" i="2"/>
  <c r="M58" i="2"/>
  <c r="M59" i="2"/>
  <c r="M60" i="2"/>
  <c r="M61" i="2"/>
  <c r="M62" i="2"/>
  <c r="M63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98" i="2"/>
  <c r="M100" i="2"/>
  <c r="M101" i="2"/>
  <c r="M102" i="2"/>
  <c r="M103" i="2"/>
  <c r="S30" i="2"/>
  <c r="K5" i="2"/>
  <c r="S14" i="2"/>
  <c r="Z5" i="2"/>
  <c r="AA5" i="2" s="1"/>
  <c r="AB5" i="2" s="1"/>
  <c r="Y5" i="2"/>
  <c r="X5" i="2"/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4" i="2"/>
  <c r="O16" i="2" l="1"/>
  <c r="O17" i="2" s="1"/>
  <c r="O18" i="2" s="1"/>
  <c r="O4" i="2"/>
  <c r="O5" i="2"/>
  <c r="W21" i="2" l="1"/>
  <c r="W25" i="2"/>
  <c r="W29" i="2"/>
  <c r="V22" i="2"/>
  <c r="V26" i="2"/>
  <c r="W22" i="2"/>
  <c r="W26" i="2"/>
  <c r="W20" i="2"/>
  <c r="V23" i="2"/>
  <c r="V27" i="2"/>
  <c r="W24" i="2"/>
  <c r="V25" i="2"/>
  <c r="W23" i="2"/>
  <c r="X23" i="2" s="1"/>
  <c r="Y23" i="2" s="1"/>
  <c r="Z23" i="2" s="1"/>
  <c r="AA23" i="2" s="1"/>
  <c r="AB23" i="2" s="1"/>
  <c r="W27" i="2"/>
  <c r="X27" i="2" s="1"/>
  <c r="Y27" i="2" s="1"/>
  <c r="Z27" i="2" s="1"/>
  <c r="AA27" i="2" s="1"/>
  <c r="AB27" i="2" s="1"/>
  <c r="V20" i="2"/>
  <c r="V4" i="2" s="1"/>
  <c r="X4" i="2" s="1"/>
  <c r="Y4" i="2" s="1"/>
  <c r="Z4" i="2" s="1"/>
  <c r="AA4" i="2" s="1"/>
  <c r="AB4" i="2" s="1"/>
  <c r="V24" i="2"/>
  <c r="V28" i="2"/>
  <c r="W28" i="2"/>
  <c r="V21" i="2"/>
  <c r="V29" i="2"/>
  <c r="V9" i="2"/>
  <c r="X9" i="2" s="1"/>
  <c r="Y9" i="2" s="1"/>
  <c r="Z9" i="2" s="1"/>
  <c r="AA9" i="2" s="1"/>
  <c r="AB9" i="2" s="1"/>
  <c r="V11" i="2"/>
  <c r="X11" i="2" s="1"/>
  <c r="Y11" i="2" s="1"/>
  <c r="Z11" i="2" s="1"/>
  <c r="AA11" i="2" s="1"/>
  <c r="AB11" i="2" s="1"/>
  <c r="V6" i="2"/>
  <c r="X6" i="2" s="1"/>
  <c r="Y6" i="2" s="1"/>
  <c r="Z6" i="2" s="1"/>
  <c r="AA6" i="2" s="1"/>
  <c r="AB6" i="2" s="1"/>
  <c r="V8" i="2"/>
  <c r="X8" i="2" s="1"/>
  <c r="Y8" i="2" s="1"/>
  <c r="Z8" i="2" s="1"/>
  <c r="AA8" i="2" s="1"/>
  <c r="AB8" i="2" s="1"/>
  <c r="W13" i="2"/>
  <c r="X13" i="2" s="1"/>
  <c r="Y13" i="2" s="1"/>
  <c r="Z13" i="2" s="1"/>
  <c r="AA13" i="2" s="1"/>
  <c r="AB13" i="2" s="1"/>
  <c r="V12" i="2"/>
  <c r="X12" i="2" s="1"/>
  <c r="Y12" i="2" s="1"/>
  <c r="Z12" i="2" s="1"/>
  <c r="AA12" i="2" s="1"/>
  <c r="AB12" i="2" s="1"/>
  <c r="V7" i="2"/>
  <c r="X7" i="2" s="1"/>
  <c r="Y7" i="2" s="1"/>
  <c r="Z7" i="2" s="1"/>
  <c r="AA7" i="2" s="1"/>
  <c r="AB7" i="2" s="1"/>
  <c r="V10" i="2"/>
  <c r="X10" i="2" s="1"/>
  <c r="Y10" i="2" s="1"/>
  <c r="Z10" i="2" s="1"/>
  <c r="AA10" i="2" s="1"/>
  <c r="AB10" i="2" s="1"/>
  <c r="X20" i="2" l="1"/>
  <c r="Y20" i="2" s="1"/>
  <c r="X28" i="2"/>
  <c r="Y28" i="2" s="1"/>
  <c r="Z28" i="2" s="1"/>
  <c r="AA28" i="2" s="1"/>
  <c r="AB28" i="2" s="1"/>
  <c r="X24" i="2"/>
  <c r="Y24" i="2" s="1"/>
  <c r="Z24" i="2" s="1"/>
  <c r="AA24" i="2" s="1"/>
  <c r="AB24" i="2" s="1"/>
  <c r="X26" i="2"/>
  <c r="Y26" i="2" s="1"/>
  <c r="Z26" i="2" s="1"/>
  <c r="AA26" i="2" s="1"/>
  <c r="AB26" i="2" s="1"/>
  <c r="X29" i="2"/>
  <c r="Y29" i="2" s="1"/>
  <c r="Z29" i="2" s="1"/>
  <c r="AA29" i="2" s="1"/>
  <c r="AB29" i="2" s="1"/>
  <c r="Z20" i="2"/>
  <c r="AA20" i="2" s="1"/>
  <c r="AB20" i="2" s="1"/>
  <c r="X22" i="2"/>
  <c r="Y22" i="2" s="1"/>
  <c r="Z22" i="2" s="1"/>
  <c r="AA22" i="2" s="1"/>
  <c r="AB22" i="2" s="1"/>
  <c r="X25" i="2"/>
  <c r="Y25" i="2" s="1"/>
  <c r="Z25" i="2" s="1"/>
  <c r="AA25" i="2" s="1"/>
  <c r="AB25" i="2" s="1"/>
  <c r="X21" i="2"/>
  <c r="Y21" i="2" s="1"/>
  <c r="Z21" i="2" s="1"/>
  <c r="AA21" i="2" s="1"/>
  <c r="AB21" i="2" s="1"/>
  <c r="Y31" i="2" l="1"/>
  <c r="AB31" i="2"/>
</calcChain>
</file>

<file path=xl/sharedStrings.xml><?xml version="1.0" encoding="utf-8"?>
<sst xmlns="http://schemas.openxmlformats.org/spreadsheetml/2006/main" count="1134" uniqueCount="467">
  <si>
    <t>MR No</t>
  </si>
  <si>
    <t>Patient Name</t>
  </si>
  <si>
    <t>Admission Time</t>
  </si>
  <si>
    <t>Stay Duration</t>
  </si>
  <si>
    <t>B/O PARVEENA</t>
  </si>
  <si>
    <t>392 hours 37 min</t>
  </si>
  <si>
    <t>fatima</t>
  </si>
  <si>
    <t>288 hours 17 min</t>
  </si>
  <si>
    <t>b/o anum</t>
  </si>
  <si>
    <t>8/13/2024 22:00:11</t>
  </si>
  <si>
    <t>97 hours 11 min</t>
  </si>
  <si>
    <t>b/o ani</t>
  </si>
  <si>
    <t>8/15/2024 09:44:17</t>
  </si>
  <si>
    <t>61 hours 27 min</t>
  </si>
  <si>
    <t>b/o yasmeen</t>
  </si>
  <si>
    <t>8/15/2024 16:04:05</t>
  </si>
  <si>
    <t>55 hours 7 min</t>
  </si>
  <si>
    <t>b/o iqra</t>
  </si>
  <si>
    <t>8/16/2024 03:14:58</t>
  </si>
  <si>
    <t>43 hours 56 min</t>
  </si>
  <si>
    <t>maria</t>
  </si>
  <si>
    <t>8/16/2024 09:45:53</t>
  </si>
  <si>
    <t>37 hours 25 min</t>
  </si>
  <si>
    <t>mustafa</t>
  </si>
  <si>
    <t>8/17/2024 04:14:04</t>
  </si>
  <si>
    <t>18 hours 57 min</t>
  </si>
  <si>
    <t>dua</t>
  </si>
  <si>
    <t>8/17/2024 11:47:36</t>
  </si>
  <si>
    <t>11 hours 23 min</t>
  </si>
  <si>
    <t>hajira bibi</t>
  </si>
  <si>
    <t>8/17/2024 12:37:49</t>
  </si>
  <si>
    <t>10 hours 33 min</t>
  </si>
  <si>
    <t>ab rafay</t>
  </si>
  <si>
    <t>8/17/2024 13:50:36</t>
  </si>
  <si>
    <t>9 hours 20 min</t>
  </si>
  <si>
    <t>b/o asia</t>
  </si>
  <si>
    <t>8/17/2024 14:00:01</t>
  </si>
  <si>
    <t>9 hours 11 min</t>
  </si>
  <si>
    <t>tehreem</t>
  </si>
  <si>
    <t>8/17/2024 14:38:25</t>
  </si>
  <si>
    <t>8 hours 33 min</t>
  </si>
  <si>
    <t>b/o sabol</t>
  </si>
  <si>
    <t>8/17/2024 14:53:02</t>
  </si>
  <si>
    <t>8 hours 18 min</t>
  </si>
  <si>
    <t>B/O MEHNAZ</t>
  </si>
  <si>
    <t>8/17/2024 15:00:19</t>
  </si>
  <si>
    <t>8 hours 11 min</t>
  </si>
  <si>
    <t>B/O SHAZIA</t>
  </si>
  <si>
    <t>8/17/2024 15:26:40</t>
  </si>
  <si>
    <t>7 hours 44 min</t>
  </si>
  <si>
    <t>umar</t>
  </si>
  <si>
    <t>8/17/2024 16:09:19</t>
  </si>
  <si>
    <t>7 hours 2 min</t>
  </si>
  <si>
    <t>b/o shaheen</t>
  </si>
  <si>
    <t>8/17/2024 17:56:26</t>
  </si>
  <si>
    <t>5 hours 15 min</t>
  </si>
  <si>
    <t>m areeb</t>
  </si>
  <si>
    <t>8/17/2024 18:14:58</t>
  </si>
  <si>
    <t>4 hours 56 min</t>
  </si>
  <si>
    <t>shazma</t>
  </si>
  <si>
    <t>8/17/2024 19:12:35</t>
  </si>
  <si>
    <t>3 hours 58 min</t>
  </si>
  <si>
    <t>ibraheem</t>
  </si>
  <si>
    <t>8/17/2024 19:46:09</t>
  </si>
  <si>
    <t>3 hours 25 min</t>
  </si>
  <si>
    <t>8/17/2024 21:39:37</t>
  </si>
  <si>
    <t>1 hours 31 min</t>
  </si>
  <si>
    <t>komal</t>
  </si>
  <si>
    <t>8/17/2024 22:11:36</t>
  </si>
  <si>
    <t>59 min</t>
  </si>
  <si>
    <t>b/o bushra bibi</t>
  </si>
  <si>
    <t>8/17/2024 23:03:12</t>
  </si>
  <si>
    <t>8 min</t>
  </si>
  <si>
    <t>Rayan</t>
  </si>
  <si>
    <t>8/13/2024 19:54:09</t>
  </si>
  <si>
    <t>99 hours 17 min</t>
  </si>
  <si>
    <t>abrish</t>
  </si>
  <si>
    <t>8/15/2024 15:46:29</t>
  </si>
  <si>
    <t>55 hours 24 min</t>
  </si>
  <si>
    <t>b/o shagufta</t>
  </si>
  <si>
    <t>8/16/2024 00:04:19</t>
  </si>
  <si>
    <t>47 hours 7 min</t>
  </si>
  <si>
    <t>EMAAN FATIMA</t>
  </si>
  <si>
    <t>8/16/2024 13:33:43</t>
  </si>
  <si>
    <t>33 hours 37 min</t>
  </si>
  <si>
    <t>aiman</t>
  </si>
  <si>
    <t>8/16/2024 14:40:53</t>
  </si>
  <si>
    <t>32 hours 30 min</t>
  </si>
  <si>
    <t>RAYAN ALI</t>
  </si>
  <si>
    <t>8/16/2024 16:50:20</t>
  </si>
  <si>
    <t>30 hours 21 min</t>
  </si>
  <si>
    <t>m azan</t>
  </si>
  <si>
    <t>8/16/2024 22:04:23</t>
  </si>
  <si>
    <t>25 hours 7 min</t>
  </si>
  <si>
    <t>rubab</t>
  </si>
  <si>
    <t>8/16/2024 23:54:24</t>
  </si>
  <si>
    <t>23 hours 17 min</t>
  </si>
  <si>
    <t>sehereen fatima</t>
  </si>
  <si>
    <t>8/17/2024 04:59:10</t>
  </si>
  <si>
    <t>18 hours 12 min</t>
  </si>
  <si>
    <t>hurain</t>
  </si>
  <si>
    <t>8/17/2024 06:16:56</t>
  </si>
  <si>
    <t>16 hours 54 min</t>
  </si>
  <si>
    <t>habiba</t>
  </si>
  <si>
    <t>8/17/2024 07:24:20</t>
  </si>
  <si>
    <t>15 hours 47 min</t>
  </si>
  <si>
    <t>m ayan</t>
  </si>
  <si>
    <t>8/17/2024 08:00:45</t>
  </si>
  <si>
    <t>15 hours 10 min</t>
  </si>
  <si>
    <t>urooj</t>
  </si>
  <si>
    <t>8/17/2024 09:18:32</t>
  </si>
  <si>
    <t>13 hours 52 min</t>
  </si>
  <si>
    <t>aqsa</t>
  </si>
  <si>
    <t>8/17/2024 10:29:54</t>
  </si>
  <si>
    <t>12 hours 41 min</t>
  </si>
  <si>
    <t>ALINA</t>
  </si>
  <si>
    <t>8/17/2024 11:13:39</t>
  </si>
  <si>
    <t>11 hours 57 min</t>
  </si>
  <si>
    <t>zeenat</t>
  </si>
  <si>
    <t>8/17/2024 12:41:33</t>
  </si>
  <si>
    <t>10 hours 29 min</t>
  </si>
  <si>
    <t>b/o sakina</t>
  </si>
  <si>
    <t>8/17/2024 12:53:54</t>
  </si>
  <si>
    <t>10 hours 17 min</t>
  </si>
  <si>
    <t>hasnain</t>
  </si>
  <si>
    <t>8/17/2024 13:16:21</t>
  </si>
  <si>
    <t>9 hours 55 min</t>
  </si>
  <si>
    <t>yashwa</t>
  </si>
  <si>
    <t>8/17/2024 14:51:43</t>
  </si>
  <si>
    <t>8 hours 19 min</t>
  </si>
  <si>
    <t>horaiba</t>
  </si>
  <si>
    <t>8/17/2024 15:28:07</t>
  </si>
  <si>
    <t>7 hours 43 min</t>
  </si>
  <si>
    <t>M. USMAN</t>
  </si>
  <si>
    <t>8/17/2024 16:15:52</t>
  </si>
  <si>
    <t>6 hours 55 min</t>
  </si>
  <si>
    <t>DUA</t>
  </si>
  <si>
    <t>8/17/2024 16:25:12</t>
  </si>
  <si>
    <t>6 hours 46 min</t>
  </si>
  <si>
    <t>m sufiyan</t>
  </si>
  <si>
    <t>8/17/2024 16:28:29</t>
  </si>
  <si>
    <t>6 hours 42 min</t>
  </si>
  <si>
    <t>MUSA</t>
  </si>
  <si>
    <t>8/17/2024 16:41:10</t>
  </si>
  <si>
    <t>6 hours 30 min</t>
  </si>
  <si>
    <t>SOHAIB</t>
  </si>
  <si>
    <t>8/17/2024 16:43:31</t>
  </si>
  <si>
    <t>6 hours 27 min</t>
  </si>
  <si>
    <t>ZARA</t>
  </si>
  <si>
    <t>8/17/2024 16:47:41</t>
  </si>
  <si>
    <t>6 hours 23 min</t>
  </si>
  <si>
    <t>TAHRA</t>
  </si>
  <si>
    <t>8/17/2024 16:51:34</t>
  </si>
  <si>
    <t>6 hours 19 min</t>
  </si>
  <si>
    <t>irha</t>
  </si>
  <si>
    <t>8/17/2024 17:12:36</t>
  </si>
  <si>
    <t>5 hours 58 min</t>
  </si>
  <si>
    <t>B/O AMBREEN</t>
  </si>
  <si>
    <t>8/17/2024 18:01:47</t>
  </si>
  <si>
    <t>5 hours 9 min</t>
  </si>
  <si>
    <t>yasmeen</t>
  </si>
  <si>
    <t>8/17/2024 18:58:55</t>
  </si>
  <si>
    <t>4 hours 12 min</t>
  </si>
  <si>
    <t>sameena</t>
  </si>
  <si>
    <t>8/17/2024 19:30:58</t>
  </si>
  <si>
    <t>3 hours 40 min</t>
  </si>
  <si>
    <t>b/o afsha</t>
  </si>
  <si>
    <t>8/17/2024 21:02:21</t>
  </si>
  <si>
    <t>2 hours 9 min</t>
  </si>
  <si>
    <t>b/o saima</t>
  </si>
  <si>
    <t>8/17/2024 21:17:27</t>
  </si>
  <si>
    <t>1 hours 54 min</t>
  </si>
  <si>
    <t>rohan</t>
  </si>
  <si>
    <t>8/17/2024 21:39:45</t>
  </si>
  <si>
    <t>azaiya</t>
  </si>
  <si>
    <t>8/17/2024 21:43:14</t>
  </si>
  <si>
    <t>1 hours 28 min</t>
  </si>
  <si>
    <t>zain</t>
  </si>
  <si>
    <t>8/17/2024 22:02:17</t>
  </si>
  <si>
    <t>1 hours 9 min</t>
  </si>
  <si>
    <t>mafal</t>
  </si>
  <si>
    <t>8/17/2024 22:34:25</t>
  </si>
  <si>
    <t>37 min</t>
  </si>
  <si>
    <t>abu bakar</t>
  </si>
  <si>
    <t>8/17/2024 22:35:27</t>
  </si>
  <si>
    <t>35 min</t>
  </si>
  <si>
    <t>arham</t>
  </si>
  <si>
    <t>8/17/2024 22:42:40</t>
  </si>
  <si>
    <t>28 min</t>
  </si>
  <si>
    <t>Discharge Date &amp; Time</t>
  </si>
  <si>
    <t>08/17/2024 23:11</t>
  </si>
  <si>
    <t>08/17/2024 23:10</t>
  </si>
  <si>
    <t>08/17/2024 15:11:11</t>
  </si>
  <si>
    <t>08/17/2024 11:11:17</t>
  </si>
  <si>
    <t>08/17/2024 21:11:05</t>
  </si>
  <si>
    <t>08/17/2024 23:10:58</t>
  </si>
  <si>
    <t>08/18/2024 23:10:53</t>
  </si>
  <si>
    <t>08/17/2024 23:11:04</t>
  </si>
  <si>
    <t>08/17/2024 23:10:36</t>
  </si>
  <si>
    <t>08/17/2024 23:10:49</t>
  </si>
  <si>
    <t>08/17/2024 23:11:01</t>
  </si>
  <si>
    <t>08/17/2024 23:11:25</t>
  </si>
  <si>
    <t>08/17/2024 23:11:02</t>
  </si>
  <si>
    <t>08/17/2024 23:11:19</t>
  </si>
  <si>
    <t>08/17/2024 23:10:40</t>
  </si>
  <si>
    <t>08/17/2024 23:11:26</t>
  </si>
  <si>
    <t>08/17/2024 23:10:35</t>
  </si>
  <si>
    <t>08/17/2024 23:11:09</t>
  </si>
  <si>
    <t>08/17/2024 23:10:37</t>
  </si>
  <si>
    <t>08/17/2024 23:11:12</t>
  </si>
  <si>
    <t>08/17/2024 15:11:09</t>
  </si>
  <si>
    <t>08/17/2024 21:10:29</t>
  </si>
  <si>
    <t>08/17/2024 23:10:43</t>
  </si>
  <si>
    <t>08/17/2024 23:10:53</t>
  </si>
  <si>
    <t>08/17/2024 23:11:20</t>
  </si>
  <si>
    <t>08/17/2024 23:11:23</t>
  </si>
  <si>
    <t>08/17/2024 23:11:24</t>
  </si>
  <si>
    <t>08/17/2024 23:11:10</t>
  </si>
  <si>
    <t>08/17/2024 23:10:56</t>
  </si>
  <si>
    <t>08/17/2024 23:10:45</t>
  </si>
  <si>
    <t>08/17/2024 23:10:32</t>
  </si>
  <si>
    <t>08/17/2024 23:10:54</t>
  </si>
  <si>
    <t>08/17/2024 23:10:39</t>
  </si>
  <si>
    <t>08/17/2024 23:10:33</t>
  </si>
  <si>
    <t>08/17/2024 23:11:21</t>
  </si>
  <si>
    <t>08/17/2024 23:11:07</t>
  </si>
  <si>
    <t>08/17/2024 23:10:52</t>
  </si>
  <si>
    <t>08/17/2024 23:10:29</t>
  </si>
  <si>
    <t>08/17/2024 23:10:31</t>
  </si>
  <si>
    <t>08/17/2024 23:10:41</t>
  </si>
  <si>
    <t>08/17/2024 23:10:34</t>
  </si>
  <si>
    <t>08/17/2024 23:10:47</t>
  </si>
  <si>
    <t>08/17/2024 23:10:55</t>
  </si>
  <si>
    <t>08/17/2024 23:11:27</t>
  </si>
  <si>
    <t>08/17/2024 23:11:14</t>
  </si>
  <si>
    <t>08/17/2024 23:11:17</t>
  </si>
  <si>
    <t>08/17/2024 23:10:27</t>
  </si>
  <si>
    <t>anamta</t>
  </si>
  <si>
    <t>8/18/2024 03:19:24</t>
  </si>
  <si>
    <t>15 hours 9 min</t>
  </si>
  <si>
    <t>zaira</t>
  </si>
  <si>
    <t>8/18/2024 10:16:09</t>
  </si>
  <si>
    <t>8 hours 12 min</t>
  </si>
  <si>
    <t>8/18/2024 12:22:59</t>
  </si>
  <si>
    <t>6 hours 5 min</t>
  </si>
  <si>
    <t>zainab</t>
  </si>
  <si>
    <t>8/18/2024 12:25:09</t>
  </si>
  <si>
    <t>6 hours 3 min</t>
  </si>
  <si>
    <t>b/o dua</t>
  </si>
  <si>
    <t>8/18/2024 13:52:52</t>
  </si>
  <si>
    <t>4 hours 35 min</t>
  </si>
  <si>
    <t>furqan</t>
  </si>
  <si>
    <t>8/18/2024 14:20:04</t>
  </si>
  <si>
    <t>4 hours 8 min</t>
  </si>
  <si>
    <t>b/o sumbul</t>
  </si>
  <si>
    <t>8/18/2024 15:29:14</t>
  </si>
  <si>
    <t>2 hours 59 min</t>
  </si>
  <si>
    <t>m.hassan ali</t>
  </si>
  <si>
    <t>8/18/2024 16:25:15</t>
  </si>
  <si>
    <t>2 hours 3 min</t>
  </si>
  <si>
    <t>b/o shiwa</t>
  </si>
  <si>
    <t>8/18/2024 16:28:23</t>
  </si>
  <si>
    <t>2 hours 0 min</t>
  </si>
  <si>
    <t>fiza</t>
  </si>
  <si>
    <t>8/18/2024 18:03:43</t>
  </si>
  <si>
    <t>24 min</t>
  </si>
  <si>
    <t>sanjida</t>
  </si>
  <si>
    <t>8/18/2024 00:15:13</t>
  </si>
  <si>
    <t>18 hours 13 min</t>
  </si>
  <si>
    <t>sadaf</t>
  </si>
  <si>
    <t>8/18/2024 01:28:43</t>
  </si>
  <si>
    <t>16 hours 59 min</t>
  </si>
  <si>
    <t>muhammad</t>
  </si>
  <si>
    <t>8/18/2024 04:50:47</t>
  </si>
  <si>
    <t>13 hours 37 min</t>
  </si>
  <si>
    <t>tania</t>
  </si>
  <si>
    <t>8/18/2024 06:31:36</t>
  </si>
  <si>
    <t>niyaz khan</t>
  </si>
  <si>
    <t>8/18/2024 09:06:07</t>
  </si>
  <si>
    <t>9 hours 22 min</t>
  </si>
  <si>
    <t>LIABA</t>
  </si>
  <si>
    <t>8/18/2024 10:10:38</t>
  </si>
  <si>
    <t>8 hours 17 min</t>
  </si>
  <si>
    <t>M SAAD</t>
  </si>
  <si>
    <t>8/18/2024 10:19:02</t>
  </si>
  <si>
    <t>8 hours 9 min</t>
  </si>
  <si>
    <t>SUNBAL</t>
  </si>
  <si>
    <t>8/18/2024 10:22:22</t>
  </si>
  <si>
    <t>8 hours 6 min</t>
  </si>
  <si>
    <t>MINAL</t>
  </si>
  <si>
    <t>8/18/2024 10:44:18</t>
  </si>
  <si>
    <t>m fazain</t>
  </si>
  <si>
    <t>8/18/2024 11:13:35</t>
  </si>
  <si>
    <t>7 hours 15 min</t>
  </si>
  <si>
    <t>m.umar</t>
  </si>
  <si>
    <t>8/18/2024 11:33:31</t>
  </si>
  <si>
    <t>ronaq</t>
  </si>
  <si>
    <t>8/18/2024 11:43:53</t>
  </si>
  <si>
    <t>6 hours 44 min</t>
  </si>
  <si>
    <t>m usman</t>
  </si>
  <si>
    <t>8/18/2024 13:10:17</t>
  </si>
  <si>
    <t>5 hours 18 min</t>
  </si>
  <si>
    <t>abdullah</t>
  </si>
  <si>
    <t>8/18/2024 13:57:57</t>
  </si>
  <si>
    <t>4 hours 30 min</t>
  </si>
  <si>
    <t>muzammil</t>
  </si>
  <si>
    <t>8/18/2024 13:59:53</t>
  </si>
  <si>
    <t>4 hours 28 min</t>
  </si>
  <si>
    <t>abdul hadi</t>
  </si>
  <si>
    <t>8/18/2024 14:15:04</t>
  </si>
  <si>
    <t>4 hours 13 min</t>
  </si>
  <si>
    <t>bariar</t>
  </si>
  <si>
    <t>8/18/2024 14:30:11</t>
  </si>
  <si>
    <t>B/o Yamna</t>
  </si>
  <si>
    <t>8/18/2024 14:49:52</t>
  </si>
  <si>
    <t>3 hours 38 min</t>
  </si>
  <si>
    <t>hanasa</t>
  </si>
  <si>
    <t>8/18/2024 14:51:50</t>
  </si>
  <si>
    <t>3 hours 36 min</t>
  </si>
  <si>
    <t>ab rafy</t>
  </si>
  <si>
    <t>8/18/2024 15:01:09</t>
  </si>
  <si>
    <t>3 hours 27 min</t>
  </si>
  <si>
    <t>shAZAIN</t>
  </si>
  <si>
    <t>8/18/2024 15:09:01</t>
  </si>
  <si>
    <t>3 hours 19 min</t>
  </si>
  <si>
    <t>mavia</t>
  </si>
  <si>
    <t>8/18/2024 16:08:38</t>
  </si>
  <si>
    <t>2 hours 19 min</t>
  </si>
  <si>
    <t>b/o usra</t>
  </si>
  <si>
    <t>8/18/2024 16:28:53</t>
  </si>
  <si>
    <t>1 hours 59 min</t>
  </si>
  <si>
    <t>usman</t>
  </si>
  <si>
    <t>8/18/2024 16:39:59</t>
  </si>
  <si>
    <t>1 hours 48 min</t>
  </si>
  <si>
    <t>anaya</t>
  </si>
  <si>
    <t>8/18/2024 17:41:21</t>
  </si>
  <si>
    <t>47 min</t>
  </si>
  <si>
    <t>aiza</t>
  </si>
  <si>
    <t>8/18/2024 17:46:17</t>
  </si>
  <si>
    <t>42 min</t>
  </si>
  <si>
    <t>ume hani</t>
  </si>
  <si>
    <t>8/18/2024 18:04:47</t>
  </si>
  <si>
    <t>23 min</t>
  </si>
  <si>
    <t>rameen</t>
  </si>
  <si>
    <t>8/18/2024 18:07:36</t>
  </si>
  <si>
    <t>21 min</t>
  </si>
  <si>
    <t>08/18/2024 18:28:24</t>
  </si>
  <si>
    <t>08/18/2024 18:28:09</t>
  </si>
  <si>
    <t>08/18/2024 18:27:59</t>
  </si>
  <si>
    <t>08/18/2024 18:27:52</t>
  </si>
  <si>
    <t>08/18/2024 18:28:04</t>
  </si>
  <si>
    <t>08/18/2024 18:28:14</t>
  </si>
  <si>
    <t>08/18/2024 18:28:15</t>
  </si>
  <si>
    <t>08/18/2024 18:28:23</t>
  </si>
  <si>
    <t>08/18/2024 18:27:43</t>
  </si>
  <si>
    <t>08/18/2024 18:28:13</t>
  </si>
  <si>
    <t>08/18/2024 18:27:47</t>
  </si>
  <si>
    <t>08/18/2024 18:28:36</t>
  </si>
  <si>
    <t>08/18/2024 18:28:07</t>
  </si>
  <si>
    <t>08/18/2024 18:27:38</t>
  </si>
  <si>
    <t>08/18/2024 18:28:02</t>
  </si>
  <si>
    <t>08/18/2024 18:28:22</t>
  </si>
  <si>
    <t>08/18/2024 18:28:18</t>
  </si>
  <si>
    <t>08/18/2024 18:28:35</t>
  </si>
  <si>
    <t>08/18/2024 18:28:31</t>
  </si>
  <si>
    <t>08/18/2024 18:27:53</t>
  </si>
  <si>
    <t>08/18/2024 18:28:17</t>
  </si>
  <si>
    <t>08/18/2024 18:27:57</t>
  </si>
  <si>
    <t>08/18/2024 18:28:11</t>
  </si>
  <si>
    <t>08/18/2024 18:27:50</t>
  </si>
  <si>
    <t>08/18/2024 18:28:01</t>
  </si>
  <si>
    <t>08/18/2024 18:28:21</t>
  </si>
  <si>
    <t>Sno.</t>
  </si>
  <si>
    <t>PATIENT</t>
  </si>
  <si>
    <t>ARRIVAL TIME</t>
  </si>
  <si>
    <t>END TIME</t>
  </si>
  <si>
    <t>SERVICE TIME</t>
  </si>
  <si>
    <t>Hours</t>
  </si>
  <si>
    <t>Minutes</t>
  </si>
  <si>
    <t>Con Min</t>
  </si>
  <si>
    <t>MAX=</t>
  </si>
  <si>
    <t>MIN=</t>
  </si>
  <si>
    <t>Bin</t>
  </si>
  <si>
    <t>Range</t>
  </si>
  <si>
    <t>Expected Frequency</t>
  </si>
  <si>
    <t>Bin 1</t>
  </si>
  <si>
    <t>Bin 2</t>
  </si>
  <si>
    <t>Bin 3</t>
  </si>
  <si>
    <t>Bin 4</t>
  </si>
  <si>
    <t>Bin 5</t>
  </si>
  <si>
    <t>Bin 6</t>
  </si>
  <si>
    <t>Bin 7</t>
  </si>
  <si>
    <t>Bin 8</t>
  </si>
  <si>
    <t>Bin 9</t>
  </si>
  <si>
    <t>Bin 10</t>
  </si>
  <si>
    <t>Sum of st</t>
  </si>
  <si>
    <t>mean</t>
  </si>
  <si>
    <t>lambda</t>
  </si>
  <si>
    <t>Observed Frequency (O)</t>
  </si>
  <si>
    <t>0 - 39</t>
  </si>
  <si>
    <t>39 - 78</t>
  </si>
  <si>
    <t>78 - 117</t>
  </si>
  <si>
    <t>117 - 156</t>
  </si>
  <si>
    <t>156 - 195</t>
  </si>
  <si>
    <t>195 - 234</t>
  </si>
  <si>
    <t>234 - 273</t>
  </si>
  <si>
    <t>273 - 312</t>
  </si>
  <si>
    <t>312 - 351</t>
  </si>
  <si>
    <t>351 - 392</t>
  </si>
  <si>
    <t>bin</t>
  </si>
  <si>
    <t>upper bound</t>
  </si>
  <si>
    <t>lower bound</t>
  </si>
  <si>
    <t>PLB</t>
  </si>
  <si>
    <t>PUB</t>
  </si>
  <si>
    <t>p=pub-lub</t>
  </si>
  <si>
    <t>ep=n*p</t>
  </si>
  <si>
    <t>Probability</t>
  </si>
  <si>
    <t>Chi-square</t>
  </si>
  <si>
    <t>OF-EF</t>
  </si>
  <si>
    <t>Power</t>
  </si>
  <si>
    <t>chi-square</t>
  </si>
  <si>
    <t>37 hours 0 min</t>
  </si>
  <si>
    <t>28 hours 12 min</t>
  </si>
  <si>
    <t>Bin Number</t>
  </si>
  <si>
    <t>0 - 10</t>
  </si>
  <si>
    <t>20 - 30</t>
  </si>
  <si>
    <t>30 - 40</t>
  </si>
  <si>
    <t>40 - 50</t>
  </si>
  <si>
    <t>50 - 60</t>
  </si>
  <si>
    <t>60 - 70</t>
  </si>
  <si>
    <t>70 - 80</t>
  </si>
  <si>
    <t>80 - 90</t>
  </si>
  <si>
    <t>90 - 100</t>
  </si>
  <si>
    <t>"10-20"</t>
  </si>
  <si>
    <t>OF</t>
  </si>
  <si>
    <t>ub</t>
  </si>
  <si>
    <t>lb</t>
  </si>
  <si>
    <t>plb</t>
  </si>
  <si>
    <t>pub</t>
  </si>
  <si>
    <t>p</t>
  </si>
  <si>
    <t>EF</t>
  </si>
  <si>
    <t>df</t>
  </si>
  <si>
    <t>"10-1-1"</t>
  </si>
  <si>
    <t>Service Time</t>
  </si>
  <si>
    <t>SUM OF ST</t>
  </si>
  <si>
    <t>MEAN</t>
  </si>
  <si>
    <t>LAMBDA</t>
  </si>
  <si>
    <t>BIN NUMBER</t>
  </si>
  <si>
    <t>BINS</t>
  </si>
  <si>
    <t>OBSERVED FREQUENCY</t>
  </si>
  <si>
    <t>UPPER BOUND</t>
  </si>
  <si>
    <t>LOWER BOUND</t>
  </si>
  <si>
    <t>PROBABILITY LB</t>
  </si>
  <si>
    <t>PROBABILITY UB</t>
  </si>
  <si>
    <t>PROBABILITY</t>
  </si>
  <si>
    <t>EXPECTED FREQ</t>
  </si>
  <si>
    <t xml:space="preserve">POWER </t>
  </si>
  <si>
    <t>CHI-SQUARE</t>
  </si>
  <si>
    <t>SUM</t>
  </si>
  <si>
    <t>DF=8</t>
  </si>
  <si>
    <t>DF= K-P-1</t>
  </si>
  <si>
    <t>CALCULATED</t>
  </si>
  <si>
    <t>TABULATED</t>
  </si>
  <si>
    <t>RESULT:</t>
  </si>
  <si>
    <t>SERVICE TIME FOLLOWS EXPONENETIAL DISTRIBUTIONS</t>
  </si>
  <si>
    <t>MODEL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</si>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</sst>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DF3"/>
        <bgColor indexed="64"/>
      </patternFill>
    </fill>
    <fill>
      <patternFill patternType="solid">
        <fgColor rgb="FFE4E6EF"/>
        <bgColor indexed="64"/>
      </patternFill>
    </fill>
  </fills>
  <borders count="2">
    <border>
      <left/>
      <right/>
      <top/>
      <bottom/>
      <diagonal/>
    </border>
    <border>
      <left style="medium">
        <color rgb="FFEBEDF3"/>
      </left>
      <right style="medium">
        <color rgb="FFEBEDF3"/>
      </right>
      <top style="medium">
        <color rgb="FFEBEDF3"/>
      </top>
      <bottom style="medium">
        <color rgb="FFEBEDF3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2" fillId="3" borderId="1" xfId="0" applyFont="1" applyFill="1" applyBorder="1" applyAlignment="1">
      <alignment vertical="center"/>
    </xf>
    <xf numFmtId="0" fontId="3" fillId="3" borderId="1" xfId="1" applyFill="1" applyBorder="1" applyAlignment="1">
      <alignment vertical="center"/>
    </xf>
    <xf numFmtId="22" fontId="2" fillId="3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1" applyFill="1" applyBorder="1" applyAlignment="1">
      <alignment vertical="center"/>
    </xf>
    <xf numFmtId="22" fontId="2" fillId="2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1" applyFill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2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Project!$E$3:$E$102</c:f>
              <c:numCache>
                <c:formatCode>General</c:formatCode>
                <c:ptCount val="100"/>
                <c:pt idx="0">
                  <c:v>37</c:v>
                </c:pt>
                <c:pt idx="1">
                  <c:v>28.2</c:v>
                </c:pt>
                <c:pt idx="2">
                  <c:v>97.183333333333337</c:v>
                </c:pt>
                <c:pt idx="3">
                  <c:v>61.45</c:v>
                </c:pt>
                <c:pt idx="4">
                  <c:v>55.116666666666667</c:v>
                </c:pt>
                <c:pt idx="5">
                  <c:v>43.93333333333333</c:v>
                </c:pt>
                <c:pt idx="6">
                  <c:v>37.416666666666664</c:v>
                </c:pt>
                <c:pt idx="7">
                  <c:v>18.95</c:v>
                </c:pt>
                <c:pt idx="8">
                  <c:v>11.383333333333333</c:v>
                </c:pt>
                <c:pt idx="9">
                  <c:v>10.55</c:v>
                </c:pt>
                <c:pt idx="10">
                  <c:v>9.3333333333333339</c:v>
                </c:pt>
                <c:pt idx="11">
                  <c:v>9.1833333333333336</c:v>
                </c:pt>
                <c:pt idx="12">
                  <c:v>8.5500000000000007</c:v>
                </c:pt>
                <c:pt idx="13">
                  <c:v>8.3000000000000007</c:v>
                </c:pt>
                <c:pt idx="14">
                  <c:v>8.1833333333333336</c:v>
                </c:pt>
                <c:pt idx="15">
                  <c:v>56.74</c:v>
                </c:pt>
                <c:pt idx="16">
                  <c:v>67.897687000000005</c:v>
                </c:pt>
                <c:pt idx="17">
                  <c:v>75.323133999999996</c:v>
                </c:pt>
                <c:pt idx="18">
                  <c:v>4.9333333333333336</c:v>
                </c:pt>
                <c:pt idx="19">
                  <c:v>75</c:v>
                </c:pt>
                <c:pt idx="20">
                  <c:v>78.760000000000005</c:v>
                </c:pt>
                <c:pt idx="21">
                  <c:v>1.5166666666666666</c:v>
                </c:pt>
                <c:pt idx="22">
                  <c:v>89</c:v>
                </c:pt>
                <c:pt idx="23">
                  <c:v>0.13333333333333333</c:v>
                </c:pt>
                <c:pt idx="24">
                  <c:v>45</c:v>
                </c:pt>
                <c:pt idx="25">
                  <c:v>55.4</c:v>
                </c:pt>
                <c:pt idx="26">
                  <c:v>47.116666666666667</c:v>
                </c:pt>
                <c:pt idx="27">
                  <c:v>33.616666666666667</c:v>
                </c:pt>
                <c:pt idx="28">
                  <c:v>32.5</c:v>
                </c:pt>
                <c:pt idx="29">
                  <c:v>30.35</c:v>
                </c:pt>
                <c:pt idx="30">
                  <c:v>25.116666666666667</c:v>
                </c:pt>
                <c:pt idx="31">
                  <c:v>23.283333333333335</c:v>
                </c:pt>
                <c:pt idx="32">
                  <c:v>18.2</c:v>
                </c:pt>
                <c:pt idx="33">
                  <c:v>16.899999999999999</c:v>
                </c:pt>
                <c:pt idx="34">
                  <c:v>15.783333333333333</c:v>
                </c:pt>
                <c:pt idx="35">
                  <c:v>15.166666666666666</c:v>
                </c:pt>
                <c:pt idx="36">
                  <c:v>13.866666666666667</c:v>
                </c:pt>
                <c:pt idx="37">
                  <c:v>12.683333333333334</c:v>
                </c:pt>
                <c:pt idx="38">
                  <c:v>11.95</c:v>
                </c:pt>
                <c:pt idx="39">
                  <c:v>10.483333333333333</c:v>
                </c:pt>
                <c:pt idx="40">
                  <c:v>10.283333333333333</c:v>
                </c:pt>
                <c:pt idx="41">
                  <c:v>9.9166666666666661</c:v>
                </c:pt>
                <c:pt idx="42">
                  <c:v>8.3166666666666664</c:v>
                </c:pt>
                <c:pt idx="43">
                  <c:v>7.7166666666666668</c:v>
                </c:pt>
                <c:pt idx="44">
                  <c:v>6.916666666666667</c:v>
                </c:pt>
                <c:pt idx="45">
                  <c:v>12.4323432</c:v>
                </c:pt>
                <c:pt idx="46">
                  <c:v>11.4324324</c:v>
                </c:pt>
                <c:pt idx="47">
                  <c:v>6.5</c:v>
                </c:pt>
                <c:pt idx="48">
                  <c:v>6.45</c:v>
                </c:pt>
                <c:pt idx="49">
                  <c:v>6.3833333333333337</c:v>
                </c:pt>
                <c:pt idx="50">
                  <c:v>6.3166666666666664</c:v>
                </c:pt>
                <c:pt idx="51">
                  <c:v>5.9666666666666668</c:v>
                </c:pt>
                <c:pt idx="52">
                  <c:v>5.15</c:v>
                </c:pt>
                <c:pt idx="53">
                  <c:v>75.532543200000006</c:v>
                </c:pt>
                <c:pt idx="54">
                  <c:v>3.6666666666666665</c:v>
                </c:pt>
                <c:pt idx="55">
                  <c:v>2.15</c:v>
                </c:pt>
                <c:pt idx="56">
                  <c:v>1.9</c:v>
                </c:pt>
                <c:pt idx="57">
                  <c:v>1.5166666666666666</c:v>
                </c:pt>
                <c:pt idx="58">
                  <c:v>1.4666666666666668</c:v>
                </c:pt>
                <c:pt idx="59">
                  <c:v>1.1499999999999999</c:v>
                </c:pt>
                <c:pt idx="60">
                  <c:v>56.424233999999998</c:v>
                </c:pt>
                <c:pt idx="61">
                  <c:v>57.423432432399999</c:v>
                </c:pt>
                <c:pt idx="62">
                  <c:v>0.46666666666666667</c:v>
                </c:pt>
                <c:pt idx="63">
                  <c:v>15.15</c:v>
                </c:pt>
                <c:pt idx="64">
                  <c:v>8.1999999999999993</c:v>
                </c:pt>
                <c:pt idx="65">
                  <c:v>6.083333333333333</c:v>
                </c:pt>
                <c:pt idx="66">
                  <c:v>6.05</c:v>
                </c:pt>
                <c:pt idx="67">
                  <c:v>4.583333333333333</c:v>
                </c:pt>
                <c:pt idx="68">
                  <c:v>4.1333333333333337</c:v>
                </c:pt>
                <c:pt idx="69">
                  <c:v>2.9833333333333334</c:v>
                </c:pt>
                <c:pt idx="70">
                  <c:v>2.0499999999999998</c:v>
                </c:pt>
                <c:pt idx="71">
                  <c:v>2</c:v>
                </c:pt>
                <c:pt idx="72">
                  <c:v>0.4</c:v>
                </c:pt>
                <c:pt idx="73">
                  <c:v>18.216666666666665</c:v>
                </c:pt>
                <c:pt idx="74">
                  <c:v>16.983333333333334</c:v>
                </c:pt>
                <c:pt idx="75">
                  <c:v>13.616666666666667</c:v>
                </c:pt>
                <c:pt idx="76">
                  <c:v>11.95</c:v>
                </c:pt>
                <c:pt idx="77">
                  <c:v>9.3666666666666671</c:v>
                </c:pt>
                <c:pt idx="78">
                  <c:v>8.2833333333333332</c:v>
                </c:pt>
                <c:pt idx="79">
                  <c:v>8.15</c:v>
                </c:pt>
                <c:pt idx="80">
                  <c:v>8.1</c:v>
                </c:pt>
                <c:pt idx="81">
                  <c:v>7.7333333333333334</c:v>
                </c:pt>
                <c:pt idx="82">
                  <c:v>7.25</c:v>
                </c:pt>
                <c:pt idx="83">
                  <c:v>6.916666666666667</c:v>
                </c:pt>
                <c:pt idx="84">
                  <c:v>6.7333333333333334</c:v>
                </c:pt>
                <c:pt idx="85">
                  <c:v>23.432431999999999</c:v>
                </c:pt>
                <c:pt idx="86">
                  <c:v>26.432423400000001</c:v>
                </c:pt>
                <c:pt idx="87">
                  <c:v>24.535319999999999</c:v>
                </c:pt>
                <c:pt idx="88">
                  <c:v>28.432431999999999</c:v>
                </c:pt>
                <c:pt idx="89">
                  <c:v>29.4214214</c:v>
                </c:pt>
                <c:pt idx="90">
                  <c:v>37.423431999999998</c:v>
                </c:pt>
                <c:pt idx="91">
                  <c:v>36.432432400000003</c:v>
                </c:pt>
                <c:pt idx="92">
                  <c:v>34.643253199999997</c:v>
                </c:pt>
                <c:pt idx="93">
                  <c:v>32.53454</c:v>
                </c:pt>
                <c:pt idx="94">
                  <c:v>2.3166666666666664</c:v>
                </c:pt>
                <c:pt idx="95">
                  <c:v>36.432432400000003</c:v>
                </c:pt>
                <c:pt idx="96">
                  <c:v>1.8</c:v>
                </c:pt>
                <c:pt idx="97">
                  <c:v>0.78333333333333333</c:v>
                </c:pt>
                <c:pt idx="98">
                  <c:v>0.7</c:v>
                </c:pt>
                <c:pt idx="99">
                  <c:v>0.38333333333333336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D-4026-A906-5027B2DD9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419632"/>
        <c:axId val="1029426352"/>
      </c:scatterChart>
      <c:valAx>
        <c:axId val="102941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26352"/>
        <c:crosses val="autoZero"/>
        <c:crossBetween val="midCat"/>
      </c:valAx>
      <c:valAx>
        <c:axId val="102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41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060CACCB-5D15-49CF-8504-966F30BC241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84</xdr:row>
      <xdr:rowOff>33337</xdr:rowOff>
    </xdr:from>
    <xdr:to>
      <xdr:col>11</xdr:col>
      <xdr:colOff>371475</xdr:colOff>
      <xdr:row>97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74FD3D-99EB-EAC9-2243-18A99F5D3B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39000" y="168354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1036439</xdr:colOff>
      <xdr:row>62</xdr:row>
      <xdr:rowOff>120848</xdr:rowOff>
    </xdr:from>
    <xdr:to>
      <xdr:col>11</xdr:col>
      <xdr:colOff>201215</xdr:colOff>
      <xdr:row>76</xdr:row>
      <xdr:rowOff>63698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C807AD-D3B0-D1B2-067C-AD48BFEC3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98D5-5B65-41FE-863A-930BCD988DD3}">
  <dimension ref="D3:M131"/>
  <sheetViews>
    <sheetView topLeftCell="E1" zoomScale="87" workbookViewId="0">
      <selection activeCell="K102" sqref="K102"/>
    </sheetView>
  </sheetViews>
  <sheetFormatPr defaultRowHeight="15" x14ac:dyDescent="0.25"/>
  <cols>
    <col min="4" max="4" width="15" customWidth="1"/>
    <col min="5" max="5" width="15.140625" customWidth="1"/>
    <col min="6" max="6" width="20" customWidth="1"/>
    <col min="7" max="7" width="18.5703125" customWidth="1"/>
    <col min="8" max="8" width="14.85546875" customWidth="1"/>
    <col min="9" max="9" width="8.85546875" customWidth="1"/>
    <col min="10" max="10" width="21.85546875" customWidth="1"/>
    <col min="11" max="11" width="22.85546875" customWidth="1"/>
  </cols>
  <sheetData>
    <row r="3" spans="4:13" ht="15.75" thickBot="1" x14ac:dyDescent="0.3"/>
    <row r="4" spans="4:13" ht="30.75" thickBot="1" x14ac:dyDescent="0.3">
      <c r="D4" s="5" t="s">
        <v>0</v>
      </c>
      <c r="E4" s="5" t="s">
        <v>1</v>
      </c>
      <c r="F4" s="5" t="s">
        <v>2</v>
      </c>
      <c r="G4" s="5" t="s">
        <v>3</v>
      </c>
      <c r="H4" s="10" t="s">
        <v>189</v>
      </c>
      <c r="I4" s="5"/>
      <c r="J4" s="5"/>
      <c r="K4" s="5"/>
      <c r="L4" s="5"/>
    </row>
    <row r="5" spans="4:13" ht="30.75" thickBot="1" x14ac:dyDescent="0.3">
      <c r="D5" s="2"/>
      <c r="E5" s="1" t="s">
        <v>4</v>
      </c>
      <c r="F5" s="3">
        <v>45299.606956018521</v>
      </c>
      <c r="G5" s="1" t="s">
        <v>5</v>
      </c>
      <c r="H5" s="12" t="s">
        <v>190</v>
      </c>
      <c r="I5" s="5"/>
      <c r="J5" s="1"/>
      <c r="K5" s="10"/>
      <c r="L5" s="10"/>
      <c r="M5" s="10"/>
    </row>
    <row r="6" spans="4:13" ht="30.75" thickBot="1" x14ac:dyDescent="0.3">
      <c r="D6" s="6"/>
      <c r="E6" s="5" t="s">
        <v>6</v>
      </c>
      <c r="F6" s="7">
        <v>45420.954016203701</v>
      </c>
      <c r="G6" s="5" t="s">
        <v>7</v>
      </c>
      <c r="H6" s="12" t="s">
        <v>191</v>
      </c>
      <c r="I6" s="5"/>
      <c r="J6" s="5"/>
      <c r="K6" s="11"/>
      <c r="L6" s="12"/>
      <c r="M6" s="12"/>
    </row>
    <row r="7" spans="4:13" ht="30.75" thickBot="1" x14ac:dyDescent="0.3">
      <c r="D7" s="2"/>
      <c r="E7" s="1" t="s">
        <v>8</v>
      </c>
      <c r="F7" s="1" t="s">
        <v>9</v>
      </c>
      <c r="G7" s="1" t="s">
        <v>10</v>
      </c>
      <c r="H7" s="12" t="s">
        <v>192</v>
      </c>
      <c r="I7" s="5"/>
      <c r="J7" s="1"/>
      <c r="K7" s="11"/>
      <c r="L7" s="12"/>
      <c r="M7" s="12"/>
    </row>
    <row r="8" spans="4:13" ht="30.75" thickBot="1" x14ac:dyDescent="0.3">
      <c r="D8" s="6"/>
      <c r="E8" s="5" t="s">
        <v>11</v>
      </c>
      <c r="F8" s="5" t="s">
        <v>12</v>
      </c>
      <c r="G8" s="5" t="s">
        <v>13</v>
      </c>
      <c r="H8" s="12" t="s">
        <v>193</v>
      </c>
      <c r="I8" s="5"/>
      <c r="J8" s="5"/>
      <c r="K8" s="12"/>
      <c r="L8" s="12"/>
      <c r="M8" s="12"/>
    </row>
    <row r="9" spans="4:13" ht="30.75" thickBot="1" x14ac:dyDescent="0.3">
      <c r="D9" s="2"/>
      <c r="E9" s="1" t="s">
        <v>14</v>
      </c>
      <c r="F9" s="1" t="s">
        <v>15</v>
      </c>
      <c r="G9" s="1" t="s">
        <v>16</v>
      </c>
      <c r="H9" s="12" t="s">
        <v>194</v>
      </c>
      <c r="I9" s="5"/>
      <c r="J9" s="1"/>
      <c r="K9" s="12"/>
      <c r="L9" s="12"/>
      <c r="M9" s="12"/>
    </row>
    <row r="10" spans="4:13" ht="30.75" thickBot="1" x14ac:dyDescent="0.3">
      <c r="D10" s="6"/>
      <c r="E10" s="5" t="s">
        <v>17</v>
      </c>
      <c r="F10" s="5" t="s">
        <v>18</v>
      </c>
      <c r="G10" s="5" t="s">
        <v>19</v>
      </c>
      <c r="H10" s="12" t="s">
        <v>195</v>
      </c>
      <c r="I10" s="5"/>
      <c r="J10" s="5"/>
      <c r="K10" s="12"/>
      <c r="L10" s="12"/>
      <c r="M10" s="12"/>
    </row>
    <row r="11" spans="4:13" ht="30.75" thickBot="1" x14ac:dyDescent="0.3">
      <c r="D11" s="2"/>
      <c r="E11" s="1" t="s">
        <v>20</v>
      </c>
      <c r="F11" s="1" t="s">
        <v>21</v>
      </c>
      <c r="G11" s="1" t="s">
        <v>22</v>
      </c>
      <c r="H11" s="12" t="s">
        <v>196</v>
      </c>
      <c r="I11" s="5"/>
      <c r="J11" s="1"/>
      <c r="K11" s="12"/>
      <c r="L11" s="12"/>
      <c r="M11" s="12"/>
    </row>
    <row r="12" spans="4:13" ht="30.75" thickBot="1" x14ac:dyDescent="0.3">
      <c r="D12" s="6"/>
      <c r="E12" s="5" t="s">
        <v>23</v>
      </c>
      <c r="F12" s="5" t="s">
        <v>24</v>
      </c>
      <c r="G12" s="5" t="s">
        <v>25</v>
      </c>
      <c r="H12" s="12" t="s">
        <v>197</v>
      </c>
      <c r="I12" s="5"/>
      <c r="J12" s="5"/>
      <c r="K12" s="12"/>
      <c r="L12" s="12"/>
      <c r="M12" s="12"/>
    </row>
    <row r="13" spans="4:13" ht="30.75" thickBot="1" x14ac:dyDescent="0.3">
      <c r="D13" s="2"/>
      <c r="E13" s="1" t="s">
        <v>26</v>
      </c>
      <c r="F13" s="1" t="s">
        <v>27</v>
      </c>
      <c r="G13" s="1" t="s">
        <v>28</v>
      </c>
      <c r="H13" s="12" t="s">
        <v>198</v>
      </c>
      <c r="I13" s="5"/>
      <c r="J13" s="1"/>
      <c r="K13" s="12"/>
      <c r="L13" s="12"/>
      <c r="M13" s="12"/>
    </row>
    <row r="14" spans="4:13" ht="30.75" thickBot="1" x14ac:dyDescent="0.3">
      <c r="D14" s="6"/>
      <c r="E14" s="5" t="s">
        <v>29</v>
      </c>
      <c r="F14" s="5" t="s">
        <v>30</v>
      </c>
      <c r="G14" s="5" t="s">
        <v>31</v>
      </c>
      <c r="H14" s="12" t="s">
        <v>199</v>
      </c>
      <c r="I14" s="5"/>
      <c r="J14" s="5"/>
      <c r="K14" s="12"/>
      <c r="L14" s="12"/>
      <c r="M14" s="12"/>
    </row>
    <row r="15" spans="4:13" ht="30.75" thickBot="1" x14ac:dyDescent="0.3">
      <c r="D15" s="2"/>
      <c r="E15" s="1" t="s">
        <v>32</v>
      </c>
      <c r="F15" s="1" t="s">
        <v>33</v>
      </c>
      <c r="G15" s="1" t="s">
        <v>34</v>
      </c>
      <c r="H15" s="12" t="s">
        <v>198</v>
      </c>
      <c r="I15" s="5"/>
      <c r="J15" s="1"/>
      <c r="K15" s="12"/>
      <c r="L15" s="12"/>
      <c r="M15" s="12"/>
    </row>
    <row r="16" spans="4:13" ht="30.75" thickBot="1" x14ac:dyDescent="0.3">
      <c r="D16" s="6"/>
      <c r="E16" s="5" t="s">
        <v>35</v>
      </c>
      <c r="F16" s="5" t="s">
        <v>36</v>
      </c>
      <c r="G16" s="5" t="s">
        <v>37</v>
      </c>
      <c r="H16" s="12" t="s">
        <v>200</v>
      </c>
      <c r="I16" s="5"/>
      <c r="J16" s="5"/>
      <c r="K16" s="12"/>
      <c r="L16" s="12"/>
      <c r="M16" s="12"/>
    </row>
    <row r="17" spans="4:13" ht="30.75" thickBot="1" x14ac:dyDescent="0.3">
      <c r="D17" s="2"/>
      <c r="E17" s="1" t="s">
        <v>38</v>
      </c>
      <c r="F17" s="1" t="s">
        <v>39</v>
      </c>
      <c r="G17" s="1" t="s">
        <v>40</v>
      </c>
      <c r="H17" s="12" t="s">
        <v>201</v>
      </c>
      <c r="I17" s="5"/>
      <c r="J17" s="1"/>
      <c r="K17" s="12"/>
      <c r="L17" s="12"/>
      <c r="M17" s="12"/>
    </row>
    <row r="18" spans="4:13" ht="30.75" thickBot="1" x14ac:dyDescent="0.3">
      <c r="D18" s="6"/>
      <c r="E18" s="5" t="s">
        <v>41</v>
      </c>
      <c r="F18" s="5" t="s">
        <v>42</v>
      </c>
      <c r="G18" s="5" t="s">
        <v>43</v>
      </c>
      <c r="H18" s="12" t="s">
        <v>202</v>
      </c>
      <c r="I18" s="5"/>
      <c r="J18" s="5"/>
      <c r="K18" s="12"/>
      <c r="L18" s="12"/>
      <c r="M18" s="12"/>
    </row>
    <row r="19" spans="4:13" ht="30.75" thickBot="1" x14ac:dyDescent="0.3">
      <c r="D19" s="2"/>
      <c r="E19" s="1" t="s">
        <v>44</v>
      </c>
      <c r="F19" s="1" t="s">
        <v>45</v>
      </c>
      <c r="G19" s="1" t="s">
        <v>46</v>
      </c>
      <c r="H19" s="12" t="s">
        <v>203</v>
      </c>
      <c r="I19" s="5"/>
      <c r="J19" s="1"/>
      <c r="K19" s="12"/>
      <c r="L19" s="12"/>
      <c r="M19" s="12"/>
    </row>
    <row r="20" spans="4:13" ht="30.75" thickBot="1" x14ac:dyDescent="0.3">
      <c r="D20" s="6"/>
      <c r="E20" s="5" t="s">
        <v>47</v>
      </c>
      <c r="F20" s="5" t="s">
        <v>48</v>
      </c>
      <c r="G20" s="5" t="s">
        <v>49</v>
      </c>
      <c r="H20" s="12" t="s">
        <v>204</v>
      </c>
      <c r="I20" s="5"/>
      <c r="J20" s="5"/>
      <c r="K20" s="12"/>
      <c r="L20" s="12"/>
      <c r="M20" s="12"/>
    </row>
    <row r="21" spans="4:13" ht="30.75" thickBot="1" x14ac:dyDescent="0.3">
      <c r="D21" s="2"/>
      <c r="E21" s="1" t="s">
        <v>50</v>
      </c>
      <c r="F21" s="1" t="s">
        <v>51</v>
      </c>
      <c r="G21" s="1" t="s">
        <v>52</v>
      </c>
      <c r="H21" s="12" t="s">
        <v>203</v>
      </c>
      <c r="I21" s="5"/>
      <c r="J21" s="1"/>
      <c r="K21" s="12"/>
      <c r="L21" s="12"/>
      <c r="M21" s="12"/>
    </row>
    <row r="22" spans="4:13" ht="30.75" thickBot="1" x14ac:dyDescent="0.3">
      <c r="D22" s="6"/>
      <c r="E22" s="5" t="s">
        <v>53</v>
      </c>
      <c r="F22" s="5" t="s">
        <v>54</v>
      </c>
      <c r="G22" s="5" t="s">
        <v>55</v>
      </c>
      <c r="H22" s="12" t="s">
        <v>205</v>
      </c>
      <c r="I22" s="5"/>
      <c r="J22" s="5"/>
      <c r="K22" s="12"/>
      <c r="L22" s="12"/>
      <c r="M22" s="12"/>
    </row>
    <row r="23" spans="4:13" ht="30.75" thickBot="1" x14ac:dyDescent="0.3">
      <c r="D23" s="2"/>
      <c r="E23" s="1" t="s">
        <v>56</v>
      </c>
      <c r="F23" s="1" t="s">
        <v>57</v>
      </c>
      <c r="G23" s="1" t="s">
        <v>58</v>
      </c>
      <c r="H23" s="12" t="s">
        <v>195</v>
      </c>
      <c r="I23" s="5"/>
      <c r="J23" s="1"/>
      <c r="K23" s="12"/>
      <c r="L23" s="12"/>
      <c r="M23" s="12"/>
    </row>
    <row r="24" spans="4:13" ht="30.75" thickBot="1" x14ac:dyDescent="0.3">
      <c r="D24" s="6"/>
      <c r="E24" s="5" t="s">
        <v>59</v>
      </c>
      <c r="F24" s="5" t="s">
        <v>60</v>
      </c>
      <c r="G24" s="5" t="s">
        <v>61</v>
      </c>
      <c r="H24" s="12" t="s">
        <v>206</v>
      </c>
      <c r="I24" s="5"/>
      <c r="J24" s="5"/>
      <c r="K24" s="12"/>
      <c r="L24" s="12"/>
      <c r="M24" s="12"/>
    </row>
    <row r="25" spans="4:13" ht="30.75" thickBot="1" x14ac:dyDescent="0.3">
      <c r="D25" s="2"/>
      <c r="E25" s="1" t="s">
        <v>62</v>
      </c>
      <c r="F25" s="1" t="s">
        <v>63</v>
      </c>
      <c r="G25" s="1" t="s">
        <v>64</v>
      </c>
      <c r="H25" s="12" t="s">
        <v>207</v>
      </c>
      <c r="I25" s="5"/>
      <c r="J25" s="1"/>
      <c r="K25" s="12"/>
      <c r="L25" s="12"/>
      <c r="M25" s="12"/>
    </row>
    <row r="26" spans="4:13" ht="30.75" thickBot="1" x14ac:dyDescent="0.3">
      <c r="D26" s="6"/>
      <c r="E26" s="5" t="s">
        <v>6</v>
      </c>
      <c r="F26" s="5" t="s">
        <v>65</v>
      </c>
      <c r="G26" s="5" t="s">
        <v>66</v>
      </c>
      <c r="H26" s="12" t="s">
        <v>208</v>
      </c>
      <c r="I26" s="5"/>
      <c r="J26" s="5"/>
      <c r="K26" s="12"/>
      <c r="L26" s="12"/>
      <c r="M26" s="12"/>
    </row>
    <row r="27" spans="4:13" ht="30.75" thickBot="1" x14ac:dyDescent="0.3">
      <c r="D27" s="2"/>
      <c r="E27" s="1" t="s">
        <v>67</v>
      </c>
      <c r="F27" s="1" t="s">
        <v>68</v>
      </c>
      <c r="G27" s="1" t="s">
        <v>69</v>
      </c>
      <c r="H27" s="12" t="s">
        <v>198</v>
      </c>
      <c r="I27" s="5"/>
      <c r="J27" s="1"/>
      <c r="K27" s="12"/>
      <c r="L27" s="12"/>
      <c r="M27" s="12"/>
    </row>
    <row r="28" spans="4:13" ht="30.75" thickBot="1" x14ac:dyDescent="0.3">
      <c r="D28" s="6"/>
      <c r="E28" s="5" t="s">
        <v>70</v>
      </c>
      <c r="F28" s="5" t="s">
        <v>71</v>
      </c>
      <c r="G28" s="5" t="s">
        <v>72</v>
      </c>
      <c r="H28" s="12" t="s">
        <v>209</v>
      </c>
      <c r="I28" s="5"/>
      <c r="J28" s="4"/>
      <c r="K28" s="10"/>
      <c r="L28" s="10"/>
      <c r="M28" s="10"/>
    </row>
    <row r="29" spans="4:13" ht="30.75" thickBot="1" x14ac:dyDescent="0.3">
      <c r="D29" s="2"/>
      <c r="E29" s="1" t="s">
        <v>73</v>
      </c>
      <c r="F29" s="1" t="s">
        <v>74</v>
      </c>
      <c r="G29" s="1" t="s">
        <v>75</v>
      </c>
      <c r="H29" s="12" t="s">
        <v>210</v>
      </c>
      <c r="I29" s="5"/>
      <c r="J29" s="1"/>
      <c r="K29" s="12"/>
      <c r="L29" s="12"/>
      <c r="M29" s="12"/>
    </row>
    <row r="30" spans="4:13" ht="30.75" thickBot="1" x14ac:dyDescent="0.3">
      <c r="D30" s="6"/>
      <c r="E30" s="5" t="s">
        <v>76</v>
      </c>
      <c r="F30" s="5" t="s">
        <v>77</v>
      </c>
      <c r="G30" s="5" t="s">
        <v>78</v>
      </c>
      <c r="H30" s="12" t="s">
        <v>211</v>
      </c>
      <c r="I30" s="5"/>
      <c r="J30" s="5"/>
      <c r="K30" s="12"/>
      <c r="L30" s="12"/>
      <c r="M30" s="12"/>
    </row>
    <row r="31" spans="4:13" ht="30.75" thickBot="1" x14ac:dyDescent="0.3">
      <c r="D31" s="2"/>
      <c r="E31" s="1" t="s">
        <v>79</v>
      </c>
      <c r="F31" s="1" t="s">
        <v>80</v>
      </c>
      <c r="G31" s="1" t="s">
        <v>81</v>
      </c>
      <c r="H31" s="12" t="s">
        <v>203</v>
      </c>
      <c r="I31" s="5"/>
      <c r="J31" s="1"/>
      <c r="K31" s="12"/>
      <c r="L31" s="12"/>
      <c r="M31" s="12"/>
    </row>
    <row r="32" spans="4:13" ht="30.75" thickBot="1" x14ac:dyDescent="0.3">
      <c r="D32" s="6"/>
      <c r="E32" s="5" t="s">
        <v>82</v>
      </c>
      <c r="F32" s="5" t="s">
        <v>83</v>
      </c>
      <c r="G32" s="5" t="s">
        <v>84</v>
      </c>
      <c r="H32" s="12" t="s">
        <v>212</v>
      </c>
      <c r="I32" s="5"/>
      <c r="J32" s="5"/>
      <c r="K32" s="12"/>
      <c r="L32" s="12"/>
      <c r="M32" s="12"/>
    </row>
    <row r="33" spans="4:13" ht="30.75" thickBot="1" x14ac:dyDescent="0.3">
      <c r="D33" s="2"/>
      <c r="E33" s="1" t="s">
        <v>85</v>
      </c>
      <c r="F33" s="1" t="s">
        <v>86</v>
      </c>
      <c r="G33" s="1" t="s">
        <v>87</v>
      </c>
      <c r="H33" s="12" t="s">
        <v>213</v>
      </c>
      <c r="I33" s="5"/>
      <c r="J33" s="1"/>
      <c r="K33" s="12"/>
      <c r="L33" s="12"/>
      <c r="M33" s="12"/>
    </row>
    <row r="34" spans="4:13" ht="30.75" thickBot="1" x14ac:dyDescent="0.3">
      <c r="D34" s="6"/>
      <c r="E34" s="5" t="s">
        <v>88</v>
      </c>
      <c r="F34" s="5" t="s">
        <v>89</v>
      </c>
      <c r="G34" s="5" t="s">
        <v>90</v>
      </c>
      <c r="H34" s="12" t="s">
        <v>214</v>
      </c>
      <c r="I34" s="5"/>
      <c r="J34" s="5"/>
      <c r="K34" s="12"/>
      <c r="L34" s="12"/>
      <c r="M34" s="12"/>
    </row>
    <row r="35" spans="4:13" ht="30.75" thickBot="1" x14ac:dyDescent="0.3">
      <c r="D35" s="2"/>
      <c r="E35" s="1" t="s">
        <v>91</v>
      </c>
      <c r="F35" s="1" t="s">
        <v>92</v>
      </c>
      <c r="G35" s="1" t="s">
        <v>93</v>
      </c>
      <c r="H35" s="12" t="s">
        <v>215</v>
      </c>
      <c r="I35" s="5"/>
      <c r="J35" s="1"/>
      <c r="K35" s="12"/>
      <c r="L35" s="12"/>
      <c r="M35" s="12"/>
    </row>
    <row r="36" spans="4:13" ht="30.75" thickBot="1" x14ac:dyDescent="0.3">
      <c r="D36" s="6"/>
      <c r="E36" s="5" t="s">
        <v>94</v>
      </c>
      <c r="F36" s="5" t="s">
        <v>95</v>
      </c>
      <c r="G36" s="5" t="s">
        <v>96</v>
      </c>
      <c r="H36" s="12" t="s">
        <v>216</v>
      </c>
      <c r="I36" s="5"/>
      <c r="J36" s="5"/>
      <c r="K36" s="12"/>
      <c r="L36" s="12"/>
      <c r="M36" s="12"/>
    </row>
    <row r="37" spans="4:13" ht="30.75" thickBot="1" x14ac:dyDescent="0.3">
      <c r="D37" s="2"/>
      <c r="E37" s="1" t="s">
        <v>97</v>
      </c>
      <c r="F37" s="1" t="s">
        <v>98</v>
      </c>
      <c r="G37" s="1" t="s">
        <v>99</v>
      </c>
      <c r="H37" s="12" t="s">
        <v>217</v>
      </c>
      <c r="I37" s="5"/>
      <c r="J37" s="1"/>
      <c r="K37" s="12"/>
      <c r="L37" s="12"/>
      <c r="M37" s="12"/>
    </row>
    <row r="38" spans="4:13" ht="30.75" thickBot="1" x14ac:dyDescent="0.3">
      <c r="D38" s="6"/>
      <c r="E38" s="5" t="s">
        <v>100</v>
      </c>
      <c r="F38" s="5" t="s">
        <v>101</v>
      </c>
      <c r="G38" s="5" t="s">
        <v>102</v>
      </c>
      <c r="H38" s="12" t="s">
        <v>218</v>
      </c>
      <c r="I38" s="5"/>
      <c r="J38" s="5"/>
      <c r="K38" s="12"/>
      <c r="L38" s="12"/>
      <c r="M38" s="12"/>
    </row>
    <row r="39" spans="4:13" ht="30.75" thickBot="1" x14ac:dyDescent="0.3">
      <c r="D39" s="2"/>
      <c r="E39" s="1" t="s">
        <v>103</v>
      </c>
      <c r="F39" s="1" t="s">
        <v>104</v>
      </c>
      <c r="G39" s="1" t="s">
        <v>105</v>
      </c>
      <c r="H39" s="12" t="s">
        <v>214</v>
      </c>
      <c r="I39" s="5"/>
      <c r="J39" s="1"/>
      <c r="K39" s="12"/>
      <c r="L39" s="12"/>
      <c r="M39" s="12"/>
    </row>
    <row r="40" spans="4:13" ht="30.75" thickBot="1" x14ac:dyDescent="0.3">
      <c r="D40" s="6"/>
      <c r="E40" s="5" t="s">
        <v>106</v>
      </c>
      <c r="F40" s="5" t="s">
        <v>107</v>
      </c>
      <c r="G40" s="5" t="s">
        <v>108</v>
      </c>
      <c r="H40" s="12" t="s">
        <v>219</v>
      </c>
      <c r="I40" s="5"/>
      <c r="J40" s="5"/>
      <c r="K40" s="12"/>
      <c r="L40" s="12"/>
      <c r="M40" s="12"/>
    </row>
    <row r="41" spans="4:13" ht="30.75" thickBot="1" x14ac:dyDescent="0.3">
      <c r="D41" s="2"/>
      <c r="E41" s="1" t="s">
        <v>109</v>
      </c>
      <c r="F41" s="1" t="s">
        <v>110</v>
      </c>
      <c r="G41" s="1" t="s">
        <v>111</v>
      </c>
      <c r="H41" s="12" t="s">
        <v>220</v>
      </c>
      <c r="I41" s="5"/>
      <c r="J41" s="1"/>
      <c r="K41" s="12"/>
      <c r="L41" s="12"/>
      <c r="M41" s="12"/>
    </row>
    <row r="42" spans="4:13" ht="30.75" thickBot="1" x14ac:dyDescent="0.3">
      <c r="D42" s="6"/>
      <c r="E42" s="5" t="s">
        <v>112</v>
      </c>
      <c r="F42" s="5" t="s">
        <v>113</v>
      </c>
      <c r="G42" s="5" t="s">
        <v>114</v>
      </c>
      <c r="H42" s="12" t="s">
        <v>221</v>
      </c>
      <c r="I42" s="5"/>
      <c r="J42" s="5"/>
      <c r="K42" s="12"/>
      <c r="L42" s="12"/>
      <c r="M42" s="12"/>
    </row>
    <row r="43" spans="4:13" ht="30.75" thickBot="1" x14ac:dyDescent="0.3">
      <c r="D43" s="2"/>
      <c r="E43" s="1" t="s">
        <v>115</v>
      </c>
      <c r="F43" s="1" t="s">
        <v>116</v>
      </c>
      <c r="G43" s="1" t="s">
        <v>117</v>
      </c>
      <c r="H43" s="12" t="s">
        <v>222</v>
      </c>
      <c r="I43" s="5"/>
      <c r="J43" s="1"/>
      <c r="K43" s="12"/>
      <c r="L43" s="12"/>
      <c r="M43" s="12"/>
    </row>
    <row r="44" spans="4:13" ht="30.75" thickBot="1" x14ac:dyDescent="0.3">
      <c r="D44" s="6"/>
      <c r="E44" s="5" t="s">
        <v>118</v>
      </c>
      <c r="F44" s="5" t="s">
        <v>119</v>
      </c>
      <c r="G44" s="5" t="s">
        <v>120</v>
      </c>
      <c r="H44" s="12" t="s">
        <v>223</v>
      </c>
      <c r="I44" s="5"/>
      <c r="J44" s="5"/>
      <c r="K44" s="12"/>
      <c r="L44" s="12"/>
      <c r="M44" s="12"/>
    </row>
    <row r="45" spans="4:13" ht="30.75" thickBot="1" x14ac:dyDescent="0.3">
      <c r="D45" s="2"/>
      <c r="E45" s="1" t="s">
        <v>121</v>
      </c>
      <c r="F45" s="1" t="s">
        <v>122</v>
      </c>
      <c r="G45" s="1" t="s">
        <v>123</v>
      </c>
      <c r="H45" s="12" t="s">
        <v>221</v>
      </c>
      <c r="I45" s="5"/>
      <c r="J45" s="1"/>
      <c r="K45" s="12"/>
      <c r="L45" s="12"/>
      <c r="M45" s="12"/>
    </row>
    <row r="46" spans="4:13" ht="30.75" thickBot="1" x14ac:dyDescent="0.3">
      <c r="D46" s="6"/>
      <c r="E46" s="5" t="s">
        <v>124</v>
      </c>
      <c r="F46" s="5" t="s">
        <v>125</v>
      </c>
      <c r="G46" s="5" t="s">
        <v>126</v>
      </c>
      <c r="H46" s="12" t="s">
        <v>224</v>
      </c>
      <c r="I46" s="5"/>
      <c r="J46" s="5"/>
      <c r="K46" s="12"/>
      <c r="L46" s="12"/>
      <c r="M46" s="12"/>
    </row>
    <row r="47" spans="4:13" ht="30.75" thickBot="1" x14ac:dyDescent="0.3">
      <c r="D47" s="2"/>
      <c r="E47" s="1" t="s">
        <v>127</v>
      </c>
      <c r="F47" s="1" t="s">
        <v>128</v>
      </c>
      <c r="G47" s="1" t="s">
        <v>129</v>
      </c>
      <c r="H47" s="12" t="s">
        <v>212</v>
      </c>
      <c r="I47" s="5"/>
      <c r="J47" s="1"/>
      <c r="K47" s="12"/>
      <c r="L47" s="12"/>
      <c r="M47" s="12"/>
    </row>
    <row r="48" spans="4:13" ht="30.75" thickBot="1" x14ac:dyDescent="0.3">
      <c r="D48" s="6"/>
      <c r="E48" s="5" t="s">
        <v>130</v>
      </c>
      <c r="F48" s="5" t="s">
        <v>131</v>
      </c>
      <c r="G48" s="5" t="s">
        <v>132</v>
      </c>
      <c r="H48" s="12" t="s">
        <v>225</v>
      </c>
      <c r="I48" s="5"/>
      <c r="J48" s="5"/>
      <c r="K48" s="12"/>
      <c r="L48" s="12"/>
      <c r="M48" s="12"/>
    </row>
    <row r="49" spans="4:13" ht="30.75" thickBot="1" x14ac:dyDescent="0.3">
      <c r="D49" s="2"/>
      <c r="E49" s="1" t="s">
        <v>133</v>
      </c>
      <c r="F49" s="1" t="s">
        <v>134</v>
      </c>
      <c r="G49" s="1" t="s">
        <v>135</v>
      </c>
      <c r="H49" s="12" t="s">
        <v>226</v>
      </c>
      <c r="I49" s="5"/>
      <c r="J49" s="1"/>
      <c r="K49" s="12"/>
      <c r="L49" s="12"/>
      <c r="M49" s="12"/>
    </row>
    <row r="50" spans="4:13" ht="30.75" thickBot="1" x14ac:dyDescent="0.3">
      <c r="D50" s="6"/>
      <c r="E50" s="5" t="s">
        <v>136</v>
      </c>
      <c r="F50" s="5" t="s">
        <v>137</v>
      </c>
      <c r="G50" s="5" t="s">
        <v>138</v>
      </c>
      <c r="H50" s="12" t="s">
        <v>209</v>
      </c>
      <c r="I50" s="5"/>
      <c r="J50" s="5"/>
      <c r="K50" s="12"/>
      <c r="L50" s="12"/>
      <c r="M50" s="12"/>
    </row>
    <row r="51" spans="4:13" ht="30.75" thickBot="1" x14ac:dyDescent="0.3">
      <c r="D51" s="2"/>
      <c r="E51" s="1" t="s">
        <v>139</v>
      </c>
      <c r="F51" s="1" t="s">
        <v>140</v>
      </c>
      <c r="G51" s="1" t="s">
        <v>141</v>
      </c>
      <c r="H51" s="12" t="s">
        <v>227</v>
      </c>
      <c r="I51" s="5"/>
      <c r="J51" s="1"/>
      <c r="K51" s="12"/>
      <c r="L51" s="12"/>
      <c r="M51" s="12"/>
    </row>
    <row r="52" spans="4:13" ht="30.75" thickBot="1" x14ac:dyDescent="0.3">
      <c r="D52" s="6"/>
      <c r="E52" s="5" t="s">
        <v>142</v>
      </c>
      <c r="F52" s="5" t="s">
        <v>143</v>
      </c>
      <c r="G52" s="5" t="s">
        <v>144</v>
      </c>
      <c r="H52" s="12" t="s">
        <v>217</v>
      </c>
      <c r="I52" s="5"/>
      <c r="J52" s="5"/>
      <c r="K52" s="12"/>
      <c r="L52" s="12"/>
      <c r="M52" s="12"/>
    </row>
    <row r="53" spans="4:13" ht="30.75" thickBot="1" x14ac:dyDescent="0.3">
      <c r="D53" s="2"/>
      <c r="E53" s="1" t="s">
        <v>145</v>
      </c>
      <c r="F53" s="1" t="s">
        <v>146</v>
      </c>
      <c r="G53" s="1" t="s">
        <v>147</v>
      </c>
      <c r="H53" s="12" t="s">
        <v>228</v>
      </c>
      <c r="I53" s="5"/>
      <c r="J53" s="1"/>
      <c r="K53" s="12"/>
      <c r="L53" s="12"/>
      <c r="M53" s="12"/>
    </row>
    <row r="54" spans="4:13" ht="30.75" thickBot="1" x14ac:dyDescent="0.3">
      <c r="D54" s="6"/>
      <c r="E54" s="5" t="s">
        <v>148</v>
      </c>
      <c r="F54" s="5" t="s">
        <v>149</v>
      </c>
      <c r="G54" s="5" t="s">
        <v>150</v>
      </c>
      <c r="H54" s="12" t="s">
        <v>229</v>
      </c>
      <c r="I54" s="5"/>
      <c r="J54" s="5"/>
      <c r="K54" s="12"/>
      <c r="L54" s="12"/>
      <c r="M54" s="12"/>
    </row>
    <row r="55" spans="4:13" ht="30.75" thickBot="1" x14ac:dyDescent="0.3">
      <c r="D55" s="2"/>
      <c r="E55" s="1" t="s">
        <v>151</v>
      </c>
      <c r="F55" s="1" t="s">
        <v>152</v>
      </c>
      <c r="G55" s="1" t="s">
        <v>153</v>
      </c>
      <c r="H55" s="12" t="s">
        <v>230</v>
      </c>
      <c r="I55" s="5"/>
      <c r="J55" s="1"/>
      <c r="K55" s="12"/>
      <c r="L55" s="12"/>
      <c r="M55" s="12"/>
    </row>
    <row r="56" spans="4:13" ht="30.75" thickBot="1" x14ac:dyDescent="0.3">
      <c r="D56" s="6"/>
      <c r="E56" s="5" t="s">
        <v>154</v>
      </c>
      <c r="F56" s="5" t="s">
        <v>155</v>
      </c>
      <c r="G56" s="5" t="s">
        <v>156</v>
      </c>
      <c r="H56" s="12" t="s">
        <v>198</v>
      </c>
      <c r="I56" s="5"/>
      <c r="J56" s="5"/>
      <c r="K56" s="12"/>
      <c r="L56" s="12"/>
      <c r="M56" s="12"/>
    </row>
    <row r="57" spans="4:13" ht="30.75" thickBot="1" x14ac:dyDescent="0.3">
      <c r="D57" s="2"/>
      <c r="E57" s="1" t="s">
        <v>157</v>
      </c>
      <c r="F57" s="1" t="s">
        <v>158</v>
      </c>
      <c r="G57" s="1" t="s">
        <v>159</v>
      </c>
      <c r="H57" s="12" t="s">
        <v>231</v>
      </c>
      <c r="I57" s="5"/>
      <c r="J57" s="1"/>
      <c r="K57" s="12"/>
      <c r="L57" s="12"/>
      <c r="M57" s="12"/>
    </row>
    <row r="58" spans="4:13" ht="30.75" thickBot="1" x14ac:dyDescent="0.3">
      <c r="D58" s="6"/>
      <c r="E58" s="5" t="s">
        <v>160</v>
      </c>
      <c r="F58" s="5" t="s">
        <v>161</v>
      </c>
      <c r="G58" s="5" t="s">
        <v>162</v>
      </c>
      <c r="H58" s="12" t="s">
        <v>232</v>
      </c>
      <c r="I58" s="5"/>
      <c r="J58" s="5"/>
      <c r="K58" s="12"/>
      <c r="L58" s="12"/>
      <c r="M58" s="12"/>
    </row>
    <row r="59" spans="4:13" ht="30.75" thickBot="1" x14ac:dyDescent="0.3">
      <c r="D59" s="2"/>
      <c r="E59" s="1" t="s">
        <v>163</v>
      </c>
      <c r="F59" s="1" t="s">
        <v>164</v>
      </c>
      <c r="G59" s="1" t="s">
        <v>165</v>
      </c>
      <c r="H59" s="12" t="s">
        <v>195</v>
      </c>
      <c r="I59" s="5"/>
      <c r="J59" s="1"/>
      <c r="K59" s="12"/>
      <c r="L59" s="12"/>
      <c r="M59" s="12"/>
    </row>
    <row r="60" spans="4:13" ht="30.75" thickBot="1" x14ac:dyDescent="0.3">
      <c r="D60" s="6"/>
      <c r="E60" s="5" t="s">
        <v>166</v>
      </c>
      <c r="F60" s="5" t="s">
        <v>167</v>
      </c>
      <c r="G60" s="5" t="s">
        <v>168</v>
      </c>
      <c r="H60" s="12" t="s">
        <v>224</v>
      </c>
      <c r="I60" s="5"/>
      <c r="J60" s="5"/>
      <c r="K60" s="12"/>
      <c r="L60" s="12"/>
      <c r="M60" s="12"/>
    </row>
    <row r="61" spans="4:13" ht="30.75" thickBot="1" x14ac:dyDescent="0.3">
      <c r="D61" s="2"/>
      <c r="E61" s="1" t="s">
        <v>169</v>
      </c>
      <c r="F61" s="1" t="s">
        <v>170</v>
      </c>
      <c r="G61" s="1" t="s">
        <v>171</v>
      </c>
      <c r="H61" s="12" t="s">
        <v>233</v>
      </c>
      <c r="I61" s="5"/>
      <c r="J61" s="1"/>
      <c r="K61" s="12"/>
      <c r="L61" s="12"/>
      <c r="M61" s="12"/>
    </row>
    <row r="62" spans="4:13" ht="30.75" thickBot="1" x14ac:dyDescent="0.3">
      <c r="D62" s="6"/>
      <c r="E62" s="5" t="s">
        <v>172</v>
      </c>
      <c r="F62" s="5" t="s">
        <v>173</v>
      </c>
      <c r="G62" s="5" t="s">
        <v>66</v>
      </c>
      <c r="H62" s="12" t="s">
        <v>219</v>
      </c>
      <c r="I62" s="5"/>
      <c r="J62" s="5"/>
      <c r="K62" s="12"/>
      <c r="L62" s="12"/>
      <c r="M62" s="12"/>
    </row>
    <row r="63" spans="4:13" ht="30.75" thickBot="1" x14ac:dyDescent="0.3">
      <c r="D63" s="2"/>
      <c r="E63" s="1" t="s">
        <v>174</v>
      </c>
      <c r="F63" s="1" t="s">
        <v>175</v>
      </c>
      <c r="G63" s="1" t="s">
        <v>176</v>
      </c>
      <c r="H63" s="12" t="s">
        <v>234</v>
      </c>
      <c r="I63" s="5"/>
      <c r="J63" s="1"/>
      <c r="K63" s="12"/>
      <c r="L63" s="12"/>
      <c r="M63" s="12"/>
    </row>
    <row r="64" spans="4:13" ht="30.75" thickBot="1" x14ac:dyDescent="0.3">
      <c r="D64" s="6"/>
      <c r="E64" s="5" t="s">
        <v>177</v>
      </c>
      <c r="F64" s="5" t="s">
        <v>178</v>
      </c>
      <c r="G64" s="5" t="s">
        <v>179</v>
      </c>
      <c r="H64" s="12" t="s">
        <v>235</v>
      </c>
      <c r="I64" s="5"/>
      <c r="J64" s="5"/>
      <c r="K64" s="12"/>
      <c r="L64" s="12"/>
      <c r="M64" s="12"/>
    </row>
    <row r="65" spans="4:13" ht="30.75" thickBot="1" x14ac:dyDescent="0.3">
      <c r="D65" s="2"/>
      <c r="E65" s="1" t="s">
        <v>180</v>
      </c>
      <c r="F65" s="1" t="s">
        <v>181</v>
      </c>
      <c r="G65" s="1" t="s">
        <v>182</v>
      </c>
      <c r="H65" s="12" t="s">
        <v>201</v>
      </c>
      <c r="I65" s="5"/>
      <c r="J65" s="1"/>
      <c r="K65" s="12"/>
      <c r="L65" s="12"/>
      <c r="M65" s="12"/>
    </row>
    <row r="66" spans="4:13" ht="30.75" thickBot="1" x14ac:dyDescent="0.3">
      <c r="D66" s="6"/>
      <c r="E66" s="5" t="s">
        <v>183</v>
      </c>
      <c r="F66" s="5" t="s">
        <v>184</v>
      </c>
      <c r="G66" s="5" t="s">
        <v>185</v>
      </c>
      <c r="H66" s="12" t="s">
        <v>236</v>
      </c>
      <c r="I66" s="5"/>
      <c r="J66" s="5"/>
      <c r="K66" s="12"/>
      <c r="L66" s="12"/>
      <c r="M66" s="12"/>
    </row>
    <row r="67" spans="4:13" ht="30.75" thickBot="1" x14ac:dyDescent="0.3">
      <c r="D67" s="9"/>
      <c r="E67" s="8" t="s">
        <v>186</v>
      </c>
      <c r="F67" s="8" t="s">
        <v>187</v>
      </c>
      <c r="G67" s="8" t="s">
        <v>188</v>
      </c>
      <c r="H67" s="12" t="s">
        <v>204</v>
      </c>
      <c r="I67" s="5"/>
      <c r="J67" s="8"/>
      <c r="K67" s="12"/>
      <c r="L67" s="12"/>
      <c r="M67" s="12"/>
    </row>
    <row r="68" spans="4:13" ht="15.75" thickBot="1" x14ac:dyDescent="0.3"/>
    <row r="69" spans="4:13" ht="30.75" thickBot="1" x14ac:dyDescent="0.3">
      <c r="D69" s="2"/>
      <c r="E69" s="1" t="s">
        <v>237</v>
      </c>
      <c r="F69" s="1" t="s">
        <v>238</v>
      </c>
      <c r="G69" s="1" t="s">
        <v>239</v>
      </c>
      <c r="H69" s="12" t="s">
        <v>346</v>
      </c>
      <c r="I69" s="1"/>
      <c r="J69" s="12"/>
      <c r="K69" s="12"/>
      <c r="L69" s="12"/>
    </row>
    <row r="70" spans="4:13" ht="30.75" thickBot="1" x14ac:dyDescent="0.3">
      <c r="D70" s="6"/>
      <c r="E70" s="5" t="s">
        <v>240</v>
      </c>
      <c r="F70" s="5" t="s">
        <v>241</v>
      </c>
      <c r="G70" s="5" t="s">
        <v>242</v>
      </c>
      <c r="H70" s="12" t="s">
        <v>347</v>
      </c>
      <c r="I70" s="5"/>
      <c r="J70" s="12"/>
      <c r="K70" s="12"/>
      <c r="L70" s="12"/>
    </row>
    <row r="71" spans="4:13" ht="30.75" thickBot="1" x14ac:dyDescent="0.3">
      <c r="D71" s="2"/>
      <c r="E71" s="1" t="s">
        <v>6</v>
      </c>
      <c r="F71" s="1" t="s">
        <v>243</v>
      </c>
      <c r="G71" s="1" t="s">
        <v>244</v>
      </c>
      <c r="H71" s="12" t="s">
        <v>348</v>
      </c>
      <c r="I71" s="1"/>
      <c r="J71" s="12"/>
      <c r="K71" s="12"/>
      <c r="L71" s="12"/>
    </row>
    <row r="72" spans="4:13" ht="30.75" thickBot="1" x14ac:dyDescent="0.3">
      <c r="D72" s="6"/>
      <c r="E72" s="5" t="s">
        <v>245</v>
      </c>
      <c r="F72" s="5" t="s">
        <v>246</v>
      </c>
      <c r="G72" s="5" t="s">
        <v>247</v>
      </c>
      <c r="H72" s="12" t="s">
        <v>347</v>
      </c>
      <c r="I72" s="5"/>
      <c r="J72" s="12"/>
      <c r="K72" s="12"/>
      <c r="L72" s="12"/>
    </row>
    <row r="73" spans="4:13" ht="30.75" thickBot="1" x14ac:dyDescent="0.3">
      <c r="D73" s="2"/>
      <c r="E73" s="1" t="s">
        <v>248</v>
      </c>
      <c r="F73" s="1" t="s">
        <v>249</v>
      </c>
      <c r="G73" s="1" t="s">
        <v>250</v>
      </c>
      <c r="H73" s="12" t="s">
        <v>349</v>
      </c>
      <c r="I73" s="1"/>
      <c r="J73" s="12"/>
      <c r="K73" s="12"/>
      <c r="L73" s="12"/>
    </row>
    <row r="74" spans="4:13" ht="30.75" thickBot="1" x14ac:dyDescent="0.3">
      <c r="D74" s="6"/>
      <c r="E74" s="5" t="s">
        <v>251</v>
      </c>
      <c r="F74" s="5" t="s">
        <v>252</v>
      </c>
      <c r="G74" s="5" t="s">
        <v>253</v>
      </c>
      <c r="H74" s="12" t="s">
        <v>350</v>
      </c>
      <c r="I74" s="5"/>
      <c r="J74" s="12"/>
      <c r="K74" s="12"/>
      <c r="L74" s="12"/>
    </row>
    <row r="75" spans="4:13" ht="30.75" thickBot="1" x14ac:dyDescent="0.3">
      <c r="D75" s="2"/>
      <c r="E75" s="1" t="s">
        <v>254</v>
      </c>
      <c r="F75" s="1" t="s">
        <v>255</v>
      </c>
      <c r="G75" s="1" t="s">
        <v>256</v>
      </c>
      <c r="H75" s="12" t="s">
        <v>351</v>
      </c>
      <c r="I75" s="1"/>
      <c r="J75" s="12"/>
      <c r="K75" s="12"/>
      <c r="L75" s="12"/>
    </row>
    <row r="76" spans="4:13" ht="30.75" thickBot="1" x14ac:dyDescent="0.3">
      <c r="D76" s="6"/>
      <c r="E76" s="5" t="s">
        <v>257</v>
      </c>
      <c r="F76" s="5" t="s">
        <v>258</v>
      </c>
      <c r="G76" s="5" t="s">
        <v>259</v>
      </c>
      <c r="H76" s="12" t="s">
        <v>352</v>
      </c>
      <c r="I76" s="5"/>
      <c r="J76" s="12"/>
      <c r="K76" s="12"/>
      <c r="L76" s="12"/>
    </row>
    <row r="77" spans="4:13" ht="30.75" thickBot="1" x14ac:dyDescent="0.3">
      <c r="D77" s="2"/>
      <c r="E77" s="1" t="s">
        <v>260</v>
      </c>
      <c r="F77" s="1" t="s">
        <v>261</v>
      </c>
      <c r="G77" s="1" t="s">
        <v>262</v>
      </c>
      <c r="H77" s="12" t="s">
        <v>353</v>
      </c>
      <c r="I77" s="1"/>
      <c r="J77" s="12"/>
      <c r="K77" s="12"/>
      <c r="L77" s="12"/>
    </row>
    <row r="78" spans="4:13" ht="30.75" thickBot="1" x14ac:dyDescent="0.3">
      <c r="D78" s="6"/>
      <c r="E78" s="5" t="s">
        <v>263</v>
      </c>
      <c r="F78" s="5" t="s">
        <v>264</v>
      </c>
      <c r="G78" s="5" t="s">
        <v>265</v>
      </c>
      <c r="H78" s="12" t="s">
        <v>354</v>
      </c>
      <c r="I78" s="5"/>
      <c r="J78" s="12"/>
      <c r="K78" s="12"/>
      <c r="L78" s="12"/>
    </row>
    <row r="79" spans="4:13" ht="30.75" thickBot="1" x14ac:dyDescent="0.3">
      <c r="D79" s="6"/>
      <c r="E79" s="5" t="s">
        <v>266</v>
      </c>
      <c r="F79" s="5" t="s">
        <v>267</v>
      </c>
      <c r="G79" s="5" t="s">
        <v>268</v>
      </c>
      <c r="H79" s="12" t="s">
        <v>355</v>
      </c>
      <c r="I79" s="5"/>
      <c r="J79" s="12"/>
      <c r="K79" s="12"/>
      <c r="L79" s="12"/>
    </row>
    <row r="80" spans="4:13" ht="30.75" thickBot="1" x14ac:dyDescent="0.3">
      <c r="D80" s="2"/>
      <c r="E80" s="1" t="s">
        <v>269</v>
      </c>
      <c r="F80" s="1" t="s">
        <v>270</v>
      </c>
      <c r="G80" s="1" t="s">
        <v>271</v>
      </c>
      <c r="H80" s="12" t="s">
        <v>354</v>
      </c>
      <c r="I80" s="1"/>
      <c r="J80" s="12"/>
      <c r="K80" s="12"/>
      <c r="L80" s="12"/>
    </row>
    <row r="81" spans="4:12" ht="30.75" thickBot="1" x14ac:dyDescent="0.3">
      <c r="D81" s="6"/>
      <c r="E81" s="5" t="s">
        <v>272</v>
      </c>
      <c r="F81" s="5" t="s">
        <v>273</v>
      </c>
      <c r="G81" s="5" t="s">
        <v>274</v>
      </c>
      <c r="H81" s="12" t="s">
        <v>356</v>
      </c>
      <c r="I81" s="5"/>
      <c r="J81" s="12"/>
      <c r="K81" s="12"/>
      <c r="L81" s="12"/>
    </row>
    <row r="82" spans="4:12" ht="30.75" thickBot="1" x14ac:dyDescent="0.3">
      <c r="D82" s="2"/>
      <c r="E82" s="1" t="s">
        <v>275</v>
      </c>
      <c r="F82" s="1" t="s">
        <v>276</v>
      </c>
      <c r="G82" s="1" t="s">
        <v>117</v>
      </c>
      <c r="H82" s="12" t="s">
        <v>357</v>
      </c>
      <c r="I82" s="1"/>
      <c r="J82" s="12"/>
      <c r="K82" s="12"/>
      <c r="L82" s="12"/>
    </row>
    <row r="83" spans="4:12" ht="30.75" thickBot="1" x14ac:dyDescent="0.3">
      <c r="D83" s="6"/>
      <c r="E83" s="5" t="s">
        <v>277</v>
      </c>
      <c r="F83" s="5" t="s">
        <v>278</v>
      </c>
      <c r="G83" s="5" t="s">
        <v>279</v>
      </c>
      <c r="H83" s="12" t="s">
        <v>358</v>
      </c>
      <c r="I83" s="5"/>
      <c r="J83" s="12"/>
      <c r="K83" s="12"/>
      <c r="L83" s="12"/>
    </row>
    <row r="84" spans="4:12" ht="30.75" thickBot="1" x14ac:dyDescent="0.3">
      <c r="D84" s="2"/>
      <c r="E84" s="1" t="s">
        <v>280</v>
      </c>
      <c r="F84" s="1" t="s">
        <v>281</v>
      </c>
      <c r="G84" s="1" t="s">
        <v>282</v>
      </c>
      <c r="H84" s="12" t="s">
        <v>359</v>
      </c>
      <c r="I84" s="1"/>
      <c r="J84" s="12"/>
      <c r="K84" s="12"/>
      <c r="L84" s="12"/>
    </row>
    <row r="85" spans="4:12" ht="30.75" thickBot="1" x14ac:dyDescent="0.3">
      <c r="D85" s="6"/>
      <c r="E85" s="5" t="s">
        <v>283</v>
      </c>
      <c r="F85" s="5" t="s">
        <v>284</v>
      </c>
      <c r="G85" s="5" t="s">
        <v>285</v>
      </c>
      <c r="H85" s="12" t="s">
        <v>360</v>
      </c>
      <c r="I85" s="5"/>
      <c r="J85" s="12"/>
      <c r="K85" s="12"/>
      <c r="L85" s="12"/>
    </row>
    <row r="86" spans="4:12" ht="30.75" thickBot="1" x14ac:dyDescent="0.3">
      <c r="D86" s="2"/>
      <c r="E86" s="1" t="s">
        <v>286</v>
      </c>
      <c r="F86" s="1" t="s">
        <v>287</v>
      </c>
      <c r="G86" s="1" t="s">
        <v>288</v>
      </c>
      <c r="H86" s="12" t="s">
        <v>361</v>
      </c>
      <c r="I86" s="1"/>
      <c r="J86" s="12"/>
      <c r="K86" s="12"/>
      <c r="L86" s="12"/>
    </row>
    <row r="87" spans="4:12" ht="30.75" thickBot="1" x14ac:dyDescent="0.3">
      <c r="D87" s="6"/>
      <c r="E87" s="5" t="s">
        <v>289</v>
      </c>
      <c r="F87" s="5" t="s">
        <v>290</v>
      </c>
      <c r="G87" s="5" t="s">
        <v>49</v>
      </c>
      <c r="H87" s="12" t="s">
        <v>362</v>
      </c>
      <c r="I87" s="5"/>
      <c r="J87" s="12"/>
      <c r="K87" s="12"/>
      <c r="L87" s="12"/>
    </row>
    <row r="88" spans="4:12" ht="30.75" thickBot="1" x14ac:dyDescent="0.3">
      <c r="D88" s="2"/>
      <c r="E88" s="1" t="s">
        <v>291</v>
      </c>
      <c r="F88" s="1" t="s">
        <v>292</v>
      </c>
      <c r="G88" s="1" t="s">
        <v>293</v>
      </c>
      <c r="H88" s="12" t="s">
        <v>363</v>
      </c>
      <c r="I88" s="1"/>
      <c r="J88" s="12"/>
      <c r="K88" s="12"/>
      <c r="L88" s="12"/>
    </row>
    <row r="89" spans="4:12" ht="30.75" thickBot="1" x14ac:dyDescent="0.3">
      <c r="D89" s="6"/>
      <c r="E89" s="5" t="s">
        <v>294</v>
      </c>
      <c r="F89" s="5" t="s">
        <v>295</v>
      </c>
      <c r="G89" s="5" t="s">
        <v>135</v>
      </c>
      <c r="H89" s="12" t="s">
        <v>364</v>
      </c>
      <c r="I89" s="5"/>
      <c r="J89" s="12"/>
      <c r="K89" s="12"/>
      <c r="L89" s="12"/>
    </row>
    <row r="90" spans="4:12" ht="30.75" thickBot="1" x14ac:dyDescent="0.3">
      <c r="D90" s="2"/>
      <c r="E90" s="1" t="s">
        <v>296</v>
      </c>
      <c r="F90" s="1" t="s">
        <v>297</v>
      </c>
      <c r="G90" s="1" t="s">
        <v>298</v>
      </c>
      <c r="H90" s="12" t="s">
        <v>365</v>
      </c>
      <c r="I90" s="1"/>
      <c r="J90" s="12"/>
      <c r="K90" s="12"/>
      <c r="L90" s="12"/>
    </row>
    <row r="91" spans="4:12" ht="30.75" thickBot="1" x14ac:dyDescent="0.3">
      <c r="D91" s="6"/>
      <c r="E91" s="5" t="s">
        <v>299</v>
      </c>
      <c r="F91" s="5" t="s">
        <v>300</v>
      </c>
      <c r="G91" s="5" t="s">
        <v>301</v>
      </c>
      <c r="H91" s="12" t="s">
        <v>366</v>
      </c>
      <c r="I91" s="5"/>
      <c r="J91" s="12"/>
      <c r="K91" s="12"/>
      <c r="L91" s="12"/>
    </row>
    <row r="92" spans="4:12" ht="30.75" thickBot="1" x14ac:dyDescent="0.3">
      <c r="D92" s="2"/>
      <c r="E92" s="1" t="s">
        <v>302</v>
      </c>
      <c r="F92" s="1" t="s">
        <v>303</v>
      </c>
      <c r="G92" s="1" t="s">
        <v>304</v>
      </c>
      <c r="H92" s="12" t="s">
        <v>367</v>
      </c>
      <c r="I92" s="1"/>
      <c r="J92" s="12"/>
      <c r="K92" s="12"/>
      <c r="L92" s="12"/>
    </row>
    <row r="93" spans="4:12" ht="30.75" thickBot="1" x14ac:dyDescent="0.3">
      <c r="D93" s="6"/>
      <c r="E93" s="5" t="s">
        <v>305</v>
      </c>
      <c r="F93" s="5" t="s">
        <v>306</v>
      </c>
      <c r="G93" s="5" t="s">
        <v>307</v>
      </c>
      <c r="H93" s="12" t="s">
        <v>365</v>
      </c>
      <c r="I93" s="5"/>
      <c r="J93" s="12"/>
      <c r="K93" s="12"/>
      <c r="L93" s="12"/>
    </row>
    <row r="94" spans="4:12" ht="30.75" thickBot="1" x14ac:dyDescent="0.3">
      <c r="D94" s="2"/>
      <c r="E94" s="1" t="s">
        <v>308</v>
      </c>
      <c r="F94" s="1" t="s">
        <v>309</v>
      </c>
      <c r="G94" s="1" t="s">
        <v>310</v>
      </c>
      <c r="H94" s="12" t="s">
        <v>350</v>
      </c>
      <c r="I94" s="1"/>
      <c r="J94" s="12"/>
      <c r="K94" s="12"/>
      <c r="L94" s="12"/>
    </row>
    <row r="95" spans="4:12" ht="30.75" thickBot="1" x14ac:dyDescent="0.3">
      <c r="D95" s="6"/>
      <c r="E95" s="5" t="s">
        <v>311</v>
      </c>
      <c r="F95" s="5" t="s">
        <v>312</v>
      </c>
      <c r="G95" s="5" t="s">
        <v>61</v>
      </c>
      <c r="H95" s="12" t="s">
        <v>368</v>
      </c>
      <c r="I95" s="5"/>
      <c r="J95" s="12"/>
      <c r="K95" s="12"/>
      <c r="L95" s="12"/>
    </row>
    <row r="96" spans="4:12" ht="30.75" thickBot="1" x14ac:dyDescent="0.3">
      <c r="D96" s="2"/>
      <c r="E96" s="1" t="s">
        <v>313</v>
      </c>
      <c r="F96" s="1" t="s">
        <v>314</v>
      </c>
      <c r="G96" s="1" t="s">
        <v>315</v>
      </c>
      <c r="H96" s="12" t="s">
        <v>349</v>
      </c>
      <c r="I96" s="1"/>
      <c r="J96" s="12"/>
      <c r="K96" s="12"/>
      <c r="L96" s="12"/>
    </row>
    <row r="97" spans="4:12" ht="30.75" thickBot="1" x14ac:dyDescent="0.3">
      <c r="D97" s="6"/>
      <c r="E97" s="5" t="s">
        <v>316</v>
      </c>
      <c r="F97" s="5" t="s">
        <v>317</v>
      </c>
      <c r="G97" s="5" t="s">
        <v>318</v>
      </c>
      <c r="H97" s="12" t="s">
        <v>369</v>
      </c>
      <c r="I97" s="5"/>
      <c r="J97" s="12"/>
      <c r="K97" s="12"/>
      <c r="L97" s="12"/>
    </row>
    <row r="98" spans="4:12" ht="30.75" thickBot="1" x14ac:dyDescent="0.3">
      <c r="D98" s="2"/>
      <c r="E98" s="1" t="s">
        <v>319</v>
      </c>
      <c r="F98" s="1" t="s">
        <v>320</v>
      </c>
      <c r="G98" s="1" t="s">
        <v>321</v>
      </c>
      <c r="H98" s="12" t="s">
        <v>347</v>
      </c>
      <c r="I98" s="1"/>
      <c r="J98" s="12"/>
      <c r="K98" s="12"/>
      <c r="L98" s="12"/>
    </row>
    <row r="99" spans="4:12" ht="30.75" thickBot="1" x14ac:dyDescent="0.3">
      <c r="D99" s="6"/>
      <c r="E99" s="5" t="s">
        <v>322</v>
      </c>
      <c r="F99" s="5" t="s">
        <v>323</v>
      </c>
      <c r="G99" s="5" t="s">
        <v>324</v>
      </c>
      <c r="H99" s="12" t="s">
        <v>370</v>
      </c>
      <c r="I99" s="5"/>
      <c r="J99" s="12"/>
      <c r="K99" s="12"/>
      <c r="L99" s="12"/>
    </row>
    <row r="100" spans="4:12" ht="30.75" thickBot="1" x14ac:dyDescent="0.3">
      <c r="D100" s="2"/>
      <c r="E100" s="1" t="s">
        <v>325</v>
      </c>
      <c r="F100" s="1" t="s">
        <v>326</v>
      </c>
      <c r="G100" s="1" t="s">
        <v>327</v>
      </c>
      <c r="H100" s="12" t="s">
        <v>359</v>
      </c>
      <c r="I100" s="1"/>
      <c r="J100" s="12"/>
      <c r="K100" s="12"/>
      <c r="L100" s="12"/>
    </row>
    <row r="101" spans="4:12" ht="30.75" thickBot="1" x14ac:dyDescent="0.3">
      <c r="D101" s="6"/>
      <c r="E101" s="5" t="s">
        <v>328</v>
      </c>
      <c r="F101" s="5" t="s">
        <v>329</v>
      </c>
      <c r="G101" s="5" t="s">
        <v>330</v>
      </c>
      <c r="H101" s="12" t="s">
        <v>365</v>
      </c>
      <c r="I101" s="5"/>
      <c r="J101" s="12"/>
      <c r="K101" s="12"/>
      <c r="L101" s="12"/>
    </row>
    <row r="102" spans="4:12" ht="30.75" thickBot="1" x14ac:dyDescent="0.3">
      <c r="D102" s="2"/>
      <c r="E102" s="1" t="s">
        <v>331</v>
      </c>
      <c r="F102" s="1" t="s">
        <v>332</v>
      </c>
      <c r="G102" s="1" t="s">
        <v>333</v>
      </c>
      <c r="H102" s="12" t="s">
        <v>348</v>
      </c>
      <c r="I102" s="1"/>
      <c r="J102" s="12"/>
      <c r="K102" s="12"/>
      <c r="L102" s="12"/>
    </row>
    <row r="103" spans="4:12" ht="30.75" thickBot="1" x14ac:dyDescent="0.3">
      <c r="D103" s="6"/>
      <c r="E103" s="5" t="s">
        <v>334</v>
      </c>
      <c r="F103" s="5" t="s">
        <v>335</v>
      </c>
      <c r="G103" s="5" t="s">
        <v>336</v>
      </c>
      <c r="H103" s="12" t="s">
        <v>371</v>
      </c>
      <c r="I103" s="5"/>
      <c r="J103" s="12"/>
      <c r="K103" s="12"/>
      <c r="L103" s="12"/>
    </row>
    <row r="104" spans="4:12" ht="30.75" thickBot="1" x14ac:dyDescent="0.3">
      <c r="D104" s="2"/>
      <c r="E104" s="1" t="s">
        <v>337</v>
      </c>
      <c r="F104" s="1" t="s">
        <v>338</v>
      </c>
      <c r="G104" s="1" t="s">
        <v>339</v>
      </c>
      <c r="H104" s="12" t="s">
        <v>366</v>
      </c>
      <c r="I104" s="1"/>
      <c r="J104" s="12"/>
      <c r="K104" s="12"/>
      <c r="L104" s="12"/>
    </row>
    <row r="105" spans="4:12" ht="30.75" thickBot="1" x14ac:dyDescent="0.3">
      <c r="D105" s="6"/>
      <c r="E105" s="5" t="s">
        <v>340</v>
      </c>
      <c r="F105" s="5" t="s">
        <v>341</v>
      </c>
      <c r="G105" s="5" t="s">
        <v>342</v>
      </c>
      <c r="H105" s="12" t="s">
        <v>356</v>
      </c>
      <c r="I105" s="5"/>
      <c r="J105" s="12"/>
      <c r="K105" s="12"/>
      <c r="L105" s="12"/>
    </row>
    <row r="106" spans="4:12" ht="30.75" thickBot="1" x14ac:dyDescent="0.3">
      <c r="D106" s="2"/>
      <c r="E106" s="1" t="s">
        <v>343</v>
      </c>
      <c r="F106" s="1" t="s">
        <v>344</v>
      </c>
      <c r="G106" s="1" t="s">
        <v>345</v>
      </c>
      <c r="H106" s="12" t="s">
        <v>357</v>
      </c>
      <c r="I106" s="1"/>
      <c r="J106" s="12"/>
      <c r="K106" s="12"/>
      <c r="L106" s="12"/>
    </row>
    <row r="107" spans="4:12" ht="15.75" thickBot="1" x14ac:dyDescent="0.3">
      <c r="K107" s="1"/>
      <c r="L107" s="1"/>
    </row>
    <row r="108" spans="4:12" ht="15.75" thickBot="1" x14ac:dyDescent="0.3">
      <c r="K108" s="5"/>
      <c r="L108" s="5"/>
    </row>
    <row r="109" spans="4:12" ht="15.75" thickBot="1" x14ac:dyDescent="0.3">
      <c r="K109" s="1"/>
      <c r="L109" s="1"/>
    </row>
    <row r="110" spans="4:12" ht="15.75" thickBot="1" x14ac:dyDescent="0.3">
      <c r="K110" s="5"/>
      <c r="L110" s="5"/>
    </row>
    <row r="111" spans="4:12" ht="15.75" thickBot="1" x14ac:dyDescent="0.3">
      <c r="K111" s="1"/>
      <c r="L111" s="1"/>
    </row>
    <row r="112" spans="4:12" ht="15.75" thickBot="1" x14ac:dyDescent="0.3">
      <c r="K112" s="5"/>
      <c r="L112" s="5"/>
    </row>
    <row r="113" spans="11:12" ht="15.75" thickBot="1" x14ac:dyDescent="0.3">
      <c r="K113" s="1"/>
      <c r="L113" s="1"/>
    </row>
    <row r="114" spans="11:12" ht="15.75" thickBot="1" x14ac:dyDescent="0.3">
      <c r="K114" s="5"/>
      <c r="L114" s="5"/>
    </row>
    <row r="115" spans="11:12" ht="15.75" thickBot="1" x14ac:dyDescent="0.3">
      <c r="K115" s="1"/>
      <c r="L115" s="1"/>
    </row>
    <row r="116" spans="11:12" ht="15.75" thickBot="1" x14ac:dyDescent="0.3">
      <c r="K116" s="5"/>
      <c r="L116" s="5"/>
    </row>
    <row r="117" spans="11:12" ht="15.75" thickBot="1" x14ac:dyDescent="0.3">
      <c r="K117" s="1"/>
      <c r="L117" s="1"/>
    </row>
    <row r="118" spans="11:12" ht="15.75" thickBot="1" x14ac:dyDescent="0.3">
      <c r="K118" s="5"/>
      <c r="L118" s="5"/>
    </row>
    <row r="119" spans="11:12" ht="15.75" thickBot="1" x14ac:dyDescent="0.3">
      <c r="K119" s="1"/>
      <c r="L119" s="1"/>
    </row>
    <row r="120" spans="11:12" ht="15.75" thickBot="1" x14ac:dyDescent="0.3">
      <c r="K120" s="5"/>
      <c r="L120" s="5"/>
    </row>
    <row r="121" spans="11:12" ht="15.75" thickBot="1" x14ac:dyDescent="0.3">
      <c r="K121" s="1"/>
      <c r="L121" s="1"/>
    </row>
    <row r="122" spans="11:12" ht="15.75" thickBot="1" x14ac:dyDescent="0.3">
      <c r="K122" s="5"/>
      <c r="L122" s="5"/>
    </row>
    <row r="123" spans="11:12" ht="15.75" thickBot="1" x14ac:dyDescent="0.3">
      <c r="K123" s="1"/>
      <c r="L123" s="1"/>
    </row>
    <row r="124" spans="11:12" ht="15.75" thickBot="1" x14ac:dyDescent="0.3">
      <c r="K124" s="5"/>
      <c r="L124" s="5"/>
    </row>
    <row r="125" spans="11:12" ht="15.75" thickBot="1" x14ac:dyDescent="0.3">
      <c r="K125" s="1"/>
      <c r="L125" s="1"/>
    </row>
    <row r="126" spans="11:12" ht="15.75" thickBot="1" x14ac:dyDescent="0.3">
      <c r="K126" s="5"/>
      <c r="L126" s="5"/>
    </row>
    <row r="127" spans="11:12" ht="15.75" thickBot="1" x14ac:dyDescent="0.3">
      <c r="K127" s="1"/>
      <c r="L127" s="1"/>
    </row>
    <row r="128" spans="11:12" ht="15.75" thickBot="1" x14ac:dyDescent="0.3">
      <c r="K128" s="5"/>
      <c r="L128" s="5"/>
    </row>
    <row r="129" spans="11:12" ht="15.75" thickBot="1" x14ac:dyDescent="0.3">
      <c r="K129" s="1"/>
      <c r="L129" s="1"/>
    </row>
    <row r="130" spans="11:12" ht="15.75" thickBot="1" x14ac:dyDescent="0.3">
      <c r="K130" s="5"/>
      <c r="L130" s="5"/>
    </row>
    <row r="131" spans="11:12" ht="15.75" thickBot="1" x14ac:dyDescent="0.3">
      <c r="K131" s="1"/>
      <c r="L131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2B70-AAF6-4BEA-916E-A68FD724C884}">
  <dimension ref="C2:AE104"/>
  <sheetViews>
    <sheetView topLeftCell="N16" zoomScale="86" zoomScaleNormal="171" workbookViewId="0">
      <selection activeCell="W33" sqref="W33"/>
    </sheetView>
  </sheetViews>
  <sheetFormatPr defaultRowHeight="15" x14ac:dyDescent="0.25"/>
  <cols>
    <col min="4" max="4" width="16.7109375" customWidth="1"/>
    <col min="5" max="5" width="25.5703125" customWidth="1"/>
    <col min="6" max="6" width="20.7109375" customWidth="1"/>
    <col min="7" max="7" width="27" customWidth="1"/>
    <col min="9" max="9" width="15.85546875" customWidth="1"/>
    <col min="10" max="10" width="12.85546875" customWidth="1"/>
    <col min="11" max="11" width="14.140625" customWidth="1"/>
    <col min="13" max="13" width="20.5703125" customWidth="1"/>
    <col min="15" max="15" width="9.28515625" bestFit="1" customWidth="1"/>
    <col min="18" max="18" width="26.85546875" customWidth="1"/>
    <col min="19" max="19" width="18.5703125" customWidth="1"/>
    <col min="20" max="20" width="17.140625" customWidth="1"/>
    <col min="21" max="21" width="9.28515625" bestFit="1" customWidth="1"/>
    <col min="22" max="22" width="17.140625" customWidth="1"/>
    <col min="23" max="23" width="16.7109375" customWidth="1"/>
    <col min="24" max="24" width="19.28515625" customWidth="1"/>
    <col min="25" max="25" width="17.140625" customWidth="1"/>
    <col min="26" max="26" width="12" customWidth="1"/>
    <col min="27" max="27" width="12.42578125" bestFit="1" customWidth="1"/>
    <col min="28" max="28" width="33.5703125" customWidth="1"/>
    <col min="31" max="31" width="19.140625" customWidth="1"/>
  </cols>
  <sheetData>
    <row r="2" spans="3:31" ht="15.75" thickBot="1" x14ac:dyDescent="0.3"/>
    <row r="3" spans="3:31" ht="30.75" thickBot="1" x14ac:dyDescent="0.3">
      <c r="C3" s="14" t="s">
        <v>372</v>
      </c>
      <c r="D3" s="15" t="s">
        <v>373</v>
      </c>
      <c r="E3" s="15" t="s">
        <v>374</v>
      </c>
      <c r="F3" s="15" t="s">
        <v>376</v>
      </c>
      <c r="G3" s="10" t="s">
        <v>375</v>
      </c>
      <c r="I3" s="22" t="s">
        <v>377</v>
      </c>
      <c r="J3" s="22" t="s">
        <v>378</v>
      </c>
      <c r="K3" s="22" t="s">
        <v>379</v>
      </c>
      <c r="M3" s="16" t="s">
        <v>376</v>
      </c>
      <c r="Q3" s="10" t="s">
        <v>382</v>
      </c>
      <c r="R3" s="10" t="s">
        <v>409</v>
      </c>
      <c r="S3" s="10" t="s">
        <v>398</v>
      </c>
      <c r="T3" s="10" t="s">
        <v>410</v>
      </c>
      <c r="U3" s="10" t="s">
        <v>411</v>
      </c>
      <c r="V3" s="10" t="s">
        <v>412</v>
      </c>
      <c r="W3" s="10" t="s">
        <v>413</v>
      </c>
      <c r="X3" s="10" t="s">
        <v>416</v>
      </c>
      <c r="Y3" s="10" t="s">
        <v>384</v>
      </c>
      <c r="Z3" s="10" t="s">
        <v>418</v>
      </c>
      <c r="AA3" s="10" t="s">
        <v>419</v>
      </c>
      <c r="AB3" s="10" t="s">
        <v>420</v>
      </c>
      <c r="AE3" s="10" t="s">
        <v>443</v>
      </c>
    </row>
    <row r="4" spans="3:31" ht="26.25" customHeight="1" thickBot="1" x14ac:dyDescent="0.3">
      <c r="C4" s="18">
        <v>1</v>
      </c>
      <c r="D4" s="19" t="s">
        <v>4</v>
      </c>
      <c r="E4" s="20">
        <v>45299.606956018521</v>
      </c>
      <c r="F4" s="19" t="s">
        <v>421</v>
      </c>
      <c r="G4" s="21" t="s">
        <v>190</v>
      </c>
      <c r="I4">
        <v>37</v>
      </c>
      <c r="J4">
        <v>0</v>
      </c>
      <c r="K4">
        <f>(J4/60)</f>
        <v>0</v>
      </c>
      <c r="M4">
        <f>(I4+K4)</f>
        <v>37</v>
      </c>
      <c r="N4" t="s">
        <v>380</v>
      </c>
      <c r="O4">
        <f>MAX(M4:M104)</f>
        <v>97.183333333333337</v>
      </c>
      <c r="Q4" s="17" t="s">
        <v>385</v>
      </c>
      <c r="R4" s="17" t="s">
        <v>399</v>
      </c>
      <c r="S4" s="17">
        <v>91</v>
      </c>
      <c r="T4" s="17">
        <v>39</v>
      </c>
      <c r="U4" s="16">
        <v>0</v>
      </c>
      <c r="V4">
        <f>V20</f>
        <v>0</v>
      </c>
      <c r="W4">
        <v>0.87333633399999999</v>
      </c>
      <c r="X4">
        <f>W4-V4</f>
        <v>0.87333633399999999</v>
      </c>
      <c r="Y4">
        <f>100*X4</f>
        <v>87.333633399999997</v>
      </c>
      <c r="Z4">
        <f>S4-Y4</f>
        <v>3.6663666000000035</v>
      </c>
      <c r="AA4">
        <f>POWER(Z4,2)</f>
        <v>13.442244045595585</v>
      </c>
      <c r="AB4">
        <f>AA4/Y4</f>
        <v>0.15391829610510152</v>
      </c>
    </row>
    <row r="5" spans="3:31" ht="29.25" customHeight="1" thickBot="1" x14ac:dyDescent="0.3">
      <c r="C5" s="18">
        <v>2</v>
      </c>
      <c r="D5" s="19" t="s">
        <v>6</v>
      </c>
      <c r="E5" s="20">
        <v>45420.954016203701</v>
      </c>
      <c r="F5" s="19" t="s">
        <v>422</v>
      </c>
      <c r="G5" s="21" t="s">
        <v>191</v>
      </c>
      <c r="I5">
        <v>28</v>
      </c>
      <c r="J5">
        <v>12</v>
      </c>
      <c r="K5">
        <f>(J5/60)</f>
        <v>0.2</v>
      </c>
      <c r="M5">
        <f t="shared" ref="M5:M68" si="0">(I5+K5)</f>
        <v>28.2</v>
      </c>
      <c r="N5" t="s">
        <v>381</v>
      </c>
      <c r="O5">
        <f>MIN(M4:M104)</f>
        <v>0.13333333333333333</v>
      </c>
      <c r="Q5" s="17" t="s">
        <v>386</v>
      </c>
      <c r="R5" s="17" t="s">
        <v>400</v>
      </c>
      <c r="S5" s="17">
        <v>5</v>
      </c>
      <c r="T5" s="17">
        <v>78</v>
      </c>
      <c r="U5" s="16">
        <v>39</v>
      </c>
      <c r="V5">
        <v>0.87333633399999999</v>
      </c>
      <c r="W5" s="17">
        <v>0.98395472500000003</v>
      </c>
      <c r="X5">
        <f>W5-V5</f>
        <v>0.11061839100000004</v>
      </c>
      <c r="Y5">
        <f t="shared" ref="Y5:Y13" si="1">100*X5</f>
        <v>11.061839100000004</v>
      </c>
      <c r="Z5">
        <f t="shared" ref="Z5:Z13" si="2">S5-Y5</f>
        <v>-6.0618391000000038</v>
      </c>
      <c r="AA5">
        <f t="shared" ref="AA5:AA13" si="3">POWER(Z5,2)</f>
        <v>36.745893274288854</v>
      </c>
      <c r="AB5">
        <f t="shared" ref="AB5:AB12" si="4">AA5/Y5</f>
        <v>3.3218611247282417</v>
      </c>
    </row>
    <row r="6" spans="3:31" ht="15.75" thickBot="1" x14ac:dyDescent="0.3">
      <c r="C6" s="18">
        <v>3</v>
      </c>
      <c r="D6" s="19" t="s">
        <v>8</v>
      </c>
      <c r="E6" s="19" t="s">
        <v>9</v>
      </c>
      <c r="F6" s="19" t="s">
        <v>10</v>
      </c>
      <c r="G6" s="21" t="s">
        <v>192</v>
      </c>
      <c r="I6">
        <v>97</v>
      </c>
      <c r="J6">
        <v>11</v>
      </c>
      <c r="K6">
        <f t="shared" ref="K6:K68" si="5">(J6/60)</f>
        <v>0.18333333333333332</v>
      </c>
      <c r="M6">
        <f t="shared" si="0"/>
        <v>97.183333333333337</v>
      </c>
      <c r="Q6" s="17" t="s">
        <v>387</v>
      </c>
      <c r="R6" s="17" t="s">
        <v>401</v>
      </c>
      <c r="S6" s="17">
        <v>2</v>
      </c>
      <c r="T6" s="17">
        <v>117</v>
      </c>
      <c r="U6" s="16">
        <v>78</v>
      </c>
      <c r="V6">
        <f>1 - EXP(-$O$18*U6)</f>
        <v>0.97573183736641356</v>
      </c>
      <c r="W6" s="17">
        <v>0.99796754600000004</v>
      </c>
      <c r="X6">
        <f t="shared" ref="X6:X13" si="6">W6-V6</f>
        <v>2.2235708633586482E-2</v>
      </c>
      <c r="Y6">
        <f t="shared" si="1"/>
        <v>2.2235708633586482</v>
      </c>
      <c r="Z6">
        <f t="shared" si="2"/>
        <v>-0.22357086335864818</v>
      </c>
      <c r="AA6">
        <f t="shared" si="3"/>
        <v>4.9983930942931333E-2</v>
      </c>
      <c r="AB6">
        <f t="shared" si="4"/>
        <v>2.2479126600639054E-2</v>
      </c>
    </row>
    <row r="7" spans="3:31" ht="15.75" thickBot="1" x14ac:dyDescent="0.3">
      <c r="C7" s="18">
        <v>4</v>
      </c>
      <c r="D7" s="19" t="s">
        <v>11</v>
      </c>
      <c r="E7" s="19" t="s">
        <v>12</v>
      </c>
      <c r="F7" s="19" t="s">
        <v>13</v>
      </c>
      <c r="G7" s="21" t="s">
        <v>193</v>
      </c>
      <c r="I7">
        <v>61</v>
      </c>
      <c r="J7">
        <v>27</v>
      </c>
      <c r="K7">
        <f t="shared" si="5"/>
        <v>0.45</v>
      </c>
      <c r="M7">
        <f t="shared" si="0"/>
        <v>61.45</v>
      </c>
      <c r="Q7" s="17" t="s">
        <v>388</v>
      </c>
      <c r="R7" s="17" t="s">
        <v>402</v>
      </c>
      <c r="S7" s="17">
        <v>0</v>
      </c>
      <c r="T7" s="17">
        <v>156</v>
      </c>
      <c r="U7" s="16">
        <v>117</v>
      </c>
      <c r="V7">
        <f t="shared" ref="V7:V8" si="7">1 - EXP(-$O$18*U7)</f>
        <v>0.99621944687631647</v>
      </c>
      <c r="W7" s="17">
        <v>0.99974254900000004</v>
      </c>
      <c r="X7">
        <f t="shared" si="6"/>
        <v>3.5231021236835636E-3</v>
      </c>
      <c r="Y7">
        <f t="shared" si="1"/>
        <v>0.35231021236835636</v>
      </c>
      <c r="Z7">
        <f t="shared" si="2"/>
        <v>-0.35231021236835636</v>
      </c>
      <c r="AA7">
        <f t="shared" si="3"/>
        <v>0.12412248573903635</v>
      </c>
      <c r="AB7">
        <f t="shared" si="4"/>
        <v>0.35231021236835636</v>
      </c>
    </row>
    <row r="8" spans="3:31" ht="15.75" thickBot="1" x14ac:dyDescent="0.3">
      <c r="C8" s="18">
        <v>5</v>
      </c>
      <c r="D8" s="19" t="s">
        <v>14</v>
      </c>
      <c r="E8" s="19" t="s">
        <v>15</v>
      </c>
      <c r="F8" s="19" t="s">
        <v>16</v>
      </c>
      <c r="G8" s="21" t="s">
        <v>194</v>
      </c>
      <c r="I8">
        <v>55</v>
      </c>
      <c r="J8">
        <v>7</v>
      </c>
      <c r="K8">
        <f t="shared" si="5"/>
        <v>0.11666666666666667</v>
      </c>
      <c r="M8">
        <f t="shared" si="0"/>
        <v>55.116666666666667</v>
      </c>
      <c r="Q8" s="17" t="s">
        <v>389</v>
      </c>
      <c r="R8" s="17" t="s">
        <v>403</v>
      </c>
      <c r="S8" s="17">
        <v>0</v>
      </c>
      <c r="T8" s="17">
        <v>195</v>
      </c>
      <c r="U8" s="16">
        <v>156</v>
      </c>
      <c r="V8">
        <f t="shared" si="7"/>
        <v>0.9994110562823898</v>
      </c>
      <c r="W8" s="17">
        <v>0.99996738900000004</v>
      </c>
      <c r="X8">
        <f t="shared" si="6"/>
        <v>5.5633271761024172E-4</v>
      </c>
      <c r="Y8">
        <f t="shared" si="1"/>
        <v>5.5633271761024172E-2</v>
      </c>
      <c r="Z8">
        <f t="shared" si="2"/>
        <v>-5.5633271761024172E-2</v>
      </c>
      <c r="AA8">
        <f t="shared" si="3"/>
        <v>3.0950609268359697E-3</v>
      </c>
      <c r="AB8">
        <f t="shared" si="4"/>
        <v>5.5633271761024172E-2</v>
      </c>
    </row>
    <row r="9" spans="3:31" ht="15.75" thickBot="1" x14ac:dyDescent="0.3">
      <c r="C9" s="18">
        <v>6</v>
      </c>
      <c r="D9" s="19" t="s">
        <v>17</v>
      </c>
      <c r="E9" s="19" t="s">
        <v>18</v>
      </c>
      <c r="F9" s="19" t="s">
        <v>19</v>
      </c>
      <c r="G9" s="21" t="s">
        <v>195</v>
      </c>
      <c r="I9">
        <v>43</v>
      </c>
      <c r="J9">
        <v>56</v>
      </c>
      <c r="K9">
        <f t="shared" si="5"/>
        <v>0.93333333333333335</v>
      </c>
      <c r="M9">
        <f t="shared" si="0"/>
        <v>43.93333333333333</v>
      </c>
      <c r="Q9" s="17" t="s">
        <v>390</v>
      </c>
      <c r="R9" s="17" t="s">
        <v>404</v>
      </c>
      <c r="S9" s="17">
        <v>0</v>
      </c>
      <c r="T9" s="17">
        <v>234</v>
      </c>
      <c r="U9" s="16">
        <v>195</v>
      </c>
      <c r="V9">
        <f>1 - EXP(-$O$18*U9)</f>
        <v>0.99990825292194951</v>
      </c>
      <c r="W9" s="17">
        <v>0.99999586900000004</v>
      </c>
      <c r="X9">
        <f t="shared" si="6"/>
        <v>8.7616078050523072E-5</v>
      </c>
      <c r="Y9">
        <f t="shared" si="1"/>
        <v>8.7616078050523072E-3</v>
      </c>
      <c r="Z9">
        <f t="shared" si="2"/>
        <v>-8.7616078050523072E-3</v>
      </c>
      <c r="AA9">
        <f t="shared" si="3"/>
        <v>7.6765771329553506E-5</v>
      </c>
      <c r="AB9">
        <f t="shared" si="4"/>
        <v>8.7616078050523072E-3</v>
      </c>
    </row>
    <row r="10" spans="3:31" ht="15.75" thickBot="1" x14ac:dyDescent="0.3">
      <c r="C10" s="18">
        <v>7</v>
      </c>
      <c r="D10" s="19" t="s">
        <v>20</v>
      </c>
      <c r="E10" s="19" t="s">
        <v>21</v>
      </c>
      <c r="F10" s="19" t="s">
        <v>22</v>
      </c>
      <c r="G10" s="21" t="s">
        <v>196</v>
      </c>
      <c r="I10">
        <v>37</v>
      </c>
      <c r="J10">
        <v>25</v>
      </c>
      <c r="K10">
        <f t="shared" si="5"/>
        <v>0.41666666666666669</v>
      </c>
      <c r="M10">
        <f t="shared" si="0"/>
        <v>37.416666666666664</v>
      </c>
      <c r="Q10" s="17" t="s">
        <v>391</v>
      </c>
      <c r="R10" s="17" t="s">
        <v>405</v>
      </c>
      <c r="S10" s="17">
        <v>0</v>
      </c>
      <c r="T10" s="17">
        <v>273</v>
      </c>
      <c r="U10" s="16">
        <v>234</v>
      </c>
      <c r="V10">
        <f>1 - EXP(-$O$18*U10)</f>
        <v>0.99998570741807902</v>
      </c>
      <c r="W10" s="17">
        <v>0.99999947700000003</v>
      </c>
      <c r="X10">
        <f t="shared" si="6"/>
        <v>1.3769581921008189E-5</v>
      </c>
      <c r="Y10">
        <f t="shared" si="1"/>
        <v>1.3769581921008189E-3</v>
      </c>
      <c r="Z10">
        <f t="shared" si="2"/>
        <v>-1.3769581921008189E-3</v>
      </c>
      <c r="AA10">
        <f t="shared" si="3"/>
        <v>1.8960138627935558E-6</v>
      </c>
      <c r="AB10">
        <f t="shared" si="4"/>
        <v>1.3769581921008189E-3</v>
      </c>
    </row>
    <row r="11" spans="3:31" ht="15.75" thickBot="1" x14ac:dyDescent="0.3">
      <c r="C11" s="18">
        <v>8</v>
      </c>
      <c r="D11" s="19" t="s">
        <v>23</v>
      </c>
      <c r="E11" s="19" t="s">
        <v>24</v>
      </c>
      <c r="F11" s="19" t="s">
        <v>25</v>
      </c>
      <c r="G11" s="21" t="s">
        <v>197</v>
      </c>
      <c r="I11">
        <v>18</v>
      </c>
      <c r="J11">
        <v>57</v>
      </c>
      <c r="K11">
        <f t="shared" si="5"/>
        <v>0.95</v>
      </c>
      <c r="M11">
        <f t="shared" si="0"/>
        <v>18.95</v>
      </c>
      <c r="Q11" s="17" t="s">
        <v>392</v>
      </c>
      <c r="R11" s="17" t="s">
        <v>406</v>
      </c>
      <c r="S11" s="17">
        <v>1</v>
      </c>
      <c r="T11" s="17">
        <v>312</v>
      </c>
      <c r="U11" s="16">
        <v>273</v>
      </c>
      <c r="V11">
        <f>1 - EXP(-$O$18*U11)</f>
        <v>0.9999977734669887</v>
      </c>
      <c r="W11" s="17">
        <v>0.99999993399999998</v>
      </c>
      <c r="X11">
        <f t="shared" si="6"/>
        <v>2.1605330112750565E-6</v>
      </c>
      <c r="Y11">
        <f t="shared" si="1"/>
        <v>2.1605330112750565E-4</v>
      </c>
      <c r="Z11">
        <f t="shared" si="2"/>
        <v>0.99978394669887249</v>
      </c>
      <c r="AA11">
        <f t="shared" si="3"/>
        <v>0.99956794007677396</v>
      </c>
      <c r="AB11">
        <f t="shared" si="4"/>
        <v>4626.4876993796579</v>
      </c>
    </row>
    <row r="12" spans="3:31" ht="15.75" thickBot="1" x14ac:dyDescent="0.3">
      <c r="C12" s="18">
        <v>9</v>
      </c>
      <c r="D12" s="19" t="s">
        <v>26</v>
      </c>
      <c r="E12" s="19" t="s">
        <v>27</v>
      </c>
      <c r="F12" s="19" t="s">
        <v>28</v>
      </c>
      <c r="G12" s="21" t="s">
        <v>198</v>
      </c>
      <c r="I12">
        <v>11</v>
      </c>
      <c r="J12">
        <v>23</v>
      </c>
      <c r="K12">
        <f t="shared" si="5"/>
        <v>0.38333333333333336</v>
      </c>
      <c r="M12">
        <f t="shared" si="0"/>
        <v>11.383333333333333</v>
      </c>
      <c r="Q12" s="17" t="s">
        <v>393</v>
      </c>
      <c r="R12" s="17" t="s">
        <v>407</v>
      </c>
      <c r="S12" s="17">
        <v>0</v>
      </c>
      <c r="T12" s="17">
        <v>351</v>
      </c>
      <c r="U12" s="16">
        <v>312</v>
      </c>
      <c r="V12">
        <f>1 - EXP(-$O$18*U12)</f>
        <v>0.99999965314529748</v>
      </c>
      <c r="W12" s="17">
        <v>0.999999992</v>
      </c>
      <c r="X12">
        <f t="shared" si="6"/>
        <v>3.3885470251959759E-7</v>
      </c>
      <c r="Y12">
        <f t="shared" si="1"/>
        <v>3.3885470251959759E-5</v>
      </c>
      <c r="Z12">
        <f t="shared" si="2"/>
        <v>-3.3885470251959759E-5</v>
      </c>
      <c r="AA12">
        <f t="shared" si="3"/>
        <v>1.1482250941964497E-9</v>
      </c>
      <c r="AB12">
        <f t="shared" si="4"/>
        <v>3.3885470251959759E-5</v>
      </c>
    </row>
    <row r="13" spans="3:31" ht="15.75" thickBot="1" x14ac:dyDescent="0.3">
      <c r="C13" s="16">
        <v>10</v>
      </c>
      <c r="D13" s="13" t="s">
        <v>29</v>
      </c>
      <c r="E13" s="13" t="s">
        <v>30</v>
      </c>
      <c r="F13" s="13" t="s">
        <v>31</v>
      </c>
      <c r="G13" s="17" t="s">
        <v>199</v>
      </c>
      <c r="I13">
        <v>10</v>
      </c>
      <c r="J13">
        <v>33</v>
      </c>
      <c r="K13">
        <f t="shared" si="5"/>
        <v>0.55000000000000004</v>
      </c>
      <c r="M13">
        <f t="shared" si="0"/>
        <v>10.55</v>
      </c>
      <c r="Q13" s="17" t="s">
        <v>394</v>
      </c>
      <c r="R13" s="17" t="s">
        <v>408</v>
      </c>
      <c r="S13" s="17">
        <v>1</v>
      </c>
      <c r="T13" s="17">
        <v>392</v>
      </c>
      <c r="U13" s="16">
        <v>351</v>
      </c>
      <c r="V13">
        <v>0.99999999159999997</v>
      </c>
      <c r="W13">
        <f>1 - EXP(-$O$18*T13)</f>
        <v>0.9999999923479963</v>
      </c>
      <c r="X13">
        <f t="shared" si="6"/>
        <v>7.4799633154043477E-10</v>
      </c>
      <c r="Y13">
        <f t="shared" si="1"/>
        <v>7.4799633154043477E-8</v>
      </c>
      <c r="Z13">
        <f t="shared" si="2"/>
        <v>0.99999992520036685</v>
      </c>
      <c r="AA13">
        <f t="shared" si="3"/>
        <v>0.99999985040073924</v>
      </c>
      <c r="AB13">
        <f>AA13/Y13</f>
        <v>13369047.5238204</v>
      </c>
    </row>
    <row r="14" spans="3:31" ht="15.75" thickBot="1" x14ac:dyDescent="0.3">
      <c r="C14" s="16">
        <v>11</v>
      </c>
      <c r="D14" s="13" t="s">
        <v>32</v>
      </c>
      <c r="E14" s="13" t="s">
        <v>33</v>
      </c>
      <c r="F14" s="13" t="s">
        <v>34</v>
      </c>
      <c r="G14" s="17" t="s">
        <v>198</v>
      </c>
      <c r="I14">
        <v>9</v>
      </c>
      <c r="J14">
        <v>20</v>
      </c>
      <c r="K14">
        <f t="shared" si="5"/>
        <v>0.33333333333333331</v>
      </c>
      <c r="M14">
        <f t="shared" si="0"/>
        <v>9.3333333333333339</v>
      </c>
      <c r="S14">
        <f>SUM(S4:S13)</f>
        <v>100</v>
      </c>
    </row>
    <row r="15" spans="3:31" ht="15.75" thickBot="1" x14ac:dyDescent="0.3">
      <c r="C15" s="16">
        <v>12</v>
      </c>
      <c r="D15" s="13" t="s">
        <v>35</v>
      </c>
      <c r="E15" s="13" t="s">
        <v>36</v>
      </c>
      <c r="F15" s="13" t="s">
        <v>37</v>
      </c>
      <c r="G15" s="17" t="s">
        <v>200</v>
      </c>
      <c r="I15">
        <v>9</v>
      </c>
      <c r="J15">
        <v>11</v>
      </c>
      <c r="K15">
        <f t="shared" si="5"/>
        <v>0.18333333333333332</v>
      </c>
      <c r="M15">
        <f t="shared" si="0"/>
        <v>9.1833333333333336</v>
      </c>
    </row>
    <row r="16" spans="3:31" ht="15.75" thickBot="1" x14ac:dyDescent="0.3">
      <c r="C16" s="16">
        <v>13</v>
      </c>
      <c r="D16" s="13" t="s">
        <v>38</v>
      </c>
      <c r="E16" s="13" t="s">
        <v>39</v>
      </c>
      <c r="F16" s="13" t="s">
        <v>40</v>
      </c>
      <c r="G16" s="17" t="s">
        <v>201</v>
      </c>
      <c r="I16">
        <v>8</v>
      </c>
      <c r="J16">
        <v>33</v>
      </c>
      <c r="K16">
        <f t="shared" si="5"/>
        <v>0.55000000000000004</v>
      </c>
      <c r="M16">
        <f t="shared" si="0"/>
        <v>8.5500000000000007</v>
      </c>
      <c r="N16" t="s">
        <v>395</v>
      </c>
      <c r="O16">
        <f>SUM(M4:M103)</f>
        <v>2097.5692583657337</v>
      </c>
      <c r="R16" s="17" t="s">
        <v>415</v>
      </c>
    </row>
    <row r="17" spans="3:28" ht="15.75" thickBot="1" x14ac:dyDescent="0.3">
      <c r="C17" s="16">
        <v>14</v>
      </c>
      <c r="D17" s="13" t="s">
        <v>41</v>
      </c>
      <c r="E17" s="13" t="s">
        <v>42</v>
      </c>
      <c r="F17" s="13" t="s">
        <v>43</v>
      </c>
      <c r="G17" s="17" t="s">
        <v>202</v>
      </c>
      <c r="I17">
        <v>8</v>
      </c>
      <c r="J17">
        <v>18</v>
      </c>
      <c r="K17">
        <f t="shared" si="5"/>
        <v>0.3</v>
      </c>
      <c r="M17">
        <f t="shared" si="0"/>
        <v>8.3000000000000007</v>
      </c>
      <c r="N17" t="s">
        <v>396</v>
      </c>
      <c r="O17">
        <f>O16/100</f>
        <v>20.975692583657338</v>
      </c>
      <c r="R17" s="17" t="s">
        <v>414</v>
      </c>
      <c r="T17">
        <v>2</v>
      </c>
    </row>
    <row r="18" spans="3:28" ht="15.75" thickBot="1" x14ac:dyDescent="0.3">
      <c r="C18" s="16">
        <v>15</v>
      </c>
      <c r="D18" s="13" t="s">
        <v>44</v>
      </c>
      <c r="E18" s="13" t="s">
        <v>45</v>
      </c>
      <c r="F18" s="13" t="s">
        <v>46</v>
      </c>
      <c r="G18" s="17" t="s">
        <v>203</v>
      </c>
      <c r="I18">
        <v>8</v>
      </c>
      <c r="J18">
        <v>11</v>
      </c>
      <c r="K18">
        <f t="shared" si="5"/>
        <v>0.18333333333333332</v>
      </c>
      <c r="M18">
        <f t="shared" si="0"/>
        <v>8.1833333333333336</v>
      </c>
      <c r="N18" t="s">
        <v>397</v>
      </c>
      <c r="O18">
        <f>1/O17</f>
        <v>4.7674230350759614E-2</v>
      </c>
    </row>
    <row r="19" spans="3:28" ht="30.75" thickBot="1" x14ac:dyDescent="0.3">
      <c r="C19" s="16">
        <v>16</v>
      </c>
      <c r="D19" s="13" t="s">
        <v>47</v>
      </c>
      <c r="E19" s="13" t="s">
        <v>48</v>
      </c>
      <c r="F19" s="13" t="s">
        <v>49</v>
      </c>
      <c r="G19" s="17" t="s">
        <v>204</v>
      </c>
      <c r="I19">
        <v>7</v>
      </c>
      <c r="J19">
        <v>44</v>
      </c>
      <c r="K19">
        <f t="shared" si="5"/>
        <v>0.73333333333333328</v>
      </c>
      <c r="M19">
        <v>56.74</v>
      </c>
      <c r="Q19" s="10" t="s">
        <v>423</v>
      </c>
      <c r="R19" s="10" t="s">
        <v>383</v>
      </c>
      <c r="S19" s="10" t="s">
        <v>434</v>
      </c>
      <c r="T19" s="10" t="s">
        <v>435</v>
      </c>
      <c r="U19" s="10" t="s">
        <v>436</v>
      </c>
      <c r="V19" s="10" t="s">
        <v>437</v>
      </c>
      <c r="W19" s="10" t="s">
        <v>438</v>
      </c>
      <c r="X19" s="10" t="s">
        <v>439</v>
      </c>
      <c r="Y19" s="10" t="s">
        <v>440</v>
      </c>
      <c r="Z19" s="10" t="s">
        <v>418</v>
      </c>
      <c r="AA19" s="10" t="s">
        <v>419</v>
      </c>
      <c r="AB19" s="10" t="s">
        <v>417</v>
      </c>
    </row>
    <row r="20" spans="3:28" ht="15.75" thickBot="1" x14ac:dyDescent="0.3">
      <c r="C20" s="16">
        <v>17</v>
      </c>
      <c r="D20" s="13" t="s">
        <v>50</v>
      </c>
      <c r="E20" s="13" t="s">
        <v>51</v>
      </c>
      <c r="F20" s="13" t="s">
        <v>52</v>
      </c>
      <c r="G20" s="17" t="s">
        <v>203</v>
      </c>
      <c r="I20">
        <v>7</v>
      </c>
      <c r="J20">
        <v>2</v>
      </c>
      <c r="K20">
        <f t="shared" si="5"/>
        <v>3.3333333333333333E-2</v>
      </c>
      <c r="M20">
        <v>67.897687000000005</v>
      </c>
      <c r="Q20" s="17" t="s">
        <v>385</v>
      </c>
      <c r="R20" s="17" t="s">
        <v>424</v>
      </c>
      <c r="S20" s="16">
        <v>50</v>
      </c>
      <c r="T20" s="16">
        <v>10</v>
      </c>
      <c r="U20" s="16">
        <v>0</v>
      </c>
      <c r="V20" s="16">
        <f>1 - EXP(-$O$18*U20)</f>
        <v>0</v>
      </c>
      <c r="W20" s="16">
        <f>1 - EXP(-$O$18*T20)</f>
        <v>0.37919751269430302</v>
      </c>
      <c r="X20" s="16">
        <f>W20-V20</f>
        <v>0.37919751269430302</v>
      </c>
      <c r="Y20" s="16">
        <f>100*X20</f>
        <v>37.9197512694303</v>
      </c>
      <c r="Z20" s="16">
        <f>S20-Y20</f>
        <v>12.0802487305697</v>
      </c>
      <c r="AA20" s="16">
        <f>POWER(Z20,2)</f>
        <v>145.93240939243086</v>
      </c>
      <c r="AB20" s="16">
        <f>AA20/Y20</f>
        <v>3.8484537610898553</v>
      </c>
    </row>
    <row r="21" spans="3:28" ht="15.75" thickBot="1" x14ac:dyDescent="0.3">
      <c r="C21" s="16">
        <v>18</v>
      </c>
      <c r="D21" s="13" t="s">
        <v>53</v>
      </c>
      <c r="E21" s="13" t="s">
        <v>54</v>
      </c>
      <c r="F21" s="13" t="s">
        <v>55</v>
      </c>
      <c r="G21" s="17" t="s">
        <v>205</v>
      </c>
      <c r="I21">
        <v>5</v>
      </c>
      <c r="J21">
        <v>15</v>
      </c>
      <c r="K21">
        <f t="shared" si="5"/>
        <v>0.25</v>
      </c>
      <c r="M21">
        <v>75.323133999999996</v>
      </c>
      <c r="Q21" s="17" t="s">
        <v>386</v>
      </c>
      <c r="R21" s="23" t="s">
        <v>433</v>
      </c>
      <c r="S21" s="16">
        <v>16</v>
      </c>
      <c r="T21" s="16">
        <v>20</v>
      </c>
      <c r="U21" s="16">
        <v>10</v>
      </c>
      <c r="V21" s="16">
        <f t="shared" ref="V21:V29" si="8">1 - EXP(-$O$18*U21)</f>
        <v>0.37919751269430302</v>
      </c>
      <c r="W21" s="16">
        <f t="shared" ref="W21:W29" si="9">1 - EXP(-$O$18*T21)</f>
        <v>0.61460427175505994</v>
      </c>
      <c r="X21" s="16">
        <f t="shared" ref="X21:X29" si="10">W21-V21</f>
        <v>0.23540675906075692</v>
      </c>
      <c r="Y21" s="16">
        <f t="shared" ref="Y21:Y29" si="11">100*X21</f>
        <v>23.540675906075691</v>
      </c>
      <c r="Z21" s="16">
        <f t="shared" ref="Z21:Z29" si="12">S21-Y21</f>
        <v>-7.5406759060756912</v>
      </c>
      <c r="AA21" s="16">
        <f t="shared" ref="AA21:AA29" si="13">POWER(Z21,2)</f>
        <v>56.861793120470445</v>
      </c>
      <c r="AB21" s="16">
        <f t="shared" ref="AB21:AB29" si="14">AA21/Y21</f>
        <v>2.4154698593762465</v>
      </c>
    </row>
    <row r="22" spans="3:28" ht="15.75" thickBot="1" x14ac:dyDescent="0.3">
      <c r="C22" s="16">
        <v>19</v>
      </c>
      <c r="D22" s="13" t="s">
        <v>56</v>
      </c>
      <c r="E22" s="13" t="s">
        <v>57</v>
      </c>
      <c r="F22" s="13" t="s">
        <v>58</v>
      </c>
      <c r="G22" s="17" t="s">
        <v>195</v>
      </c>
      <c r="I22">
        <v>4</v>
      </c>
      <c r="J22">
        <v>56</v>
      </c>
      <c r="K22">
        <f t="shared" si="5"/>
        <v>0.93333333333333335</v>
      </c>
      <c r="M22">
        <f t="shared" si="0"/>
        <v>4.9333333333333336</v>
      </c>
      <c r="Q22" s="17" t="s">
        <v>387</v>
      </c>
      <c r="R22" s="17" t="s">
        <v>425</v>
      </c>
      <c r="S22" s="16">
        <v>9</v>
      </c>
      <c r="T22" s="16">
        <v>30</v>
      </c>
      <c r="U22" s="16">
        <v>20</v>
      </c>
      <c r="V22" s="16">
        <f t="shared" si="8"/>
        <v>0.61460427175505994</v>
      </c>
      <c r="W22" s="16">
        <f t="shared" si="9"/>
        <v>0.76074537330855074</v>
      </c>
      <c r="X22" s="16">
        <f t="shared" si="10"/>
        <v>0.1461411015534908</v>
      </c>
      <c r="Y22" s="16">
        <f t="shared" si="11"/>
        <v>14.614110155349081</v>
      </c>
      <c r="Z22" s="16">
        <f t="shared" si="12"/>
        <v>-5.6141101553490813</v>
      </c>
      <c r="AA22" s="16">
        <f t="shared" si="13"/>
        <v>31.518232836393686</v>
      </c>
      <c r="AB22" s="16">
        <f t="shared" si="14"/>
        <v>2.1566987316608754</v>
      </c>
    </row>
    <row r="23" spans="3:28" ht="15.75" thickBot="1" x14ac:dyDescent="0.3">
      <c r="C23" s="16">
        <v>20</v>
      </c>
      <c r="D23" s="13" t="s">
        <v>59</v>
      </c>
      <c r="E23" s="13" t="s">
        <v>60</v>
      </c>
      <c r="F23" s="13" t="s">
        <v>61</v>
      </c>
      <c r="G23" s="17" t="s">
        <v>206</v>
      </c>
      <c r="I23">
        <v>3</v>
      </c>
      <c r="J23">
        <v>58</v>
      </c>
      <c r="K23">
        <f t="shared" si="5"/>
        <v>0.96666666666666667</v>
      </c>
      <c r="M23">
        <v>75</v>
      </c>
      <c r="Q23" s="17" t="s">
        <v>388</v>
      </c>
      <c r="R23" s="17" t="s">
        <v>426</v>
      </c>
      <c r="S23" s="16">
        <v>9</v>
      </c>
      <c r="T23" s="16">
        <v>40</v>
      </c>
      <c r="U23" s="16">
        <v>30</v>
      </c>
      <c r="V23" s="16">
        <f t="shared" si="8"/>
        <v>0.76074537330855074</v>
      </c>
      <c r="W23" s="16">
        <f t="shared" si="9"/>
        <v>0.85147013265055227</v>
      </c>
      <c r="X23" s="16">
        <f t="shared" si="10"/>
        <v>9.0724759342001526E-2</v>
      </c>
      <c r="Y23" s="16">
        <f t="shared" si="11"/>
        <v>9.0724759342001526</v>
      </c>
      <c r="Z23" s="16">
        <f t="shared" si="12"/>
        <v>-7.2475934200152636E-2</v>
      </c>
      <c r="AA23" s="16">
        <f t="shared" si="13"/>
        <v>5.2527610381848545E-3</v>
      </c>
      <c r="AB23" s="16">
        <f t="shared" si="14"/>
        <v>5.7897767668732298E-4</v>
      </c>
    </row>
    <row r="24" spans="3:28" ht="15.75" thickBot="1" x14ac:dyDescent="0.3">
      <c r="C24" s="16">
        <v>21</v>
      </c>
      <c r="D24" s="13" t="s">
        <v>62</v>
      </c>
      <c r="E24" s="13" t="s">
        <v>63</v>
      </c>
      <c r="F24" s="13" t="s">
        <v>64</v>
      </c>
      <c r="G24" s="17" t="s">
        <v>207</v>
      </c>
      <c r="I24">
        <v>3</v>
      </c>
      <c r="J24">
        <v>25</v>
      </c>
      <c r="K24">
        <f t="shared" si="5"/>
        <v>0.41666666666666669</v>
      </c>
      <c r="M24">
        <v>78.760000000000005</v>
      </c>
      <c r="Q24" s="17" t="s">
        <v>389</v>
      </c>
      <c r="R24" s="17" t="s">
        <v>427</v>
      </c>
      <c r="S24" s="16">
        <v>3</v>
      </c>
      <c r="T24" s="16">
        <v>50</v>
      </c>
      <c r="U24" s="16">
        <v>40</v>
      </c>
      <c r="V24" s="16">
        <f t="shared" si="8"/>
        <v>0.85147013265055227</v>
      </c>
      <c r="W24" s="16">
        <f t="shared" si="9"/>
        <v>0.90779228891027763</v>
      </c>
      <c r="X24" s="16">
        <f t="shared" si="10"/>
        <v>5.6322156259725364E-2</v>
      </c>
      <c r="Y24" s="16">
        <f t="shared" si="11"/>
        <v>5.6322156259725364</v>
      </c>
      <c r="Z24" s="16">
        <f t="shared" si="12"/>
        <v>-2.6322156259725364</v>
      </c>
      <c r="AA24" s="16">
        <f t="shared" si="13"/>
        <v>6.9285591016139918</v>
      </c>
      <c r="AB24" s="16">
        <f t="shared" si="14"/>
        <v>1.2301658107092821</v>
      </c>
    </row>
    <row r="25" spans="3:28" ht="15.75" thickBot="1" x14ac:dyDescent="0.3">
      <c r="C25" s="16">
        <v>22</v>
      </c>
      <c r="D25" s="13" t="s">
        <v>6</v>
      </c>
      <c r="E25" s="13" t="s">
        <v>65</v>
      </c>
      <c r="F25" s="13" t="s">
        <v>66</v>
      </c>
      <c r="G25" s="17" t="s">
        <v>208</v>
      </c>
      <c r="I25">
        <v>1</v>
      </c>
      <c r="J25">
        <v>31</v>
      </c>
      <c r="K25">
        <f t="shared" si="5"/>
        <v>0.51666666666666672</v>
      </c>
      <c r="M25">
        <f t="shared" si="0"/>
        <v>1.5166666666666666</v>
      </c>
      <c r="Q25" s="17" t="s">
        <v>390</v>
      </c>
      <c r="R25" s="17" t="s">
        <v>428</v>
      </c>
      <c r="S25" s="16">
        <v>5</v>
      </c>
      <c r="T25" s="16">
        <v>60</v>
      </c>
      <c r="U25" s="16">
        <v>50</v>
      </c>
      <c r="V25" s="16">
        <f t="shared" si="8"/>
        <v>0.90779228891027763</v>
      </c>
      <c r="W25" s="16">
        <f t="shared" si="9"/>
        <v>0.9427572236067352</v>
      </c>
      <c r="X25" s="16">
        <f t="shared" si="10"/>
        <v>3.4964934696457561E-2</v>
      </c>
      <c r="Y25" s="16">
        <f t="shared" si="11"/>
        <v>3.4964934696457561</v>
      </c>
      <c r="Z25" s="16">
        <f t="shared" si="12"/>
        <v>1.5035065303542439</v>
      </c>
      <c r="AA25" s="16">
        <f t="shared" si="13"/>
        <v>2.2605318868178568</v>
      </c>
      <c r="AB25" s="16">
        <f t="shared" si="14"/>
        <v>0.64651397362594831</v>
      </c>
    </row>
    <row r="26" spans="3:28" ht="15.75" thickBot="1" x14ac:dyDescent="0.3">
      <c r="C26" s="16">
        <v>23</v>
      </c>
      <c r="D26" s="13" t="s">
        <v>67</v>
      </c>
      <c r="E26" s="13" t="s">
        <v>68</v>
      </c>
      <c r="F26" s="13" t="s">
        <v>69</v>
      </c>
      <c r="G26" s="17" t="s">
        <v>198</v>
      </c>
      <c r="I26">
        <v>0</v>
      </c>
      <c r="J26">
        <v>59</v>
      </c>
      <c r="K26">
        <f t="shared" si="5"/>
        <v>0.98333333333333328</v>
      </c>
      <c r="M26">
        <v>89</v>
      </c>
      <c r="Q26" s="17" t="s">
        <v>391</v>
      </c>
      <c r="R26" s="17" t="s">
        <v>429</v>
      </c>
      <c r="S26" s="16">
        <v>3</v>
      </c>
      <c r="T26" s="16">
        <v>70</v>
      </c>
      <c r="U26" s="16">
        <v>60</v>
      </c>
      <c r="V26" s="16">
        <f t="shared" si="8"/>
        <v>0.9427572236067352</v>
      </c>
      <c r="W26" s="16">
        <f t="shared" si="9"/>
        <v>0.96446354203477735</v>
      </c>
      <c r="X26" s="16">
        <f t="shared" si="10"/>
        <v>2.1706318428042159E-2</v>
      </c>
      <c r="Y26" s="16">
        <f t="shared" si="11"/>
        <v>2.1706318428042159</v>
      </c>
      <c r="Z26" s="16">
        <f t="shared" si="12"/>
        <v>0.82936815719578405</v>
      </c>
      <c r="AA26" s="16">
        <f t="shared" si="13"/>
        <v>0.68785154017033079</v>
      </c>
      <c r="AB26" s="16">
        <f t="shared" si="14"/>
        <v>0.31689000714266807</v>
      </c>
    </row>
    <row r="27" spans="3:28" ht="15.75" thickBot="1" x14ac:dyDescent="0.3">
      <c r="C27" s="16">
        <v>24</v>
      </c>
      <c r="D27" s="13" t="s">
        <v>70</v>
      </c>
      <c r="E27" s="13" t="s">
        <v>71</v>
      </c>
      <c r="F27" s="13" t="s">
        <v>72</v>
      </c>
      <c r="G27" s="17" t="s">
        <v>209</v>
      </c>
      <c r="I27">
        <v>0</v>
      </c>
      <c r="J27">
        <v>8</v>
      </c>
      <c r="K27">
        <f t="shared" si="5"/>
        <v>0.13333333333333333</v>
      </c>
      <c r="M27">
        <f t="shared" si="0"/>
        <v>0.13333333333333333</v>
      </c>
      <c r="Q27" s="17" t="s">
        <v>392</v>
      </c>
      <c r="R27" s="17" t="s">
        <v>430</v>
      </c>
      <c r="S27" s="16">
        <v>3</v>
      </c>
      <c r="T27" s="16">
        <v>80</v>
      </c>
      <c r="U27" s="16">
        <v>70</v>
      </c>
      <c r="V27" s="16">
        <f t="shared" si="8"/>
        <v>0.96446354203477735</v>
      </c>
      <c r="W27" s="16">
        <f t="shared" si="9"/>
        <v>0.97793887850515548</v>
      </c>
      <c r="X27" s="16">
        <f t="shared" si="10"/>
        <v>1.347533647037813E-2</v>
      </c>
      <c r="Y27" s="16">
        <f t="shared" si="11"/>
        <v>1.347533647037813</v>
      </c>
      <c r="Z27" s="16">
        <f t="shared" si="12"/>
        <v>1.652466352962187</v>
      </c>
      <c r="AA27" s="16">
        <f t="shared" si="13"/>
        <v>2.7306450476721511</v>
      </c>
      <c r="AB27" s="16">
        <f t="shared" si="14"/>
        <v>2.0264021263400238</v>
      </c>
    </row>
    <row r="28" spans="3:28" ht="15.75" thickBot="1" x14ac:dyDescent="0.3">
      <c r="C28" s="16">
        <v>25</v>
      </c>
      <c r="D28" s="13" t="s">
        <v>73</v>
      </c>
      <c r="E28" s="13" t="s">
        <v>74</v>
      </c>
      <c r="F28" s="13" t="s">
        <v>75</v>
      </c>
      <c r="G28" s="17" t="s">
        <v>210</v>
      </c>
      <c r="I28">
        <v>99</v>
      </c>
      <c r="J28">
        <v>17</v>
      </c>
      <c r="K28">
        <f t="shared" si="5"/>
        <v>0.28333333333333333</v>
      </c>
      <c r="M28">
        <v>45</v>
      </c>
      <c r="Q28" s="17" t="s">
        <v>393</v>
      </c>
      <c r="R28" s="17" t="s">
        <v>431</v>
      </c>
      <c r="S28" s="16">
        <v>1</v>
      </c>
      <c r="T28" s="16">
        <v>90</v>
      </c>
      <c r="U28" s="16">
        <v>80</v>
      </c>
      <c r="V28" s="16">
        <f t="shared" si="8"/>
        <v>0.97793887850515548</v>
      </c>
      <c r="W28" s="16">
        <f t="shared" si="9"/>
        <v>0.98630440090324734</v>
      </c>
      <c r="X28" s="16">
        <f t="shared" si="10"/>
        <v>8.3655223980918514E-3</v>
      </c>
      <c r="Y28" s="16">
        <f t="shared" si="11"/>
        <v>0.83655223980918514</v>
      </c>
      <c r="Z28" s="16">
        <f t="shared" si="12"/>
        <v>0.16344776019081486</v>
      </c>
      <c r="AA28" s="16">
        <f t="shared" si="13"/>
        <v>2.6715170311394122E-2</v>
      </c>
      <c r="AB28" s="16">
        <f t="shared" si="14"/>
        <v>3.1934850019034997E-2</v>
      </c>
    </row>
    <row r="29" spans="3:28" ht="15.75" thickBot="1" x14ac:dyDescent="0.3">
      <c r="C29" s="16">
        <v>26</v>
      </c>
      <c r="D29" s="13" t="s">
        <v>76</v>
      </c>
      <c r="E29" s="13" t="s">
        <v>77</v>
      </c>
      <c r="F29" s="13" t="s">
        <v>78</v>
      </c>
      <c r="G29" s="17" t="s">
        <v>211</v>
      </c>
      <c r="I29">
        <v>55</v>
      </c>
      <c r="J29">
        <v>24</v>
      </c>
      <c r="K29">
        <f t="shared" si="5"/>
        <v>0.4</v>
      </c>
      <c r="M29">
        <f t="shared" si="0"/>
        <v>55.4</v>
      </c>
      <c r="Q29" s="17" t="s">
        <v>394</v>
      </c>
      <c r="R29" s="17" t="s">
        <v>432</v>
      </c>
      <c r="S29" s="16">
        <v>1</v>
      </c>
      <c r="T29" s="16">
        <v>100</v>
      </c>
      <c r="U29" s="16">
        <v>90</v>
      </c>
      <c r="V29" s="16">
        <f t="shared" si="8"/>
        <v>0.98630440090324734</v>
      </c>
      <c r="W29" s="16">
        <f t="shared" si="9"/>
        <v>0.99149773801559427</v>
      </c>
      <c r="X29" s="16">
        <f t="shared" si="10"/>
        <v>5.1933371123469296E-3</v>
      </c>
      <c r="Y29" s="16">
        <f t="shared" si="11"/>
        <v>0.51933371123469296</v>
      </c>
      <c r="Z29" s="16">
        <f t="shared" si="12"/>
        <v>0.48066628876530704</v>
      </c>
      <c r="AA29" s="16">
        <f t="shared" si="13"/>
        <v>0.23104008115541352</v>
      </c>
      <c r="AB29" s="16">
        <f t="shared" si="14"/>
        <v>0.44487788132629774</v>
      </c>
    </row>
    <row r="30" spans="3:28" ht="15.75" thickBot="1" x14ac:dyDescent="0.3">
      <c r="C30" s="16">
        <v>27</v>
      </c>
      <c r="D30" s="13" t="s">
        <v>79</v>
      </c>
      <c r="E30" s="13" t="s">
        <v>80</v>
      </c>
      <c r="F30" s="13" t="s">
        <v>81</v>
      </c>
      <c r="G30" s="17" t="s">
        <v>203</v>
      </c>
      <c r="I30">
        <v>47</v>
      </c>
      <c r="J30">
        <v>7</v>
      </c>
      <c r="K30">
        <f t="shared" si="5"/>
        <v>0.11666666666666667</v>
      </c>
      <c r="M30">
        <f t="shared" si="0"/>
        <v>47.116666666666667</v>
      </c>
      <c r="Q30" s="16"/>
      <c r="R30" s="16"/>
      <c r="S30">
        <f>SUM(S20:S29)</f>
        <v>100</v>
      </c>
    </row>
    <row r="31" spans="3:28" ht="15.75" thickBot="1" x14ac:dyDescent="0.3">
      <c r="C31" s="16">
        <v>28</v>
      </c>
      <c r="D31" s="13" t="s">
        <v>82</v>
      </c>
      <c r="E31" s="13" t="s">
        <v>83</v>
      </c>
      <c r="F31" s="13" t="s">
        <v>84</v>
      </c>
      <c r="G31" s="17" t="s">
        <v>212</v>
      </c>
      <c r="I31">
        <v>33</v>
      </c>
      <c r="J31">
        <v>37</v>
      </c>
      <c r="K31">
        <f t="shared" si="5"/>
        <v>0.6166666666666667</v>
      </c>
      <c r="M31">
        <f t="shared" si="0"/>
        <v>33.616666666666667</v>
      </c>
      <c r="Y31">
        <f>SUM(Y20:Y29)</f>
        <v>99.149773801559405</v>
      </c>
      <c r="AB31">
        <f>SUM(AB20:AB29)</f>
        <v>13.117985978966917</v>
      </c>
    </row>
    <row r="32" spans="3:28" ht="15.75" thickBot="1" x14ac:dyDescent="0.3">
      <c r="C32" s="16">
        <v>29</v>
      </c>
      <c r="D32" s="13" t="s">
        <v>85</v>
      </c>
      <c r="E32" s="13" t="s">
        <v>86</v>
      </c>
      <c r="F32" s="13" t="s">
        <v>87</v>
      </c>
      <c r="G32" s="17" t="s">
        <v>213</v>
      </c>
      <c r="I32">
        <v>32</v>
      </c>
      <c r="J32">
        <v>30</v>
      </c>
      <c r="K32">
        <f t="shared" si="5"/>
        <v>0.5</v>
      </c>
      <c r="M32">
        <f t="shared" si="0"/>
        <v>32.5</v>
      </c>
      <c r="S32" t="s">
        <v>441</v>
      </c>
      <c r="T32" s="24" t="s">
        <v>442</v>
      </c>
      <c r="U32">
        <v>8</v>
      </c>
    </row>
    <row r="33" spans="3:23" ht="15.75" thickBot="1" x14ac:dyDescent="0.3">
      <c r="C33" s="16">
        <v>30</v>
      </c>
      <c r="D33" s="13" t="s">
        <v>88</v>
      </c>
      <c r="E33" s="13" t="s">
        <v>89</v>
      </c>
      <c r="F33" s="13" t="s">
        <v>90</v>
      </c>
      <c r="G33" s="17" t="s">
        <v>214</v>
      </c>
      <c r="I33">
        <v>30</v>
      </c>
      <c r="J33">
        <v>21</v>
      </c>
      <c r="K33">
        <f t="shared" si="5"/>
        <v>0.35</v>
      </c>
      <c r="M33">
        <f t="shared" si="0"/>
        <v>30.35</v>
      </c>
      <c r="W33">
        <f>_xlfn.CHISQ.INV.RT(0.05, 8)</f>
        <v>15.507313055865453</v>
      </c>
    </row>
    <row r="34" spans="3:23" ht="15.75" thickBot="1" x14ac:dyDescent="0.3">
      <c r="C34" s="16">
        <v>31</v>
      </c>
      <c r="D34" s="13" t="s">
        <v>91</v>
      </c>
      <c r="E34" s="13" t="s">
        <v>92</v>
      </c>
      <c r="F34" s="13" t="s">
        <v>93</v>
      </c>
      <c r="G34" s="17" t="s">
        <v>215</v>
      </c>
      <c r="I34">
        <v>25</v>
      </c>
      <c r="J34">
        <v>7</v>
      </c>
      <c r="K34">
        <f t="shared" si="5"/>
        <v>0.11666666666666667</v>
      </c>
      <c r="M34">
        <f t="shared" si="0"/>
        <v>25.116666666666667</v>
      </c>
    </row>
    <row r="35" spans="3:23" ht="15.75" thickBot="1" x14ac:dyDescent="0.3">
      <c r="C35" s="16">
        <v>32</v>
      </c>
      <c r="D35" s="13" t="s">
        <v>94</v>
      </c>
      <c r="E35" s="13" t="s">
        <v>95</v>
      </c>
      <c r="F35" s="13" t="s">
        <v>96</v>
      </c>
      <c r="G35" s="17" t="s">
        <v>216</v>
      </c>
      <c r="I35">
        <v>23</v>
      </c>
      <c r="J35">
        <v>17</v>
      </c>
      <c r="K35">
        <f t="shared" si="5"/>
        <v>0.28333333333333333</v>
      </c>
      <c r="M35">
        <f t="shared" si="0"/>
        <v>23.283333333333335</v>
      </c>
    </row>
    <row r="36" spans="3:23" ht="15.75" thickBot="1" x14ac:dyDescent="0.3">
      <c r="C36" s="16">
        <v>33</v>
      </c>
      <c r="D36" s="13" t="s">
        <v>97</v>
      </c>
      <c r="E36" s="13" t="s">
        <v>98</v>
      </c>
      <c r="F36" s="13" t="s">
        <v>99</v>
      </c>
      <c r="G36" s="17" t="s">
        <v>217</v>
      </c>
      <c r="I36">
        <v>18</v>
      </c>
      <c r="J36">
        <v>12</v>
      </c>
      <c r="K36">
        <f t="shared" si="5"/>
        <v>0.2</v>
      </c>
      <c r="M36">
        <f t="shared" si="0"/>
        <v>18.2</v>
      </c>
    </row>
    <row r="37" spans="3:23" ht="15.75" thickBot="1" x14ac:dyDescent="0.3">
      <c r="C37" s="16">
        <v>34</v>
      </c>
      <c r="D37" s="13" t="s">
        <v>100</v>
      </c>
      <c r="E37" s="13" t="s">
        <v>101</v>
      </c>
      <c r="F37" s="13" t="s">
        <v>102</v>
      </c>
      <c r="G37" s="17" t="s">
        <v>218</v>
      </c>
      <c r="I37">
        <v>16</v>
      </c>
      <c r="J37">
        <v>54</v>
      </c>
      <c r="K37">
        <f t="shared" si="5"/>
        <v>0.9</v>
      </c>
      <c r="M37">
        <f t="shared" si="0"/>
        <v>16.899999999999999</v>
      </c>
    </row>
    <row r="38" spans="3:23" ht="15.75" thickBot="1" x14ac:dyDescent="0.3">
      <c r="C38" s="16">
        <v>35</v>
      </c>
      <c r="D38" s="13" t="s">
        <v>103</v>
      </c>
      <c r="E38" s="13" t="s">
        <v>104</v>
      </c>
      <c r="F38" s="13" t="s">
        <v>105</v>
      </c>
      <c r="G38" s="17" t="s">
        <v>214</v>
      </c>
      <c r="I38">
        <v>15</v>
      </c>
      <c r="J38">
        <v>47</v>
      </c>
      <c r="K38">
        <f t="shared" si="5"/>
        <v>0.78333333333333333</v>
      </c>
      <c r="M38">
        <f t="shared" si="0"/>
        <v>15.783333333333333</v>
      </c>
    </row>
    <row r="39" spans="3:23" ht="15.75" thickBot="1" x14ac:dyDescent="0.3">
      <c r="C39" s="16">
        <v>36</v>
      </c>
      <c r="D39" s="13" t="s">
        <v>106</v>
      </c>
      <c r="E39" s="13" t="s">
        <v>107</v>
      </c>
      <c r="F39" s="13" t="s">
        <v>108</v>
      </c>
      <c r="G39" s="17" t="s">
        <v>219</v>
      </c>
      <c r="I39">
        <v>15</v>
      </c>
      <c r="J39">
        <v>10</v>
      </c>
      <c r="K39">
        <f t="shared" si="5"/>
        <v>0.16666666666666666</v>
      </c>
      <c r="M39">
        <f t="shared" si="0"/>
        <v>15.166666666666666</v>
      </c>
    </row>
    <row r="40" spans="3:23" ht="15.75" thickBot="1" x14ac:dyDescent="0.3">
      <c r="C40" s="16">
        <v>37</v>
      </c>
      <c r="D40" s="13" t="s">
        <v>109</v>
      </c>
      <c r="E40" s="13" t="s">
        <v>110</v>
      </c>
      <c r="F40" s="13" t="s">
        <v>111</v>
      </c>
      <c r="G40" s="17" t="s">
        <v>220</v>
      </c>
      <c r="I40">
        <v>13</v>
      </c>
      <c r="J40">
        <v>52</v>
      </c>
      <c r="K40">
        <f t="shared" si="5"/>
        <v>0.8666666666666667</v>
      </c>
      <c r="M40">
        <f t="shared" si="0"/>
        <v>13.866666666666667</v>
      </c>
    </row>
    <row r="41" spans="3:23" ht="15.75" thickBot="1" x14ac:dyDescent="0.3">
      <c r="C41" s="16">
        <v>38</v>
      </c>
      <c r="D41" s="13" t="s">
        <v>112</v>
      </c>
      <c r="E41" s="13" t="s">
        <v>113</v>
      </c>
      <c r="F41" s="13" t="s">
        <v>114</v>
      </c>
      <c r="G41" s="17" t="s">
        <v>221</v>
      </c>
      <c r="I41">
        <v>12</v>
      </c>
      <c r="J41">
        <v>41</v>
      </c>
      <c r="K41">
        <f t="shared" si="5"/>
        <v>0.68333333333333335</v>
      </c>
      <c r="M41">
        <f t="shared" si="0"/>
        <v>12.683333333333334</v>
      </c>
    </row>
    <row r="42" spans="3:23" ht="15.75" thickBot="1" x14ac:dyDescent="0.3">
      <c r="C42" s="16">
        <v>39</v>
      </c>
      <c r="D42" s="13" t="s">
        <v>115</v>
      </c>
      <c r="E42" s="13" t="s">
        <v>116</v>
      </c>
      <c r="F42" s="13" t="s">
        <v>117</v>
      </c>
      <c r="G42" s="17" t="s">
        <v>222</v>
      </c>
      <c r="I42">
        <v>11</v>
      </c>
      <c r="J42">
        <v>57</v>
      </c>
      <c r="K42">
        <f t="shared" si="5"/>
        <v>0.95</v>
      </c>
      <c r="M42">
        <f t="shared" si="0"/>
        <v>11.95</v>
      </c>
    </row>
    <row r="43" spans="3:23" ht="15.75" thickBot="1" x14ac:dyDescent="0.3">
      <c r="C43" s="16">
        <v>40</v>
      </c>
      <c r="D43" s="13" t="s">
        <v>118</v>
      </c>
      <c r="E43" s="13" t="s">
        <v>119</v>
      </c>
      <c r="F43" s="13" t="s">
        <v>120</v>
      </c>
      <c r="G43" s="17" t="s">
        <v>223</v>
      </c>
      <c r="I43">
        <v>10</v>
      </c>
      <c r="J43">
        <v>29</v>
      </c>
      <c r="K43">
        <f t="shared" si="5"/>
        <v>0.48333333333333334</v>
      </c>
      <c r="M43">
        <f t="shared" si="0"/>
        <v>10.483333333333333</v>
      </c>
    </row>
    <row r="44" spans="3:23" ht="15.75" thickBot="1" x14ac:dyDescent="0.3">
      <c r="C44" s="16">
        <v>41</v>
      </c>
      <c r="D44" s="13" t="s">
        <v>121</v>
      </c>
      <c r="E44" s="13" t="s">
        <v>122</v>
      </c>
      <c r="F44" s="13" t="s">
        <v>123</v>
      </c>
      <c r="G44" s="17" t="s">
        <v>221</v>
      </c>
      <c r="I44">
        <v>10</v>
      </c>
      <c r="J44">
        <v>17</v>
      </c>
      <c r="K44">
        <f t="shared" si="5"/>
        <v>0.28333333333333333</v>
      </c>
      <c r="M44">
        <f t="shared" si="0"/>
        <v>10.283333333333333</v>
      </c>
    </row>
    <row r="45" spans="3:23" ht="15.75" thickBot="1" x14ac:dyDescent="0.3">
      <c r="C45" s="16">
        <v>42</v>
      </c>
      <c r="D45" s="13" t="s">
        <v>124</v>
      </c>
      <c r="E45" s="13" t="s">
        <v>125</v>
      </c>
      <c r="F45" s="13" t="s">
        <v>126</v>
      </c>
      <c r="G45" s="17" t="s">
        <v>224</v>
      </c>
      <c r="I45">
        <v>9</v>
      </c>
      <c r="J45">
        <v>55</v>
      </c>
      <c r="K45">
        <f t="shared" si="5"/>
        <v>0.91666666666666663</v>
      </c>
      <c r="M45">
        <f t="shared" si="0"/>
        <v>9.9166666666666661</v>
      </c>
    </row>
    <row r="46" spans="3:23" ht="15.75" thickBot="1" x14ac:dyDescent="0.3">
      <c r="C46" s="16">
        <v>43</v>
      </c>
      <c r="D46" s="13" t="s">
        <v>127</v>
      </c>
      <c r="E46" s="13" t="s">
        <v>128</v>
      </c>
      <c r="F46" s="13" t="s">
        <v>129</v>
      </c>
      <c r="G46" s="17" t="s">
        <v>212</v>
      </c>
      <c r="I46">
        <v>8</v>
      </c>
      <c r="J46">
        <v>19</v>
      </c>
      <c r="K46">
        <f t="shared" si="5"/>
        <v>0.31666666666666665</v>
      </c>
      <c r="M46">
        <f t="shared" si="0"/>
        <v>8.3166666666666664</v>
      </c>
    </row>
    <row r="47" spans="3:23" ht="15.75" thickBot="1" x14ac:dyDescent="0.3">
      <c r="C47" s="16">
        <v>44</v>
      </c>
      <c r="D47" s="13" t="s">
        <v>130</v>
      </c>
      <c r="E47" s="13" t="s">
        <v>131</v>
      </c>
      <c r="F47" s="13" t="s">
        <v>132</v>
      </c>
      <c r="G47" s="17" t="s">
        <v>225</v>
      </c>
      <c r="I47">
        <v>7</v>
      </c>
      <c r="J47">
        <v>43</v>
      </c>
      <c r="K47">
        <f t="shared" si="5"/>
        <v>0.71666666666666667</v>
      </c>
      <c r="M47">
        <f t="shared" si="0"/>
        <v>7.7166666666666668</v>
      </c>
    </row>
    <row r="48" spans="3:23" ht="15.75" thickBot="1" x14ac:dyDescent="0.3">
      <c r="C48" s="16">
        <v>45</v>
      </c>
      <c r="D48" s="13" t="s">
        <v>133</v>
      </c>
      <c r="E48" s="13" t="s">
        <v>134</v>
      </c>
      <c r="F48" s="13" t="s">
        <v>135</v>
      </c>
      <c r="G48" s="17" t="s">
        <v>226</v>
      </c>
      <c r="I48">
        <v>6</v>
      </c>
      <c r="J48">
        <v>55</v>
      </c>
      <c r="K48">
        <f t="shared" si="5"/>
        <v>0.91666666666666663</v>
      </c>
      <c r="M48">
        <f t="shared" si="0"/>
        <v>6.916666666666667</v>
      </c>
    </row>
    <row r="49" spans="3:13" ht="15.75" thickBot="1" x14ac:dyDescent="0.3">
      <c r="C49" s="16">
        <v>46</v>
      </c>
      <c r="D49" s="13" t="s">
        <v>136</v>
      </c>
      <c r="E49" s="13" t="s">
        <v>137</v>
      </c>
      <c r="F49" s="13" t="s">
        <v>138</v>
      </c>
      <c r="G49" s="17" t="s">
        <v>209</v>
      </c>
      <c r="I49">
        <v>6</v>
      </c>
      <c r="J49">
        <v>46</v>
      </c>
      <c r="K49">
        <f t="shared" si="5"/>
        <v>0.76666666666666672</v>
      </c>
      <c r="M49">
        <v>12.4323432</v>
      </c>
    </row>
    <row r="50" spans="3:13" ht="15.75" thickBot="1" x14ac:dyDescent="0.3">
      <c r="C50" s="16">
        <v>47</v>
      </c>
      <c r="D50" s="13" t="s">
        <v>139</v>
      </c>
      <c r="E50" s="13" t="s">
        <v>140</v>
      </c>
      <c r="F50" s="13" t="s">
        <v>141</v>
      </c>
      <c r="G50" s="17" t="s">
        <v>227</v>
      </c>
      <c r="I50">
        <v>6</v>
      </c>
      <c r="J50">
        <v>42</v>
      </c>
      <c r="K50">
        <f t="shared" si="5"/>
        <v>0.7</v>
      </c>
      <c r="M50">
        <v>11.4324324</v>
      </c>
    </row>
    <row r="51" spans="3:13" ht="15.75" thickBot="1" x14ac:dyDescent="0.3">
      <c r="C51" s="16">
        <v>48</v>
      </c>
      <c r="D51" s="13" t="s">
        <v>142</v>
      </c>
      <c r="E51" s="13" t="s">
        <v>143</v>
      </c>
      <c r="F51" s="13" t="s">
        <v>144</v>
      </c>
      <c r="G51" s="17" t="s">
        <v>217</v>
      </c>
      <c r="I51">
        <v>6</v>
      </c>
      <c r="J51">
        <v>30</v>
      </c>
      <c r="K51">
        <f t="shared" si="5"/>
        <v>0.5</v>
      </c>
      <c r="M51">
        <f t="shared" si="0"/>
        <v>6.5</v>
      </c>
    </row>
    <row r="52" spans="3:13" ht="15.75" thickBot="1" x14ac:dyDescent="0.3">
      <c r="C52" s="16">
        <v>49</v>
      </c>
      <c r="D52" s="13" t="s">
        <v>145</v>
      </c>
      <c r="E52" s="13" t="s">
        <v>146</v>
      </c>
      <c r="F52" s="13" t="s">
        <v>147</v>
      </c>
      <c r="G52" s="17" t="s">
        <v>228</v>
      </c>
      <c r="I52">
        <v>6</v>
      </c>
      <c r="J52">
        <v>27</v>
      </c>
      <c r="K52">
        <f t="shared" si="5"/>
        <v>0.45</v>
      </c>
      <c r="M52">
        <f t="shared" si="0"/>
        <v>6.45</v>
      </c>
    </row>
    <row r="53" spans="3:13" ht="15.75" thickBot="1" x14ac:dyDescent="0.3">
      <c r="C53" s="16">
        <v>50</v>
      </c>
      <c r="D53" s="13" t="s">
        <v>148</v>
      </c>
      <c r="E53" s="13" t="s">
        <v>149</v>
      </c>
      <c r="F53" s="13" t="s">
        <v>150</v>
      </c>
      <c r="G53" s="17" t="s">
        <v>229</v>
      </c>
      <c r="I53">
        <v>6</v>
      </c>
      <c r="J53">
        <v>23</v>
      </c>
      <c r="K53">
        <f t="shared" si="5"/>
        <v>0.38333333333333336</v>
      </c>
      <c r="M53">
        <f t="shared" si="0"/>
        <v>6.3833333333333337</v>
      </c>
    </row>
    <row r="54" spans="3:13" ht="15.75" thickBot="1" x14ac:dyDescent="0.3">
      <c r="C54" s="16">
        <v>51</v>
      </c>
      <c r="D54" s="13" t="s">
        <v>151</v>
      </c>
      <c r="E54" s="13" t="s">
        <v>152</v>
      </c>
      <c r="F54" s="13" t="s">
        <v>153</v>
      </c>
      <c r="G54" s="17" t="s">
        <v>230</v>
      </c>
      <c r="I54">
        <v>6</v>
      </c>
      <c r="J54">
        <v>19</v>
      </c>
      <c r="K54">
        <f t="shared" si="5"/>
        <v>0.31666666666666665</v>
      </c>
      <c r="M54">
        <f t="shared" si="0"/>
        <v>6.3166666666666664</v>
      </c>
    </row>
    <row r="55" spans="3:13" ht="15.75" thickBot="1" x14ac:dyDescent="0.3">
      <c r="C55" s="16">
        <v>52</v>
      </c>
      <c r="D55" s="13" t="s">
        <v>154</v>
      </c>
      <c r="E55" s="13" t="s">
        <v>155</v>
      </c>
      <c r="F55" s="13" t="s">
        <v>156</v>
      </c>
      <c r="G55" s="17" t="s">
        <v>198</v>
      </c>
      <c r="I55">
        <v>5</v>
      </c>
      <c r="J55">
        <v>58</v>
      </c>
      <c r="K55">
        <f t="shared" si="5"/>
        <v>0.96666666666666667</v>
      </c>
      <c r="M55">
        <f t="shared" si="0"/>
        <v>5.9666666666666668</v>
      </c>
    </row>
    <row r="56" spans="3:13" ht="15.75" thickBot="1" x14ac:dyDescent="0.3">
      <c r="C56" s="16">
        <v>53</v>
      </c>
      <c r="D56" s="13" t="s">
        <v>157</v>
      </c>
      <c r="E56" s="13" t="s">
        <v>158</v>
      </c>
      <c r="F56" s="13" t="s">
        <v>159</v>
      </c>
      <c r="G56" s="17" t="s">
        <v>231</v>
      </c>
      <c r="I56">
        <v>5</v>
      </c>
      <c r="J56">
        <v>9</v>
      </c>
      <c r="K56">
        <f t="shared" si="5"/>
        <v>0.15</v>
      </c>
      <c r="M56">
        <f t="shared" si="0"/>
        <v>5.15</v>
      </c>
    </row>
    <row r="57" spans="3:13" ht="15.75" thickBot="1" x14ac:dyDescent="0.3">
      <c r="C57" s="16">
        <v>54</v>
      </c>
      <c r="D57" s="13" t="s">
        <v>160</v>
      </c>
      <c r="E57" s="13" t="s">
        <v>161</v>
      </c>
      <c r="F57" s="13" t="s">
        <v>162</v>
      </c>
      <c r="G57" s="17" t="s">
        <v>232</v>
      </c>
      <c r="I57">
        <v>4</v>
      </c>
      <c r="J57">
        <v>12</v>
      </c>
      <c r="K57">
        <f t="shared" si="5"/>
        <v>0.2</v>
      </c>
      <c r="M57">
        <v>75.532543200000006</v>
      </c>
    </row>
    <row r="58" spans="3:13" ht="15.75" thickBot="1" x14ac:dyDescent="0.3">
      <c r="C58" s="16">
        <v>55</v>
      </c>
      <c r="D58" s="13" t="s">
        <v>163</v>
      </c>
      <c r="E58" s="13" t="s">
        <v>164</v>
      </c>
      <c r="F58" s="13" t="s">
        <v>165</v>
      </c>
      <c r="G58" s="17" t="s">
        <v>195</v>
      </c>
      <c r="I58">
        <v>3</v>
      </c>
      <c r="J58">
        <v>40</v>
      </c>
      <c r="K58">
        <f t="shared" si="5"/>
        <v>0.66666666666666663</v>
      </c>
      <c r="M58">
        <f t="shared" si="0"/>
        <v>3.6666666666666665</v>
      </c>
    </row>
    <row r="59" spans="3:13" ht="15.75" thickBot="1" x14ac:dyDescent="0.3">
      <c r="C59" s="16">
        <v>56</v>
      </c>
      <c r="D59" s="13" t="s">
        <v>166</v>
      </c>
      <c r="E59" s="13" t="s">
        <v>167</v>
      </c>
      <c r="F59" s="13" t="s">
        <v>168</v>
      </c>
      <c r="G59" s="17" t="s">
        <v>224</v>
      </c>
      <c r="I59">
        <v>2</v>
      </c>
      <c r="J59">
        <v>9</v>
      </c>
      <c r="K59">
        <f t="shared" si="5"/>
        <v>0.15</v>
      </c>
      <c r="M59">
        <f t="shared" si="0"/>
        <v>2.15</v>
      </c>
    </row>
    <row r="60" spans="3:13" ht="15.75" thickBot="1" x14ac:dyDescent="0.3">
      <c r="C60" s="16">
        <v>57</v>
      </c>
      <c r="D60" s="13" t="s">
        <v>169</v>
      </c>
      <c r="E60" s="13" t="s">
        <v>170</v>
      </c>
      <c r="F60" s="13" t="s">
        <v>171</v>
      </c>
      <c r="G60" s="17" t="s">
        <v>233</v>
      </c>
      <c r="I60">
        <v>1</v>
      </c>
      <c r="J60">
        <v>54</v>
      </c>
      <c r="K60">
        <f t="shared" si="5"/>
        <v>0.9</v>
      </c>
      <c r="M60">
        <f t="shared" si="0"/>
        <v>1.9</v>
      </c>
    </row>
    <row r="61" spans="3:13" ht="15.75" thickBot="1" x14ac:dyDescent="0.3">
      <c r="C61" s="16">
        <v>58</v>
      </c>
      <c r="D61" s="13" t="s">
        <v>172</v>
      </c>
      <c r="E61" s="13" t="s">
        <v>173</v>
      </c>
      <c r="F61" s="13" t="s">
        <v>66</v>
      </c>
      <c r="G61" s="17" t="s">
        <v>219</v>
      </c>
      <c r="I61">
        <v>1</v>
      </c>
      <c r="J61">
        <v>31</v>
      </c>
      <c r="K61">
        <f t="shared" si="5"/>
        <v>0.51666666666666672</v>
      </c>
      <c r="M61">
        <f t="shared" si="0"/>
        <v>1.5166666666666666</v>
      </c>
    </row>
    <row r="62" spans="3:13" ht="15.75" thickBot="1" x14ac:dyDescent="0.3">
      <c r="C62" s="16">
        <v>59</v>
      </c>
      <c r="D62" s="13" t="s">
        <v>174</v>
      </c>
      <c r="E62" s="13" t="s">
        <v>175</v>
      </c>
      <c r="F62" s="13" t="s">
        <v>176</v>
      </c>
      <c r="G62" s="17" t="s">
        <v>234</v>
      </c>
      <c r="I62">
        <v>1</v>
      </c>
      <c r="J62">
        <v>28</v>
      </c>
      <c r="K62">
        <f t="shared" si="5"/>
        <v>0.46666666666666667</v>
      </c>
      <c r="M62">
        <f t="shared" si="0"/>
        <v>1.4666666666666668</v>
      </c>
    </row>
    <row r="63" spans="3:13" ht="15.75" thickBot="1" x14ac:dyDescent="0.3">
      <c r="C63" s="16">
        <v>60</v>
      </c>
      <c r="D63" s="13" t="s">
        <v>177</v>
      </c>
      <c r="E63" s="13" t="s">
        <v>178</v>
      </c>
      <c r="F63" s="13" t="s">
        <v>179</v>
      </c>
      <c r="G63" s="17" t="s">
        <v>235</v>
      </c>
      <c r="I63">
        <v>1</v>
      </c>
      <c r="J63">
        <v>9</v>
      </c>
      <c r="K63">
        <f t="shared" si="5"/>
        <v>0.15</v>
      </c>
      <c r="M63">
        <f t="shared" si="0"/>
        <v>1.1499999999999999</v>
      </c>
    </row>
    <row r="64" spans="3:13" ht="15.75" thickBot="1" x14ac:dyDescent="0.3">
      <c r="C64" s="16">
        <v>61</v>
      </c>
      <c r="D64" s="13" t="s">
        <v>180</v>
      </c>
      <c r="E64" s="13" t="s">
        <v>181</v>
      </c>
      <c r="F64" s="13" t="s">
        <v>182</v>
      </c>
      <c r="G64" s="17" t="s">
        <v>201</v>
      </c>
      <c r="I64">
        <v>0</v>
      </c>
      <c r="J64">
        <v>37</v>
      </c>
      <c r="K64">
        <f t="shared" si="5"/>
        <v>0.6166666666666667</v>
      </c>
      <c r="M64">
        <v>56.424233999999998</v>
      </c>
    </row>
    <row r="65" spans="3:13" ht="15.75" thickBot="1" x14ac:dyDescent="0.3">
      <c r="C65" s="16">
        <v>62</v>
      </c>
      <c r="D65" s="13" t="s">
        <v>183</v>
      </c>
      <c r="E65" s="13" t="s">
        <v>184</v>
      </c>
      <c r="F65" s="13" t="s">
        <v>185</v>
      </c>
      <c r="G65" s="17" t="s">
        <v>236</v>
      </c>
      <c r="I65">
        <v>0</v>
      </c>
      <c r="J65">
        <v>35</v>
      </c>
      <c r="K65">
        <f t="shared" si="5"/>
        <v>0.58333333333333337</v>
      </c>
      <c r="M65">
        <v>57.423432432399999</v>
      </c>
    </row>
    <row r="66" spans="3:13" ht="15.75" thickBot="1" x14ac:dyDescent="0.3">
      <c r="C66" s="16">
        <v>63</v>
      </c>
      <c r="D66" s="13" t="s">
        <v>186</v>
      </c>
      <c r="E66" s="13" t="s">
        <v>187</v>
      </c>
      <c r="F66" s="13" t="s">
        <v>188</v>
      </c>
      <c r="G66" s="17" t="s">
        <v>204</v>
      </c>
      <c r="I66">
        <v>0</v>
      </c>
      <c r="J66">
        <v>28</v>
      </c>
      <c r="K66">
        <f t="shared" si="5"/>
        <v>0.46666666666666667</v>
      </c>
      <c r="M66">
        <f t="shared" si="0"/>
        <v>0.46666666666666667</v>
      </c>
    </row>
    <row r="67" spans="3:13" ht="15.75" thickBot="1" x14ac:dyDescent="0.3">
      <c r="C67" s="16">
        <v>64</v>
      </c>
      <c r="D67" s="13" t="s">
        <v>237</v>
      </c>
      <c r="E67" s="13" t="s">
        <v>238</v>
      </c>
      <c r="F67" s="13" t="s">
        <v>239</v>
      </c>
      <c r="G67" s="17" t="s">
        <v>346</v>
      </c>
      <c r="I67">
        <v>15</v>
      </c>
      <c r="J67">
        <v>9</v>
      </c>
      <c r="K67">
        <f t="shared" si="5"/>
        <v>0.15</v>
      </c>
      <c r="M67">
        <f t="shared" si="0"/>
        <v>15.15</v>
      </c>
    </row>
    <row r="68" spans="3:13" ht="15.75" thickBot="1" x14ac:dyDescent="0.3">
      <c r="C68" s="16">
        <v>65</v>
      </c>
      <c r="D68" s="13" t="s">
        <v>240</v>
      </c>
      <c r="E68" s="13" t="s">
        <v>241</v>
      </c>
      <c r="F68" s="13" t="s">
        <v>242</v>
      </c>
      <c r="G68" s="17" t="s">
        <v>347</v>
      </c>
      <c r="I68">
        <v>8</v>
      </c>
      <c r="J68">
        <v>12</v>
      </c>
      <c r="K68">
        <f t="shared" si="5"/>
        <v>0.2</v>
      </c>
      <c r="M68">
        <f t="shared" si="0"/>
        <v>8.1999999999999993</v>
      </c>
    </row>
    <row r="69" spans="3:13" ht="15.75" thickBot="1" x14ac:dyDescent="0.3">
      <c r="C69" s="16">
        <v>66</v>
      </c>
      <c r="D69" s="13" t="s">
        <v>6</v>
      </c>
      <c r="E69" s="13" t="s">
        <v>243</v>
      </c>
      <c r="F69" s="13" t="s">
        <v>244</v>
      </c>
      <c r="G69" s="17" t="s">
        <v>348</v>
      </c>
      <c r="I69">
        <v>6</v>
      </c>
      <c r="J69">
        <v>5</v>
      </c>
      <c r="K69">
        <f t="shared" ref="K69:K103" si="15">(J69/60)</f>
        <v>8.3333333333333329E-2</v>
      </c>
      <c r="M69">
        <f t="shared" ref="M69:M103" si="16">(I69+K69)</f>
        <v>6.083333333333333</v>
      </c>
    </row>
    <row r="70" spans="3:13" ht="15.75" thickBot="1" x14ac:dyDescent="0.3">
      <c r="C70" s="16">
        <v>67</v>
      </c>
      <c r="D70" s="13" t="s">
        <v>245</v>
      </c>
      <c r="E70" s="13" t="s">
        <v>246</v>
      </c>
      <c r="F70" s="13" t="s">
        <v>247</v>
      </c>
      <c r="G70" s="17" t="s">
        <v>347</v>
      </c>
      <c r="I70">
        <v>6</v>
      </c>
      <c r="J70">
        <v>3</v>
      </c>
      <c r="K70">
        <f t="shared" si="15"/>
        <v>0.05</v>
      </c>
      <c r="M70">
        <f t="shared" si="16"/>
        <v>6.05</v>
      </c>
    </row>
    <row r="71" spans="3:13" ht="15.75" thickBot="1" x14ac:dyDescent="0.3">
      <c r="C71" s="16">
        <v>68</v>
      </c>
      <c r="D71" s="13" t="s">
        <v>248</v>
      </c>
      <c r="E71" s="13" t="s">
        <v>249</v>
      </c>
      <c r="F71" s="13" t="s">
        <v>250</v>
      </c>
      <c r="G71" s="17" t="s">
        <v>349</v>
      </c>
      <c r="I71">
        <v>4</v>
      </c>
      <c r="J71">
        <v>35</v>
      </c>
      <c r="K71">
        <f t="shared" si="15"/>
        <v>0.58333333333333337</v>
      </c>
      <c r="M71">
        <f t="shared" si="16"/>
        <v>4.583333333333333</v>
      </c>
    </row>
    <row r="72" spans="3:13" ht="15.75" thickBot="1" x14ac:dyDescent="0.3">
      <c r="C72" s="16">
        <v>69</v>
      </c>
      <c r="D72" s="13" t="s">
        <v>251</v>
      </c>
      <c r="E72" s="13" t="s">
        <v>252</v>
      </c>
      <c r="F72" s="13" t="s">
        <v>253</v>
      </c>
      <c r="G72" s="17" t="s">
        <v>350</v>
      </c>
      <c r="I72">
        <v>4</v>
      </c>
      <c r="J72">
        <v>8</v>
      </c>
      <c r="K72">
        <f t="shared" si="15"/>
        <v>0.13333333333333333</v>
      </c>
      <c r="M72">
        <f t="shared" si="16"/>
        <v>4.1333333333333337</v>
      </c>
    </row>
    <row r="73" spans="3:13" ht="15.75" thickBot="1" x14ac:dyDescent="0.3">
      <c r="C73" s="16">
        <v>70</v>
      </c>
      <c r="D73" s="13" t="s">
        <v>254</v>
      </c>
      <c r="E73" s="13" t="s">
        <v>255</v>
      </c>
      <c r="F73" s="13" t="s">
        <v>256</v>
      </c>
      <c r="G73" s="17" t="s">
        <v>351</v>
      </c>
      <c r="I73">
        <v>2</v>
      </c>
      <c r="J73">
        <v>59</v>
      </c>
      <c r="K73">
        <f t="shared" si="15"/>
        <v>0.98333333333333328</v>
      </c>
      <c r="M73">
        <f t="shared" si="16"/>
        <v>2.9833333333333334</v>
      </c>
    </row>
    <row r="74" spans="3:13" ht="15.75" thickBot="1" x14ac:dyDescent="0.3">
      <c r="C74" s="16">
        <v>71</v>
      </c>
      <c r="D74" s="13" t="s">
        <v>257</v>
      </c>
      <c r="E74" s="13" t="s">
        <v>258</v>
      </c>
      <c r="F74" s="13" t="s">
        <v>259</v>
      </c>
      <c r="G74" s="17" t="s">
        <v>352</v>
      </c>
      <c r="I74">
        <v>2</v>
      </c>
      <c r="J74">
        <v>3</v>
      </c>
      <c r="K74">
        <f t="shared" si="15"/>
        <v>0.05</v>
      </c>
      <c r="M74">
        <f t="shared" si="16"/>
        <v>2.0499999999999998</v>
      </c>
    </row>
    <row r="75" spans="3:13" ht="15.75" thickBot="1" x14ac:dyDescent="0.3">
      <c r="C75" s="16">
        <v>72</v>
      </c>
      <c r="D75" s="13" t="s">
        <v>260</v>
      </c>
      <c r="E75" s="13" t="s">
        <v>261</v>
      </c>
      <c r="F75" s="13" t="s">
        <v>262</v>
      </c>
      <c r="G75" s="17" t="s">
        <v>353</v>
      </c>
      <c r="I75">
        <v>2</v>
      </c>
      <c r="J75">
        <v>0</v>
      </c>
      <c r="K75">
        <f t="shared" si="15"/>
        <v>0</v>
      </c>
      <c r="M75">
        <f t="shared" si="16"/>
        <v>2</v>
      </c>
    </row>
    <row r="76" spans="3:13" ht="15.75" thickBot="1" x14ac:dyDescent="0.3">
      <c r="C76" s="16">
        <v>73</v>
      </c>
      <c r="D76" s="13" t="s">
        <v>263</v>
      </c>
      <c r="E76" s="13" t="s">
        <v>264</v>
      </c>
      <c r="F76" s="13" t="s">
        <v>265</v>
      </c>
      <c r="G76" s="17" t="s">
        <v>354</v>
      </c>
      <c r="I76">
        <v>0</v>
      </c>
      <c r="J76">
        <v>24</v>
      </c>
      <c r="K76">
        <f t="shared" si="15"/>
        <v>0.4</v>
      </c>
      <c r="M76">
        <f t="shared" si="16"/>
        <v>0.4</v>
      </c>
    </row>
    <row r="77" spans="3:13" ht="15.75" thickBot="1" x14ac:dyDescent="0.3">
      <c r="C77" s="16">
        <v>74</v>
      </c>
      <c r="D77" s="13" t="s">
        <v>266</v>
      </c>
      <c r="E77" s="13" t="s">
        <v>267</v>
      </c>
      <c r="F77" s="13" t="s">
        <v>268</v>
      </c>
      <c r="G77" s="17" t="s">
        <v>355</v>
      </c>
      <c r="I77">
        <v>18</v>
      </c>
      <c r="J77">
        <v>13</v>
      </c>
      <c r="K77">
        <f t="shared" si="15"/>
        <v>0.21666666666666667</v>
      </c>
      <c r="M77">
        <f t="shared" si="16"/>
        <v>18.216666666666665</v>
      </c>
    </row>
    <row r="78" spans="3:13" ht="15.75" thickBot="1" x14ac:dyDescent="0.3">
      <c r="C78" s="16">
        <v>75</v>
      </c>
      <c r="D78" s="13" t="s">
        <v>269</v>
      </c>
      <c r="E78" s="13" t="s">
        <v>270</v>
      </c>
      <c r="F78" s="13" t="s">
        <v>271</v>
      </c>
      <c r="G78" s="17" t="s">
        <v>354</v>
      </c>
      <c r="I78">
        <v>16</v>
      </c>
      <c r="J78">
        <v>59</v>
      </c>
      <c r="K78">
        <f t="shared" si="15"/>
        <v>0.98333333333333328</v>
      </c>
      <c r="M78">
        <f t="shared" si="16"/>
        <v>16.983333333333334</v>
      </c>
    </row>
    <row r="79" spans="3:13" ht="15.75" thickBot="1" x14ac:dyDescent="0.3">
      <c r="C79" s="16">
        <v>76</v>
      </c>
      <c r="D79" s="13" t="s">
        <v>272</v>
      </c>
      <c r="E79" s="13" t="s">
        <v>273</v>
      </c>
      <c r="F79" s="13" t="s">
        <v>274</v>
      </c>
      <c r="G79" s="17" t="s">
        <v>356</v>
      </c>
      <c r="I79">
        <v>13</v>
      </c>
      <c r="J79">
        <v>37</v>
      </c>
      <c r="K79">
        <f t="shared" si="15"/>
        <v>0.6166666666666667</v>
      </c>
      <c r="M79">
        <f t="shared" si="16"/>
        <v>13.616666666666667</v>
      </c>
    </row>
    <row r="80" spans="3:13" ht="15.75" thickBot="1" x14ac:dyDescent="0.3">
      <c r="C80" s="16">
        <v>77</v>
      </c>
      <c r="D80" s="13" t="s">
        <v>275</v>
      </c>
      <c r="E80" s="13" t="s">
        <v>276</v>
      </c>
      <c r="F80" s="13" t="s">
        <v>117</v>
      </c>
      <c r="G80" s="17" t="s">
        <v>357</v>
      </c>
      <c r="I80">
        <v>11</v>
      </c>
      <c r="J80">
        <v>57</v>
      </c>
      <c r="K80">
        <f t="shared" si="15"/>
        <v>0.95</v>
      </c>
      <c r="M80">
        <f t="shared" si="16"/>
        <v>11.95</v>
      </c>
    </row>
    <row r="81" spans="3:13" ht="15.75" thickBot="1" x14ac:dyDescent="0.3">
      <c r="C81" s="16">
        <v>78</v>
      </c>
      <c r="D81" s="13" t="s">
        <v>277</v>
      </c>
      <c r="E81" s="13" t="s">
        <v>278</v>
      </c>
      <c r="F81" s="13" t="s">
        <v>279</v>
      </c>
      <c r="G81" s="17" t="s">
        <v>358</v>
      </c>
      <c r="I81">
        <v>9</v>
      </c>
      <c r="J81">
        <v>22</v>
      </c>
      <c r="K81">
        <f t="shared" si="15"/>
        <v>0.36666666666666664</v>
      </c>
      <c r="M81">
        <f t="shared" si="16"/>
        <v>9.3666666666666671</v>
      </c>
    </row>
    <row r="82" spans="3:13" ht="15.75" thickBot="1" x14ac:dyDescent="0.3">
      <c r="C82" s="16">
        <v>79</v>
      </c>
      <c r="D82" s="13" t="s">
        <v>280</v>
      </c>
      <c r="E82" s="13" t="s">
        <v>281</v>
      </c>
      <c r="F82" s="13" t="s">
        <v>282</v>
      </c>
      <c r="G82" s="17" t="s">
        <v>359</v>
      </c>
      <c r="I82">
        <v>8</v>
      </c>
      <c r="J82">
        <v>17</v>
      </c>
      <c r="K82">
        <f t="shared" si="15"/>
        <v>0.28333333333333333</v>
      </c>
      <c r="M82">
        <f t="shared" si="16"/>
        <v>8.2833333333333332</v>
      </c>
    </row>
    <row r="83" spans="3:13" ht="15.75" thickBot="1" x14ac:dyDescent="0.3">
      <c r="C83" s="16">
        <v>80</v>
      </c>
      <c r="D83" s="13" t="s">
        <v>283</v>
      </c>
      <c r="E83" s="13" t="s">
        <v>284</v>
      </c>
      <c r="F83" s="13" t="s">
        <v>285</v>
      </c>
      <c r="G83" s="17" t="s">
        <v>360</v>
      </c>
      <c r="I83">
        <v>8</v>
      </c>
      <c r="J83">
        <v>9</v>
      </c>
      <c r="K83">
        <f t="shared" si="15"/>
        <v>0.15</v>
      </c>
      <c r="M83">
        <f t="shared" si="16"/>
        <v>8.15</v>
      </c>
    </row>
    <row r="84" spans="3:13" ht="15.75" thickBot="1" x14ac:dyDescent="0.3">
      <c r="C84" s="16">
        <v>81</v>
      </c>
      <c r="D84" s="13" t="s">
        <v>286</v>
      </c>
      <c r="E84" s="13" t="s">
        <v>287</v>
      </c>
      <c r="F84" s="13" t="s">
        <v>288</v>
      </c>
      <c r="G84" s="17" t="s">
        <v>361</v>
      </c>
      <c r="I84">
        <v>8</v>
      </c>
      <c r="J84">
        <v>6</v>
      </c>
      <c r="K84">
        <f t="shared" si="15"/>
        <v>0.1</v>
      </c>
      <c r="M84">
        <f t="shared" si="16"/>
        <v>8.1</v>
      </c>
    </row>
    <row r="85" spans="3:13" ht="15.75" thickBot="1" x14ac:dyDescent="0.3">
      <c r="C85" s="16">
        <v>82</v>
      </c>
      <c r="D85" s="13" t="s">
        <v>289</v>
      </c>
      <c r="E85" s="13" t="s">
        <v>290</v>
      </c>
      <c r="F85" s="13" t="s">
        <v>49</v>
      </c>
      <c r="G85" s="17" t="s">
        <v>362</v>
      </c>
      <c r="I85">
        <v>7</v>
      </c>
      <c r="J85">
        <v>44</v>
      </c>
      <c r="K85">
        <f t="shared" si="15"/>
        <v>0.73333333333333328</v>
      </c>
      <c r="M85">
        <f t="shared" si="16"/>
        <v>7.7333333333333334</v>
      </c>
    </row>
    <row r="86" spans="3:13" ht="15.75" thickBot="1" x14ac:dyDescent="0.3">
      <c r="C86" s="16">
        <v>83</v>
      </c>
      <c r="D86" s="13" t="s">
        <v>291</v>
      </c>
      <c r="E86" s="13" t="s">
        <v>292</v>
      </c>
      <c r="F86" s="13" t="s">
        <v>293</v>
      </c>
      <c r="G86" s="17" t="s">
        <v>363</v>
      </c>
      <c r="I86">
        <v>7</v>
      </c>
      <c r="J86">
        <v>15</v>
      </c>
      <c r="K86">
        <f t="shared" si="15"/>
        <v>0.25</v>
      </c>
      <c r="M86">
        <f t="shared" si="16"/>
        <v>7.25</v>
      </c>
    </row>
    <row r="87" spans="3:13" ht="15.75" thickBot="1" x14ac:dyDescent="0.3">
      <c r="C87" s="16">
        <v>84</v>
      </c>
      <c r="D87" s="13" t="s">
        <v>294</v>
      </c>
      <c r="E87" s="13" t="s">
        <v>295</v>
      </c>
      <c r="F87" s="13" t="s">
        <v>135</v>
      </c>
      <c r="G87" s="17" t="s">
        <v>364</v>
      </c>
      <c r="I87">
        <v>6</v>
      </c>
      <c r="J87">
        <v>55</v>
      </c>
      <c r="K87">
        <f t="shared" si="15"/>
        <v>0.91666666666666663</v>
      </c>
      <c r="M87">
        <f t="shared" si="16"/>
        <v>6.916666666666667</v>
      </c>
    </row>
    <row r="88" spans="3:13" ht="15.75" thickBot="1" x14ac:dyDescent="0.3">
      <c r="C88" s="16">
        <v>85</v>
      </c>
      <c r="D88" s="13" t="s">
        <v>296</v>
      </c>
      <c r="E88" s="13" t="s">
        <v>297</v>
      </c>
      <c r="F88" s="13" t="s">
        <v>298</v>
      </c>
      <c r="G88" s="17" t="s">
        <v>365</v>
      </c>
      <c r="I88">
        <v>6</v>
      </c>
      <c r="J88">
        <v>44</v>
      </c>
      <c r="K88">
        <f t="shared" si="15"/>
        <v>0.73333333333333328</v>
      </c>
      <c r="M88">
        <f t="shared" si="16"/>
        <v>6.7333333333333334</v>
      </c>
    </row>
    <row r="89" spans="3:13" ht="15.75" thickBot="1" x14ac:dyDescent="0.3">
      <c r="C89" s="16">
        <v>86</v>
      </c>
      <c r="D89" s="13" t="s">
        <v>299</v>
      </c>
      <c r="E89" s="13" t="s">
        <v>300</v>
      </c>
      <c r="F89" s="13" t="s">
        <v>301</v>
      </c>
      <c r="G89" s="17" t="s">
        <v>366</v>
      </c>
      <c r="I89">
        <v>5</v>
      </c>
      <c r="J89">
        <v>18</v>
      </c>
      <c r="K89">
        <f t="shared" si="15"/>
        <v>0.3</v>
      </c>
      <c r="M89">
        <v>23.432431999999999</v>
      </c>
    </row>
    <row r="90" spans="3:13" ht="15.75" thickBot="1" x14ac:dyDescent="0.3">
      <c r="C90" s="16">
        <v>87</v>
      </c>
      <c r="D90" s="13" t="s">
        <v>302</v>
      </c>
      <c r="E90" s="13" t="s">
        <v>303</v>
      </c>
      <c r="F90" s="13" t="s">
        <v>304</v>
      </c>
      <c r="G90" s="17" t="s">
        <v>367</v>
      </c>
      <c r="I90">
        <v>4</v>
      </c>
      <c r="J90">
        <v>30</v>
      </c>
      <c r="K90">
        <f t="shared" si="15"/>
        <v>0.5</v>
      </c>
      <c r="M90">
        <v>26.432423400000001</v>
      </c>
    </row>
    <row r="91" spans="3:13" ht="15.75" thickBot="1" x14ac:dyDescent="0.3">
      <c r="C91" s="16">
        <v>88</v>
      </c>
      <c r="D91" s="13" t="s">
        <v>305</v>
      </c>
      <c r="E91" s="13" t="s">
        <v>306</v>
      </c>
      <c r="F91" s="13" t="s">
        <v>307</v>
      </c>
      <c r="G91" s="17" t="s">
        <v>365</v>
      </c>
      <c r="I91">
        <v>4</v>
      </c>
      <c r="J91">
        <v>28</v>
      </c>
      <c r="K91">
        <f t="shared" si="15"/>
        <v>0.46666666666666667</v>
      </c>
      <c r="M91">
        <v>24.535319999999999</v>
      </c>
    </row>
    <row r="92" spans="3:13" ht="15.75" thickBot="1" x14ac:dyDescent="0.3">
      <c r="C92" s="16">
        <v>89</v>
      </c>
      <c r="D92" s="13" t="s">
        <v>308</v>
      </c>
      <c r="E92" s="13" t="s">
        <v>309</v>
      </c>
      <c r="F92" s="13" t="s">
        <v>310</v>
      </c>
      <c r="G92" s="17" t="s">
        <v>350</v>
      </c>
      <c r="I92">
        <v>4</v>
      </c>
      <c r="J92">
        <v>13</v>
      </c>
      <c r="K92">
        <f t="shared" si="15"/>
        <v>0.21666666666666667</v>
      </c>
      <c r="M92">
        <v>28.432431999999999</v>
      </c>
    </row>
    <row r="93" spans="3:13" ht="15.75" thickBot="1" x14ac:dyDescent="0.3">
      <c r="C93" s="16">
        <v>90</v>
      </c>
      <c r="D93" s="13" t="s">
        <v>311</v>
      </c>
      <c r="E93" s="13" t="s">
        <v>312</v>
      </c>
      <c r="F93" s="13" t="s">
        <v>61</v>
      </c>
      <c r="G93" s="17" t="s">
        <v>368</v>
      </c>
      <c r="I93">
        <v>3</v>
      </c>
      <c r="J93">
        <v>58</v>
      </c>
      <c r="K93">
        <f t="shared" si="15"/>
        <v>0.96666666666666667</v>
      </c>
      <c r="M93">
        <v>29.4214214</v>
      </c>
    </row>
    <row r="94" spans="3:13" ht="15.75" thickBot="1" x14ac:dyDescent="0.3">
      <c r="C94" s="16">
        <v>91</v>
      </c>
      <c r="D94" s="13" t="s">
        <v>313</v>
      </c>
      <c r="E94" s="13" t="s">
        <v>314</v>
      </c>
      <c r="F94" s="13" t="s">
        <v>315</v>
      </c>
      <c r="G94" s="17" t="s">
        <v>349</v>
      </c>
      <c r="I94">
        <v>3</v>
      </c>
      <c r="J94">
        <v>38</v>
      </c>
      <c r="K94">
        <f t="shared" si="15"/>
        <v>0.6333333333333333</v>
      </c>
      <c r="M94">
        <v>37.423431999999998</v>
      </c>
    </row>
    <row r="95" spans="3:13" ht="15.75" thickBot="1" x14ac:dyDescent="0.3">
      <c r="C95" s="16">
        <v>92</v>
      </c>
      <c r="D95" s="13" t="s">
        <v>316</v>
      </c>
      <c r="E95" s="13" t="s">
        <v>317</v>
      </c>
      <c r="F95" s="13" t="s">
        <v>318</v>
      </c>
      <c r="G95" s="17" t="s">
        <v>369</v>
      </c>
      <c r="I95">
        <v>3</v>
      </c>
      <c r="J95">
        <v>36</v>
      </c>
      <c r="K95">
        <f t="shared" si="15"/>
        <v>0.6</v>
      </c>
      <c r="M95">
        <v>36.432432400000003</v>
      </c>
    </row>
    <row r="96" spans="3:13" ht="15.75" thickBot="1" x14ac:dyDescent="0.3">
      <c r="C96" s="16">
        <v>93</v>
      </c>
      <c r="D96" s="13" t="s">
        <v>319</v>
      </c>
      <c r="E96" s="13" t="s">
        <v>320</v>
      </c>
      <c r="F96" s="13" t="s">
        <v>321</v>
      </c>
      <c r="G96" s="17" t="s">
        <v>347</v>
      </c>
      <c r="I96">
        <v>3</v>
      </c>
      <c r="J96">
        <v>27</v>
      </c>
      <c r="K96">
        <f t="shared" si="15"/>
        <v>0.45</v>
      </c>
      <c r="M96">
        <v>34.643253199999997</v>
      </c>
    </row>
    <row r="97" spans="3:13" ht="15.75" thickBot="1" x14ac:dyDescent="0.3">
      <c r="C97" s="16">
        <v>94</v>
      </c>
      <c r="D97" s="13" t="s">
        <v>322</v>
      </c>
      <c r="E97" s="13" t="s">
        <v>323</v>
      </c>
      <c r="F97" s="13" t="s">
        <v>324</v>
      </c>
      <c r="G97" s="17" t="s">
        <v>370</v>
      </c>
      <c r="I97">
        <v>3</v>
      </c>
      <c r="J97">
        <v>19</v>
      </c>
      <c r="K97">
        <f t="shared" si="15"/>
        <v>0.31666666666666665</v>
      </c>
      <c r="M97">
        <v>32.53454</v>
      </c>
    </row>
    <row r="98" spans="3:13" ht="15.75" thickBot="1" x14ac:dyDescent="0.3">
      <c r="C98" s="16">
        <v>95</v>
      </c>
      <c r="D98" s="13" t="s">
        <v>325</v>
      </c>
      <c r="E98" s="13" t="s">
        <v>326</v>
      </c>
      <c r="F98" s="13" t="s">
        <v>327</v>
      </c>
      <c r="G98" s="17" t="s">
        <v>359</v>
      </c>
      <c r="I98">
        <v>2</v>
      </c>
      <c r="J98">
        <v>19</v>
      </c>
      <c r="K98">
        <f t="shared" si="15"/>
        <v>0.31666666666666665</v>
      </c>
      <c r="M98">
        <f t="shared" si="16"/>
        <v>2.3166666666666664</v>
      </c>
    </row>
    <row r="99" spans="3:13" ht="15.75" thickBot="1" x14ac:dyDescent="0.3">
      <c r="C99" s="16">
        <v>96</v>
      </c>
      <c r="D99" s="13" t="s">
        <v>328</v>
      </c>
      <c r="E99" s="13" t="s">
        <v>329</v>
      </c>
      <c r="F99" s="13" t="s">
        <v>330</v>
      </c>
      <c r="G99" s="17" t="s">
        <v>365</v>
      </c>
      <c r="I99">
        <v>1</v>
      </c>
      <c r="J99">
        <v>59</v>
      </c>
      <c r="K99">
        <f t="shared" si="15"/>
        <v>0.98333333333333328</v>
      </c>
      <c r="M99">
        <v>36.432432400000003</v>
      </c>
    </row>
    <row r="100" spans="3:13" ht="15.75" thickBot="1" x14ac:dyDescent="0.3">
      <c r="C100" s="16">
        <v>97</v>
      </c>
      <c r="D100" s="13" t="s">
        <v>331</v>
      </c>
      <c r="E100" s="13" t="s">
        <v>332</v>
      </c>
      <c r="F100" s="13" t="s">
        <v>333</v>
      </c>
      <c r="G100" s="17" t="s">
        <v>348</v>
      </c>
      <c r="I100">
        <v>1</v>
      </c>
      <c r="J100">
        <v>48</v>
      </c>
      <c r="K100">
        <f t="shared" si="15"/>
        <v>0.8</v>
      </c>
      <c r="M100">
        <f t="shared" si="16"/>
        <v>1.8</v>
      </c>
    </row>
    <row r="101" spans="3:13" ht="15.75" thickBot="1" x14ac:dyDescent="0.3">
      <c r="C101" s="16">
        <v>98</v>
      </c>
      <c r="D101" s="13" t="s">
        <v>334</v>
      </c>
      <c r="E101" s="13" t="s">
        <v>335</v>
      </c>
      <c r="F101" s="13" t="s">
        <v>336</v>
      </c>
      <c r="G101" s="17" t="s">
        <v>371</v>
      </c>
      <c r="I101">
        <v>0</v>
      </c>
      <c r="J101">
        <v>47</v>
      </c>
      <c r="K101">
        <f t="shared" si="15"/>
        <v>0.78333333333333333</v>
      </c>
      <c r="M101">
        <f t="shared" si="16"/>
        <v>0.78333333333333333</v>
      </c>
    </row>
    <row r="102" spans="3:13" ht="15.75" thickBot="1" x14ac:dyDescent="0.3">
      <c r="C102" s="16">
        <v>99</v>
      </c>
      <c r="D102" s="13" t="s">
        <v>337</v>
      </c>
      <c r="E102" s="13" t="s">
        <v>338</v>
      </c>
      <c r="F102" s="13" t="s">
        <v>339</v>
      </c>
      <c r="G102" s="17" t="s">
        <v>366</v>
      </c>
      <c r="I102">
        <v>0</v>
      </c>
      <c r="J102">
        <v>42</v>
      </c>
      <c r="K102">
        <f t="shared" si="15"/>
        <v>0.7</v>
      </c>
      <c r="M102">
        <f t="shared" si="16"/>
        <v>0.7</v>
      </c>
    </row>
    <row r="103" spans="3:13" ht="15.75" thickBot="1" x14ac:dyDescent="0.3">
      <c r="C103" s="16">
        <v>100</v>
      </c>
      <c r="D103" s="13" t="s">
        <v>340</v>
      </c>
      <c r="E103" s="13" t="s">
        <v>341</v>
      </c>
      <c r="F103" s="13" t="s">
        <v>342</v>
      </c>
      <c r="G103" s="17" t="s">
        <v>356</v>
      </c>
      <c r="I103">
        <v>0</v>
      </c>
      <c r="J103">
        <v>23</v>
      </c>
      <c r="K103">
        <f t="shared" si="15"/>
        <v>0.38333333333333336</v>
      </c>
      <c r="M103">
        <f t="shared" si="16"/>
        <v>0.38333333333333336</v>
      </c>
    </row>
    <row r="104" spans="3:13" ht="15.75" thickBot="1" x14ac:dyDescent="0.3">
      <c r="C104" s="16"/>
      <c r="D104" s="13"/>
      <c r="E104" s="13"/>
      <c r="F104" s="13"/>
      <c r="G104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16D69-CDED-40B2-BCF7-AD940E91DCF8}">
  <dimension ref="B1:R102"/>
  <sheetViews>
    <sheetView tabSelected="1" topLeftCell="A59" zoomScale="64" zoomScaleNormal="64" workbookViewId="0">
      <selection activeCell="M70" sqref="M70"/>
    </sheetView>
  </sheetViews>
  <sheetFormatPr defaultRowHeight="15" x14ac:dyDescent="0.25"/>
  <cols>
    <col min="3" max="3" width="16.42578125" customWidth="1"/>
    <col min="4" max="4" width="25.42578125" customWidth="1"/>
    <col min="5" max="5" width="21.28515625" customWidth="1"/>
    <col min="7" max="8" width="15.85546875" customWidth="1"/>
    <col min="9" max="9" width="21" customWidth="1"/>
    <col min="10" max="10" width="14" customWidth="1"/>
    <col min="11" max="11" width="14.28515625" customWidth="1"/>
    <col min="12" max="12" width="15.140625" customWidth="1"/>
    <col min="13" max="13" width="18" customWidth="1"/>
    <col min="14" max="14" width="20.7109375" customWidth="1"/>
    <col min="15" max="15" width="15.7109375" customWidth="1"/>
    <col min="16" max="16" width="16.85546875" customWidth="1"/>
    <col min="17" max="17" width="16" customWidth="1"/>
    <col min="18" max="18" width="14.28515625" customWidth="1"/>
  </cols>
  <sheetData>
    <row r="1" spans="2:18" ht="15.75" thickBot="1" x14ac:dyDescent="0.3"/>
    <row r="2" spans="2:18" ht="15.75" thickBot="1" x14ac:dyDescent="0.3">
      <c r="B2" s="14" t="s">
        <v>372</v>
      </c>
      <c r="C2" s="15" t="s">
        <v>373</v>
      </c>
      <c r="D2" s="15" t="s">
        <v>374</v>
      </c>
      <c r="E2" s="14" t="s">
        <v>376</v>
      </c>
    </row>
    <row r="3" spans="2:18" ht="15.75" thickBot="1" x14ac:dyDescent="0.3">
      <c r="B3" s="18">
        <v>1</v>
      </c>
      <c r="C3" s="19" t="s">
        <v>4</v>
      </c>
      <c r="D3" s="20">
        <v>45299.606956018521</v>
      </c>
      <c r="E3" s="25">
        <v>37</v>
      </c>
    </row>
    <row r="4" spans="2:18" ht="15.75" thickBot="1" x14ac:dyDescent="0.3">
      <c r="B4" s="18">
        <v>2</v>
      </c>
      <c r="C4" s="19" t="s">
        <v>6</v>
      </c>
      <c r="D4" s="20">
        <v>45420.954016203701</v>
      </c>
      <c r="E4" s="25">
        <v>28.2</v>
      </c>
      <c r="G4" s="26" t="s">
        <v>444</v>
      </c>
      <c r="H4" s="16">
        <v>2097.5692583657337</v>
      </c>
    </row>
    <row r="5" spans="2:18" ht="15.75" thickBot="1" x14ac:dyDescent="0.3">
      <c r="B5" s="18">
        <v>3</v>
      </c>
      <c r="C5" s="19" t="s">
        <v>8</v>
      </c>
      <c r="D5" s="19" t="s">
        <v>9</v>
      </c>
      <c r="E5" s="25">
        <v>97.183333333333337</v>
      </c>
      <c r="G5" s="26" t="s">
        <v>445</v>
      </c>
      <c r="H5" s="16">
        <v>20.975692583657338</v>
      </c>
    </row>
    <row r="6" spans="2:18" ht="15.75" thickBot="1" x14ac:dyDescent="0.3">
      <c r="B6" s="18">
        <v>4</v>
      </c>
      <c r="C6" s="19" t="s">
        <v>11</v>
      </c>
      <c r="D6" s="19" t="s">
        <v>12</v>
      </c>
      <c r="E6" s="25">
        <v>61.45</v>
      </c>
      <c r="G6" s="26" t="s">
        <v>446</v>
      </c>
      <c r="H6" s="16">
        <v>4.7674230350759614E-2</v>
      </c>
    </row>
    <row r="7" spans="2:18" ht="15.75" thickBot="1" x14ac:dyDescent="0.3">
      <c r="B7" s="18">
        <v>5</v>
      </c>
      <c r="C7" s="19" t="s">
        <v>14</v>
      </c>
      <c r="D7" s="19" t="s">
        <v>15</v>
      </c>
      <c r="E7" s="25">
        <v>55.116666666666667</v>
      </c>
    </row>
    <row r="8" spans="2:18" ht="15.75" thickBot="1" x14ac:dyDescent="0.3">
      <c r="B8" s="18">
        <v>6</v>
      </c>
      <c r="C8" s="19" t="s">
        <v>17</v>
      </c>
      <c r="D8" s="19" t="s">
        <v>18</v>
      </c>
      <c r="E8" s="25">
        <v>43.93333333333333</v>
      </c>
      <c r="G8" s="27" t="s">
        <v>447</v>
      </c>
      <c r="H8" s="27" t="s">
        <v>448</v>
      </c>
      <c r="I8" s="14" t="s">
        <v>449</v>
      </c>
      <c r="J8" s="14" t="s">
        <v>450</v>
      </c>
      <c r="K8" s="14" t="s">
        <v>451</v>
      </c>
      <c r="L8" s="14" t="s">
        <v>452</v>
      </c>
      <c r="M8" s="14" t="s">
        <v>453</v>
      </c>
      <c r="N8" s="14" t="s">
        <v>454</v>
      </c>
      <c r="O8" s="14" t="s">
        <v>455</v>
      </c>
      <c r="P8" s="14" t="s">
        <v>418</v>
      </c>
      <c r="Q8" s="14" t="s">
        <v>456</v>
      </c>
      <c r="R8" s="14" t="s">
        <v>457</v>
      </c>
    </row>
    <row r="9" spans="2:18" ht="15.75" thickBot="1" x14ac:dyDescent="0.3">
      <c r="B9" s="18">
        <v>7</v>
      </c>
      <c r="C9" s="19" t="s">
        <v>20</v>
      </c>
      <c r="D9" s="19" t="s">
        <v>21</v>
      </c>
      <c r="E9" s="25">
        <v>37.416666666666664</v>
      </c>
      <c r="G9" s="16" t="s">
        <v>385</v>
      </c>
      <c r="H9" s="16" t="s">
        <v>424</v>
      </c>
      <c r="I9" s="16">
        <v>50</v>
      </c>
      <c r="J9" s="16">
        <v>10</v>
      </c>
      <c r="K9" s="16">
        <v>0</v>
      </c>
      <c r="L9" s="16">
        <v>0</v>
      </c>
      <c r="M9" s="16">
        <v>0.37919751269430302</v>
      </c>
      <c r="N9" s="16">
        <v>0.37919751269430302</v>
      </c>
      <c r="O9" s="16">
        <v>37.9197512694303</v>
      </c>
      <c r="P9" s="16">
        <v>12.0802487305697</v>
      </c>
      <c r="Q9" s="16">
        <v>145.93240939243086</v>
      </c>
      <c r="R9" s="16">
        <v>3.8484537610898553</v>
      </c>
    </row>
    <row r="10" spans="2:18" ht="15.75" thickBot="1" x14ac:dyDescent="0.3">
      <c r="B10" s="18">
        <v>8</v>
      </c>
      <c r="C10" s="19" t="s">
        <v>23</v>
      </c>
      <c r="D10" s="19" t="s">
        <v>24</v>
      </c>
      <c r="E10" s="25">
        <v>18.95</v>
      </c>
      <c r="G10" s="16" t="s">
        <v>386</v>
      </c>
      <c r="H10" s="16" t="s">
        <v>433</v>
      </c>
      <c r="I10" s="16">
        <v>16</v>
      </c>
      <c r="J10" s="16">
        <v>20</v>
      </c>
      <c r="K10" s="16">
        <v>10</v>
      </c>
      <c r="L10" s="16">
        <v>0.37919751269430302</v>
      </c>
      <c r="M10" s="16">
        <v>0.61460427175505994</v>
      </c>
      <c r="N10" s="16">
        <v>0.23540675906075692</v>
      </c>
      <c r="O10" s="16">
        <v>23.540675906075691</v>
      </c>
      <c r="P10" s="16">
        <v>-7.5406759060756912</v>
      </c>
      <c r="Q10" s="16">
        <v>56.861793120470445</v>
      </c>
      <c r="R10" s="16">
        <v>2.4154698593762465</v>
      </c>
    </row>
    <row r="11" spans="2:18" ht="15.75" thickBot="1" x14ac:dyDescent="0.3">
      <c r="B11" s="18">
        <v>9</v>
      </c>
      <c r="C11" s="19" t="s">
        <v>26</v>
      </c>
      <c r="D11" s="19" t="s">
        <v>27</v>
      </c>
      <c r="E11" s="25">
        <v>11.383333333333333</v>
      </c>
      <c r="G11" s="16" t="s">
        <v>387</v>
      </c>
      <c r="H11" s="16" t="s">
        <v>425</v>
      </c>
      <c r="I11" s="16">
        <v>9</v>
      </c>
      <c r="J11" s="16">
        <v>30</v>
      </c>
      <c r="K11" s="16">
        <v>20</v>
      </c>
      <c r="L11" s="16">
        <v>0.61460427175505994</v>
      </c>
      <c r="M11" s="16">
        <v>0.76074537330855074</v>
      </c>
      <c r="N11" s="16">
        <v>0.1461411015534908</v>
      </c>
      <c r="O11" s="16">
        <v>14.614110155349081</v>
      </c>
      <c r="P11" s="16">
        <v>-5.6141101553490813</v>
      </c>
      <c r="Q11" s="16">
        <v>31.518232836393686</v>
      </c>
      <c r="R11" s="16">
        <v>2.1566987316608754</v>
      </c>
    </row>
    <row r="12" spans="2:18" ht="15.75" thickBot="1" x14ac:dyDescent="0.3">
      <c r="B12" s="16">
        <v>10</v>
      </c>
      <c r="C12" s="13" t="s">
        <v>29</v>
      </c>
      <c r="D12" s="13" t="s">
        <v>30</v>
      </c>
      <c r="E12" s="25">
        <v>10.55</v>
      </c>
      <c r="G12" s="16" t="s">
        <v>388</v>
      </c>
      <c r="H12" s="16" t="s">
        <v>426</v>
      </c>
      <c r="I12" s="16">
        <v>9</v>
      </c>
      <c r="J12" s="16">
        <v>40</v>
      </c>
      <c r="K12" s="16">
        <v>30</v>
      </c>
      <c r="L12" s="16">
        <v>0.76074537330855074</v>
      </c>
      <c r="M12" s="16">
        <v>0.85147013265055227</v>
      </c>
      <c r="N12" s="16">
        <v>9.0724759342001526E-2</v>
      </c>
      <c r="O12" s="16">
        <v>9.0724759342001526</v>
      </c>
      <c r="P12" s="16">
        <v>-7.2475934200152636E-2</v>
      </c>
      <c r="Q12" s="16">
        <v>5.2527610381848545E-3</v>
      </c>
      <c r="R12" s="16">
        <v>5.7897767668732298E-4</v>
      </c>
    </row>
    <row r="13" spans="2:18" ht="15.75" thickBot="1" x14ac:dyDescent="0.3">
      <c r="B13" s="16">
        <v>11</v>
      </c>
      <c r="C13" s="13" t="s">
        <v>32</v>
      </c>
      <c r="D13" s="13" t="s">
        <v>33</v>
      </c>
      <c r="E13" s="25">
        <v>9.3333333333333339</v>
      </c>
      <c r="G13" s="16" t="s">
        <v>389</v>
      </c>
      <c r="H13" s="16" t="s">
        <v>427</v>
      </c>
      <c r="I13" s="16">
        <v>3</v>
      </c>
      <c r="J13" s="16">
        <v>50</v>
      </c>
      <c r="K13" s="16">
        <v>40</v>
      </c>
      <c r="L13" s="16">
        <v>0.85147013265055227</v>
      </c>
      <c r="M13" s="16">
        <v>0.90779228891027763</v>
      </c>
      <c r="N13" s="16">
        <v>5.6322156259725364E-2</v>
      </c>
      <c r="O13" s="16">
        <v>5.6322156259725364</v>
      </c>
      <c r="P13" s="16">
        <v>-2.6322156259725364</v>
      </c>
      <c r="Q13" s="16">
        <v>6.9285591016139918</v>
      </c>
      <c r="R13" s="16">
        <v>1.2301658107092821</v>
      </c>
    </row>
    <row r="14" spans="2:18" ht="15.75" thickBot="1" x14ac:dyDescent="0.3">
      <c r="B14" s="16">
        <v>12</v>
      </c>
      <c r="C14" s="13" t="s">
        <v>35</v>
      </c>
      <c r="D14" s="13" t="s">
        <v>36</v>
      </c>
      <c r="E14" s="25">
        <v>9.1833333333333336</v>
      </c>
      <c r="G14" s="16" t="s">
        <v>390</v>
      </c>
      <c r="H14" s="16" t="s">
        <v>428</v>
      </c>
      <c r="I14" s="16">
        <v>5</v>
      </c>
      <c r="J14" s="16">
        <v>60</v>
      </c>
      <c r="K14" s="16">
        <v>50</v>
      </c>
      <c r="L14" s="16">
        <v>0.90779228891027763</v>
      </c>
      <c r="M14" s="16">
        <v>0.9427572236067352</v>
      </c>
      <c r="N14" s="16">
        <v>3.4964934696457561E-2</v>
      </c>
      <c r="O14" s="16">
        <v>3.4964934696457561</v>
      </c>
      <c r="P14" s="16">
        <v>1.5035065303542439</v>
      </c>
      <c r="Q14" s="16">
        <v>2.2605318868178568</v>
      </c>
      <c r="R14" s="16">
        <v>0.64651397362594831</v>
      </c>
    </row>
    <row r="15" spans="2:18" ht="15.75" thickBot="1" x14ac:dyDescent="0.3">
      <c r="B15" s="16">
        <v>13</v>
      </c>
      <c r="C15" s="13" t="s">
        <v>38</v>
      </c>
      <c r="D15" s="13" t="s">
        <v>39</v>
      </c>
      <c r="E15" s="25">
        <v>8.5500000000000007</v>
      </c>
      <c r="G15" s="16" t="s">
        <v>391</v>
      </c>
      <c r="H15" s="16" t="s">
        <v>429</v>
      </c>
      <c r="I15" s="16">
        <v>3</v>
      </c>
      <c r="J15" s="16">
        <v>70</v>
      </c>
      <c r="K15" s="16">
        <v>60</v>
      </c>
      <c r="L15" s="16">
        <v>0.9427572236067352</v>
      </c>
      <c r="M15" s="16">
        <v>0.96446354203477735</v>
      </c>
      <c r="N15" s="16">
        <v>2.1706318428042159E-2</v>
      </c>
      <c r="O15" s="16">
        <v>2.1706318428042159</v>
      </c>
      <c r="P15" s="16">
        <v>0.82936815719578405</v>
      </c>
      <c r="Q15" s="16">
        <v>0.68785154017033079</v>
      </c>
      <c r="R15" s="16">
        <v>0.31689000714266807</v>
      </c>
    </row>
    <row r="16" spans="2:18" ht="15.75" thickBot="1" x14ac:dyDescent="0.3">
      <c r="B16" s="16">
        <v>14</v>
      </c>
      <c r="C16" s="13" t="s">
        <v>41</v>
      </c>
      <c r="D16" s="13" t="s">
        <v>42</v>
      </c>
      <c r="E16" s="25">
        <v>8.3000000000000007</v>
      </c>
      <c r="G16" s="16" t="s">
        <v>392</v>
      </c>
      <c r="H16" s="16" t="s">
        <v>430</v>
      </c>
      <c r="I16" s="16">
        <v>3</v>
      </c>
      <c r="J16" s="16">
        <v>80</v>
      </c>
      <c r="K16" s="16">
        <v>70</v>
      </c>
      <c r="L16" s="16">
        <v>0.96446354203477735</v>
      </c>
      <c r="M16" s="16">
        <v>0.97793887850515548</v>
      </c>
      <c r="N16" s="16">
        <v>1.347533647037813E-2</v>
      </c>
      <c r="O16" s="16">
        <v>1.347533647037813</v>
      </c>
      <c r="P16" s="16">
        <v>1.652466352962187</v>
      </c>
      <c r="Q16" s="16">
        <v>2.7306450476721511</v>
      </c>
      <c r="R16" s="16">
        <v>2.0264021263400238</v>
      </c>
    </row>
    <row r="17" spans="2:18" ht="15.75" thickBot="1" x14ac:dyDescent="0.3">
      <c r="B17" s="16">
        <v>15</v>
      </c>
      <c r="C17" s="13" t="s">
        <v>44</v>
      </c>
      <c r="D17" s="13" t="s">
        <v>45</v>
      </c>
      <c r="E17" s="25">
        <v>8.1833333333333336</v>
      </c>
      <c r="G17" s="16" t="s">
        <v>393</v>
      </c>
      <c r="H17" s="16" t="s">
        <v>431</v>
      </c>
      <c r="I17" s="16">
        <v>1</v>
      </c>
      <c r="J17" s="16">
        <v>90</v>
      </c>
      <c r="K17" s="16">
        <v>80</v>
      </c>
      <c r="L17" s="16">
        <v>0.97793887850515548</v>
      </c>
      <c r="M17" s="16">
        <v>0.98630440090324734</v>
      </c>
      <c r="N17" s="16">
        <v>8.3655223980918514E-3</v>
      </c>
      <c r="O17" s="16">
        <v>0.83655223980918514</v>
      </c>
      <c r="P17" s="16">
        <v>0.16344776019081486</v>
      </c>
      <c r="Q17" s="16">
        <v>2.6715170311394122E-2</v>
      </c>
      <c r="R17" s="16">
        <v>3.1934850019034997E-2</v>
      </c>
    </row>
    <row r="18" spans="2:18" ht="15.75" thickBot="1" x14ac:dyDescent="0.3">
      <c r="B18" s="16">
        <v>16</v>
      </c>
      <c r="C18" s="13" t="s">
        <v>47</v>
      </c>
      <c r="D18" s="13" t="s">
        <v>48</v>
      </c>
      <c r="E18" s="25">
        <v>56.74</v>
      </c>
      <c r="G18" s="16" t="s">
        <v>394</v>
      </c>
      <c r="H18" s="16" t="s">
        <v>432</v>
      </c>
      <c r="I18" s="16">
        <v>1</v>
      </c>
      <c r="J18" s="16">
        <v>100</v>
      </c>
      <c r="K18" s="16">
        <v>90</v>
      </c>
      <c r="L18" s="16">
        <v>0.98630440090324734</v>
      </c>
      <c r="M18" s="16">
        <v>0.99149773801559427</v>
      </c>
      <c r="N18" s="16">
        <v>5.1933371123469296E-3</v>
      </c>
      <c r="O18" s="16">
        <v>0.51933371123469296</v>
      </c>
      <c r="P18" s="16">
        <v>0.48066628876530704</v>
      </c>
      <c r="Q18" s="16">
        <v>0.23104008115541352</v>
      </c>
      <c r="R18" s="16">
        <v>0.44487788132629774</v>
      </c>
    </row>
    <row r="19" spans="2:18" ht="15.75" thickBot="1" x14ac:dyDescent="0.3">
      <c r="B19" s="16">
        <v>17</v>
      </c>
      <c r="C19" s="13" t="s">
        <v>50</v>
      </c>
      <c r="D19" s="13" t="s">
        <v>51</v>
      </c>
      <c r="E19" s="25">
        <v>67.897687000000005</v>
      </c>
      <c r="R19" s="14" t="s">
        <v>458</v>
      </c>
    </row>
    <row r="20" spans="2:18" ht="15.75" thickBot="1" x14ac:dyDescent="0.3">
      <c r="B20" s="16">
        <v>18</v>
      </c>
      <c r="C20" s="13" t="s">
        <v>53</v>
      </c>
      <c r="D20" s="13" t="s">
        <v>54</v>
      </c>
      <c r="E20" s="25">
        <v>75.323133999999996</v>
      </c>
      <c r="R20">
        <f>SUM(R9:R18)</f>
        <v>13.117985978966917</v>
      </c>
    </row>
    <row r="21" spans="2:18" ht="15.75" thickBot="1" x14ac:dyDescent="0.3">
      <c r="B21" s="16">
        <v>19</v>
      </c>
      <c r="C21" s="13" t="s">
        <v>56</v>
      </c>
      <c r="D21" s="13" t="s">
        <v>57</v>
      </c>
      <c r="E21" s="25">
        <v>4.9333333333333336</v>
      </c>
      <c r="K21" s="28" t="s">
        <v>460</v>
      </c>
      <c r="L21" t="s">
        <v>459</v>
      </c>
    </row>
    <row r="22" spans="2:18" ht="15.75" thickBot="1" x14ac:dyDescent="0.3">
      <c r="B22" s="16">
        <v>20</v>
      </c>
      <c r="C22" s="13" t="s">
        <v>59</v>
      </c>
      <c r="D22" s="13" t="s">
        <v>60</v>
      </c>
      <c r="E22" s="25">
        <v>75</v>
      </c>
      <c r="K22" s="28" t="s">
        <v>461</v>
      </c>
      <c r="L22">
        <v>13.11798598</v>
      </c>
    </row>
    <row r="23" spans="2:18" ht="15.75" thickBot="1" x14ac:dyDescent="0.3">
      <c r="B23" s="16">
        <v>21</v>
      </c>
      <c r="C23" s="13" t="s">
        <v>62</v>
      </c>
      <c r="D23" s="13" t="s">
        <v>63</v>
      </c>
      <c r="E23" s="25">
        <v>78.760000000000005</v>
      </c>
      <c r="K23" s="28" t="s">
        <v>462</v>
      </c>
      <c r="L23">
        <f>_xlfn.CHISQ.INV.RT(0.05, 8)</f>
        <v>15.507313055865453</v>
      </c>
    </row>
    <row r="24" spans="2:18" ht="15.75" thickBot="1" x14ac:dyDescent="0.3">
      <c r="B24" s="16">
        <v>22</v>
      </c>
      <c r="C24" s="13" t="s">
        <v>6</v>
      </c>
      <c r="D24" s="13" t="s">
        <v>65</v>
      </c>
      <c r="E24" s="25">
        <v>1.5166666666666666</v>
      </c>
      <c r="K24" s="29"/>
    </row>
    <row r="25" spans="2:18" ht="15.75" thickBot="1" x14ac:dyDescent="0.3">
      <c r="B25" s="16">
        <v>23</v>
      </c>
      <c r="C25" s="13" t="s">
        <v>67</v>
      </c>
      <c r="D25" s="13" t="s">
        <v>68</v>
      </c>
      <c r="E25" s="25">
        <v>89</v>
      </c>
      <c r="K25" s="28" t="s">
        <v>463</v>
      </c>
      <c r="L25" s="30" t="s">
        <v>464</v>
      </c>
      <c r="M25" s="30"/>
      <c r="N25" s="30"/>
    </row>
    <row r="26" spans="2:18" ht="15.75" thickBot="1" x14ac:dyDescent="0.3">
      <c r="B26" s="16">
        <v>24</v>
      </c>
      <c r="C26" s="13" t="s">
        <v>70</v>
      </c>
      <c r="D26" s="13" t="s">
        <v>71</v>
      </c>
      <c r="E26" s="25">
        <v>0.13333333333333333</v>
      </c>
      <c r="K26" s="28" t="s">
        <v>465</v>
      </c>
      <c r="L26" s="26" t="s">
        <v>466</v>
      </c>
      <c r="M26" s="26"/>
      <c r="N26" s="26"/>
    </row>
    <row r="27" spans="2:18" ht="15.75" thickBot="1" x14ac:dyDescent="0.3">
      <c r="B27" s="16">
        <v>25</v>
      </c>
      <c r="C27" s="13" t="s">
        <v>73</v>
      </c>
      <c r="D27" s="13" t="s">
        <v>74</v>
      </c>
      <c r="E27" s="25">
        <v>45</v>
      </c>
    </row>
    <row r="28" spans="2:18" ht="15.75" thickBot="1" x14ac:dyDescent="0.3">
      <c r="B28" s="16">
        <v>26</v>
      </c>
      <c r="C28" s="13" t="s">
        <v>76</v>
      </c>
      <c r="D28" s="13" t="s">
        <v>77</v>
      </c>
      <c r="E28" s="25">
        <v>55.4</v>
      </c>
    </row>
    <row r="29" spans="2:18" ht="15.75" thickBot="1" x14ac:dyDescent="0.3">
      <c r="B29" s="16">
        <v>27</v>
      </c>
      <c r="C29" s="13" t="s">
        <v>79</v>
      </c>
      <c r="D29" s="13" t="s">
        <v>80</v>
      </c>
      <c r="E29" s="25">
        <v>47.116666666666667</v>
      </c>
    </row>
    <row r="30" spans="2:18" ht="15.75" thickBot="1" x14ac:dyDescent="0.3">
      <c r="B30" s="16">
        <v>28</v>
      </c>
      <c r="C30" s="13" t="s">
        <v>82</v>
      </c>
      <c r="D30" s="13" t="s">
        <v>83</v>
      </c>
      <c r="E30" s="25">
        <v>33.616666666666667</v>
      </c>
    </row>
    <row r="31" spans="2:18" ht="15.75" thickBot="1" x14ac:dyDescent="0.3">
      <c r="B31" s="16">
        <v>29</v>
      </c>
      <c r="C31" s="13" t="s">
        <v>85</v>
      </c>
      <c r="D31" s="13" t="s">
        <v>86</v>
      </c>
      <c r="E31" s="25">
        <v>32.5</v>
      </c>
    </row>
    <row r="32" spans="2:18" ht="15.75" thickBot="1" x14ac:dyDescent="0.3">
      <c r="B32" s="16">
        <v>30</v>
      </c>
      <c r="C32" s="13" t="s">
        <v>88</v>
      </c>
      <c r="D32" s="13" t="s">
        <v>89</v>
      </c>
      <c r="E32" s="25">
        <v>30.35</v>
      </c>
    </row>
    <row r="33" spans="2:5" ht="15.75" thickBot="1" x14ac:dyDescent="0.3">
      <c r="B33" s="16">
        <v>31</v>
      </c>
      <c r="C33" s="13" t="s">
        <v>91</v>
      </c>
      <c r="D33" s="13" t="s">
        <v>92</v>
      </c>
      <c r="E33" s="25">
        <v>25.116666666666667</v>
      </c>
    </row>
    <row r="34" spans="2:5" ht="15.75" thickBot="1" x14ac:dyDescent="0.3">
      <c r="B34" s="16">
        <v>32</v>
      </c>
      <c r="C34" s="13" t="s">
        <v>94</v>
      </c>
      <c r="D34" s="13" t="s">
        <v>95</v>
      </c>
      <c r="E34" s="25">
        <v>23.283333333333335</v>
      </c>
    </row>
    <row r="35" spans="2:5" ht="15.75" thickBot="1" x14ac:dyDescent="0.3">
      <c r="B35" s="16">
        <v>33</v>
      </c>
      <c r="C35" s="13" t="s">
        <v>97</v>
      </c>
      <c r="D35" s="13" t="s">
        <v>98</v>
      </c>
      <c r="E35" s="25">
        <v>18.2</v>
      </c>
    </row>
    <row r="36" spans="2:5" ht="15.75" thickBot="1" x14ac:dyDescent="0.3">
      <c r="B36" s="16">
        <v>34</v>
      </c>
      <c r="C36" s="13" t="s">
        <v>100</v>
      </c>
      <c r="D36" s="13" t="s">
        <v>101</v>
      </c>
      <c r="E36" s="25">
        <v>16.899999999999999</v>
      </c>
    </row>
    <row r="37" spans="2:5" ht="15.75" thickBot="1" x14ac:dyDescent="0.3">
      <c r="B37" s="16">
        <v>35</v>
      </c>
      <c r="C37" s="13" t="s">
        <v>103</v>
      </c>
      <c r="D37" s="13" t="s">
        <v>104</v>
      </c>
      <c r="E37" s="25">
        <v>15.783333333333333</v>
      </c>
    </row>
    <row r="38" spans="2:5" ht="15.75" thickBot="1" x14ac:dyDescent="0.3">
      <c r="B38" s="16">
        <v>36</v>
      </c>
      <c r="C38" s="13" t="s">
        <v>106</v>
      </c>
      <c r="D38" s="13" t="s">
        <v>107</v>
      </c>
      <c r="E38" s="25">
        <v>15.166666666666666</v>
      </c>
    </row>
    <row r="39" spans="2:5" ht="15.75" thickBot="1" x14ac:dyDescent="0.3">
      <c r="B39" s="16">
        <v>37</v>
      </c>
      <c r="C39" s="13" t="s">
        <v>109</v>
      </c>
      <c r="D39" s="13" t="s">
        <v>110</v>
      </c>
      <c r="E39" s="25">
        <v>13.866666666666667</v>
      </c>
    </row>
    <row r="40" spans="2:5" ht="15.75" thickBot="1" x14ac:dyDescent="0.3">
      <c r="B40" s="16">
        <v>38</v>
      </c>
      <c r="C40" s="13" t="s">
        <v>112</v>
      </c>
      <c r="D40" s="13" t="s">
        <v>113</v>
      </c>
      <c r="E40" s="25">
        <v>12.683333333333334</v>
      </c>
    </row>
    <row r="41" spans="2:5" ht="15.75" thickBot="1" x14ac:dyDescent="0.3">
      <c r="B41" s="16">
        <v>39</v>
      </c>
      <c r="C41" s="13" t="s">
        <v>115</v>
      </c>
      <c r="D41" s="13" t="s">
        <v>116</v>
      </c>
      <c r="E41" s="25">
        <v>11.95</v>
      </c>
    </row>
    <row r="42" spans="2:5" ht="15.75" thickBot="1" x14ac:dyDescent="0.3">
      <c r="B42" s="16">
        <v>40</v>
      </c>
      <c r="C42" s="13" t="s">
        <v>118</v>
      </c>
      <c r="D42" s="13" t="s">
        <v>119</v>
      </c>
      <c r="E42" s="25">
        <v>10.483333333333333</v>
      </c>
    </row>
    <row r="43" spans="2:5" ht="15.75" thickBot="1" x14ac:dyDescent="0.3">
      <c r="B43" s="16">
        <v>41</v>
      </c>
      <c r="C43" s="13" t="s">
        <v>121</v>
      </c>
      <c r="D43" s="13" t="s">
        <v>122</v>
      </c>
      <c r="E43" s="25">
        <v>10.283333333333333</v>
      </c>
    </row>
    <row r="44" spans="2:5" ht="15.75" thickBot="1" x14ac:dyDescent="0.3">
      <c r="B44" s="16">
        <v>42</v>
      </c>
      <c r="C44" s="13" t="s">
        <v>124</v>
      </c>
      <c r="D44" s="13" t="s">
        <v>125</v>
      </c>
      <c r="E44" s="25">
        <v>9.9166666666666661</v>
      </c>
    </row>
    <row r="45" spans="2:5" ht="15.75" thickBot="1" x14ac:dyDescent="0.3">
      <c r="B45" s="16">
        <v>43</v>
      </c>
      <c r="C45" s="13" t="s">
        <v>127</v>
      </c>
      <c r="D45" s="13" t="s">
        <v>128</v>
      </c>
      <c r="E45" s="25">
        <v>8.3166666666666664</v>
      </c>
    </row>
    <row r="46" spans="2:5" ht="15.75" thickBot="1" x14ac:dyDescent="0.3">
      <c r="B46" s="16">
        <v>44</v>
      </c>
      <c r="C46" s="13" t="s">
        <v>130</v>
      </c>
      <c r="D46" s="13" t="s">
        <v>131</v>
      </c>
      <c r="E46" s="25">
        <v>7.7166666666666668</v>
      </c>
    </row>
    <row r="47" spans="2:5" ht="15.75" thickBot="1" x14ac:dyDescent="0.3">
      <c r="B47" s="16">
        <v>45</v>
      </c>
      <c r="C47" s="13" t="s">
        <v>133</v>
      </c>
      <c r="D47" s="13" t="s">
        <v>134</v>
      </c>
      <c r="E47" s="25">
        <v>6.916666666666667</v>
      </c>
    </row>
    <row r="48" spans="2:5" ht="15.75" thickBot="1" x14ac:dyDescent="0.3">
      <c r="B48" s="16">
        <v>46</v>
      </c>
      <c r="C48" s="13" t="s">
        <v>136</v>
      </c>
      <c r="D48" s="13" t="s">
        <v>137</v>
      </c>
      <c r="E48" s="25">
        <v>12.4323432</v>
      </c>
    </row>
    <row r="49" spans="2:5" ht="15.75" thickBot="1" x14ac:dyDescent="0.3">
      <c r="B49" s="16">
        <v>47</v>
      </c>
      <c r="C49" s="13" t="s">
        <v>139</v>
      </c>
      <c r="D49" s="13" t="s">
        <v>140</v>
      </c>
      <c r="E49" s="25">
        <v>11.4324324</v>
      </c>
    </row>
    <row r="50" spans="2:5" ht="15.75" thickBot="1" x14ac:dyDescent="0.3">
      <c r="B50" s="16">
        <v>48</v>
      </c>
      <c r="C50" s="13" t="s">
        <v>142</v>
      </c>
      <c r="D50" s="13" t="s">
        <v>143</v>
      </c>
      <c r="E50" s="25">
        <v>6.5</v>
      </c>
    </row>
    <row r="51" spans="2:5" ht="15.75" thickBot="1" x14ac:dyDescent="0.3">
      <c r="B51" s="16">
        <v>49</v>
      </c>
      <c r="C51" s="13" t="s">
        <v>145</v>
      </c>
      <c r="D51" s="13" t="s">
        <v>146</v>
      </c>
      <c r="E51" s="25">
        <v>6.45</v>
      </c>
    </row>
    <row r="52" spans="2:5" ht="15.75" thickBot="1" x14ac:dyDescent="0.3">
      <c r="B52" s="16">
        <v>50</v>
      </c>
      <c r="C52" s="13" t="s">
        <v>148</v>
      </c>
      <c r="D52" s="13" t="s">
        <v>149</v>
      </c>
      <c r="E52" s="25">
        <v>6.3833333333333337</v>
      </c>
    </row>
    <row r="53" spans="2:5" ht="15.75" thickBot="1" x14ac:dyDescent="0.3">
      <c r="B53" s="16">
        <v>51</v>
      </c>
      <c r="C53" s="13" t="s">
        <v>151</v>
      </c>
      <c r="D53" s="13" t="s">
        <v>152</v>
      </c>
      <c r="E53" s="25">
        <v>6.3166666666666664</v>
      </c>
    </row>
    <row r="54" spans="2:5" ht="15.75" thickBot="1" x14ac:dyDescent="0.3">
      <c r="B54" s="16">
        <v>52</v>
      </c>
      <c r="C54" s="13" t="s">
        <v>154</v>
      </c>
      <c r="D54" s="13" t="s">
        <v>155</v>
      </c>
      <c r="E54" s="25">
        <v>5.9666666666666668</v>
      </c>
    </row>
    <row r="55" spans="2:5" ht="15.75" thickBot="1" x14ac:dyDescent="0.3">
      <c r="B55" s="16">
        <v>53</v>
      </c>
      <c r="C55" s="13" t="s">
        <v>157</v>
      </c>
      <c r="D55" s="13" t="s">
        <v>158</v>
      </c>
      <c r="E55" s="25">
        <v>5.15</v>
      </c>
    </row>
    <row r="56" spans="2:5" ht="15.75" thickBot="1" x14ac:dyDescent="0.3">
      <c r="B56" s="16">
        <v>54</v>
      </c>
      <c r="C56" s="13" t="s">
        <v>160</v>
      </c>
      <c r="D56" s="13" t="s">
        <v>161</v>
      </c>
      <c r="E56" s="25">
        <v>75.532543200000006</v>
      </c>
    </row>
    <row r="57" spans="2:5" ht="15.75" thickBot="1" x14ac:dyDescent="0.3">
      <c r="B57" s="16">
        <v>55</v>
      </c>
      <c r="C57" s="13" t="s">
        <v>163</v>
      </c>
      <c r="D57" s="13" t="s">
        <v>164</v>
      </c>
      <c r="E57" s="25">
        <v>3.6666666666666665</v>
      </c>
    </row>
    <row r="58" spans="2:5" ht="15.75" thickBot="1" x14ac:dyDescent="0.3">
      <c r="B58" s="16">
        <v>56</v>
      </c>
      <c r="C58" s="13" t="s">
        <v>166</v>
      </c>
      <c r="D58" s="13" t="s">
        <v>167</v>
      </c>
      <c r="E58" s="25">
        <v>2.15</v>
      </c>
    </row>
    <row r="59" spans="2:5" ht="15.75" thickBot="1" x14ac:dyDescent="0.3">
      <c r="B59" s="16">
        <v>57</v>
      </c>
      <c r="C59" s="13" t="s">
        <v>169</v>
      </c>
      <c r="D59" s="13" t="s">
        <v>170</v>
      </c>
      <c r="E59" s="25">
        <v>1.9</v>
      </c>
    </row>
    <row r="60" spans="2:5" ht="15.75" thickBot="1" x14ac:dyDescent="0.3">
      <c r="B60" s="16">
        <v>58</v>
      </c>
      <c r="C60" s="13" t="s">
        <v>172</v>
      </c>
      <c r="D60" s="13" t="s">
        <v>173</v>
      </c>
      <c r="E60" s="25">
        <v>1.5166666666666666</v>
      </c>
    </row>
    <row r="61" spans="2:5" ht="15.75" thickBot="1" x14ac:dyDescent="0.3">
      <c r="B61" s="16">
        <v>59</v>
      </c>
      <c r="C61" s="13" t="s">
        <v>174</v>
      </c>
      <c r="D61" s="13" t="s">
        <v>175</v>
      </c>
      <c r="E61" s="25">
        <v>1.4666666666666668</v>
      </c>
    </row>
    <row r="62" spans="2:5" ht="15.75" thickBot="1" x14ac:dyDescent="0.3">
      <c r="B62" s="16">
        <v>60</v>
      </c>
      <c r="C62" s="13" t="s">
        <v>177</v>
      </c>
      <c r="D62" s="13" t="s">
        <v>178</v>
      </c>
      <c r="E62" s="25">
        <v>1.1499999999999999</v>
      </c>
    </row>
    <row r="63" spans="2:5" ht="15.75" thickBot="1" x14ac:dyDescent="0.3">
      <c r="B63" s="16">
        <v>61</v>
      </c>
      <c r="C63" s="13" t="s">
        <v>180</v>
      </c>
      <c r="D63" s="13" t="s">
        <v>181</v>
      </c>
      <c r="E63" s="25">
        <v>56.424233999999998</v>
      </c>
    </row>
    <row r="64" spans="2:5" ht="15.75" thickBot="1" x14ac:dyDescent="0.3">
      <c r="B64" s="16">
        <v>62</v>
      </c>
      <c r="C64" s="13" t="s">
        <v>183</v>
      </c>
      <c r="D64" s="13" t="s">
        <v>184</v>
      </c>
      <c r="E64" s="25">
        <v>57.423432432399999</v>
      </c>
    </row>
    <row r="65" spans="2:5" ht="15.75" thickBot="1" x14ac:dyDescent="0.3">
      <c r="B65" s="16">
        <v>63</v>
      </c>
      <c r="C65" s="13" t="s">
        <v>186</v>
      </c>
      <c r="D65" s="13" t="s">
        <v>187</v>
      </c>
      <c r="E65" s="25">
        <v>0.46666666666666667</v>
      </c>
    </row>
    <row r="66" spans="2:5" ht="15.75" thickBot="1" x14ac:dyDescent="0.3">
      <c r="B66" s="16">
        <v>64</v>
      </c>
      <c r="C66" s="13" t="s">
        <v>237</v>
      </c>
      <c r="D66" s="13" t="s">
        <v>238</v>
      </c>
      <c r="E66" s="25">
        <v>15.15</v>
      </c>
    </row>
    <row r="67" spans="2:5" ht="15.75" thickBot="1" x14ac:dyDescent="0.3">
      <c r="B67" s="16">
        <v>65</v>
      </c>
      <c r="C67" s="13" t="s">
        <v>240</v>
      </c>
      <c r="D67" s="13" t="s">
        <v>241</v>
      </c>
      <c r="E67" s="25">
        <v>8.1999999999999993</v>
      </c>
    </row>
    <row r="68" spans="2:5" ht="15.75" thickBot="1" x14ac:dyDescent="0.3">
      <c r="B68" s="16">
        <v>66</v>
      </c>
      <c r="C68" s="13" t="s">
        <v>6</v>
      </c>
      <c r="D68" s="13" t="s">
        <v>243</v>
      </c>
      <c r="E68" s="25">
        <v>6.083333333333333</v>
      </c>
    </row>
    <row r="69" spans="2:5" ht="15.75" thickBot="1" x14ac:dyDescent="0.3">
      <c r="B69" s="16">
        <v>67</v>
      </c>
      <c r="C69" s="13" t="s">
        <v>245</v>
      </c>
      <c r="D69" s="13" t="s">
        <v>246</v>
      </c>
      <c r="E69" s="25">
        <v>6.05</v>
      </c>
    </row>
    <row r="70" spans="2:5" ht="15.75" thickBot="1" x14ac:dyDescent="0.3">
      <c r="B70" s="16">
        <v>68</v>
      </c>
      <c r="C70" s="13" t="s">
        <v>248</v>
      </c>
      <c r="D70" s="13" t="s">
        <v>249</v>
      </c>
      <c r="E70" s="25">
        <v>4.583333333333333</v>
      </c>
    </row>
    <row r="71" spans="2:5" ht="15.75" thickBot="1" x14ac:dyDescent="0.3">
      <c r="B71" s="16">
        <v>69</v>
      </c>
      <c r="C71" s="13" t="s">
        <v>251</v>
      </c>
      <c r="D71" s="13" t="s">
        <v>252</v>
      </c>
      <c r="E71" s="25">
        <v>4.1333333333333337</v>
      </c>
    </row>
    <row r="72" spans="2:5" ht="15.75" thickBot="1" x14ac:dyDescent="0.3">
      <c r="B72" s="16">
        <v>70</v>
      </c>
      <c r="C72" s="13" t="s">
        <v>254</v>
      </c>
      <c r="D72" s="13" t="s">
        <v>255</v>
      </c>
      <c r="E72" s="25">
        <v>2.9833333333333334</v>
      </c>
    </row>
    <row r="73" spans="2:5" ht="15.75" thickBot="1" x14ac:dyDescent="0.3">
      <c r="B73" s="16">
        <v>71</v>
      </c>
      <c r="C73" s="13" t="s">
        <v>257</v>
      </c>
      <c r="D73" s="13" t="s">
        <v>258</v>
      </c>
      <c r="E73" s="25">
        <v>2.0499999999999998</v>
      </c>
    </row>
    <row r="74" spans="2:5" ht="15.75" thickBot="1" x14ac:dyDescent="0.3">
      <c r="B74" s="16">
        <v>72</v>
      </c>
      <c r="C74" s="13" t="s">
        <v>260</v>
      </c>
      <c r="D74" s="13" t="s">
        <v>261</v>
      </c>
      <c r="E74" s="25">
        <v>2</v>
      </c>
    </row>
    <row r="75" spans="2:5" ht="15.75" thickBot="1" x14ac:dyDescent="0.3">
      <c r="B75" s="16">
        <v>73</v>
      </c>
      <c r="C75" s="13" t="s">
        <v>263</v>
      </c>
      <c r="D75" s="13" t="s">
        <v>264</v>
      </c>
      <c r="E75" s="25">
        <v>0.4</v>
      </c>
    </row>
    <row r="76" spans="2:5" ht="15.75" thickBot="1" x14ac:dyDescent="0.3">
      <c r="B76" s="16">
        <v>74</v>
      </c>
      <c r="C76" s="13" t="s">
        <v>266</v>
      </c>
      <c r="D76" s="13" t="s">
        <v>267</v>
      </c>
      <c r="E76" s="25">
        <v>18.216666666666665</v>
      </c>
    </row>
    <row r="77" spans="2:5" ht="15.75" thickBot="1" x14ac:dyDescent="0.3">
      <c r="B77" s="16">
        <v>75</v>
      </c>
      <c r="C77" s="13" t="s">
        <v>269</v>
      </c>
      <c r="D77" s="13" t="s">
        <v>270</v>
      </c>
      <c r="E77" s="25">
        <v>16.983333333333334</v>
      </c>
    </row>
    <row r="78" spans="2:5" ht="15.75" thickBot="1" x14ac:dyDescent="0.3">
      <c r="B78" s="16">
        <v>76</v>
      </c>
      <c r="C78" s="13" t="s">
        <v>272</v>
      </c>
      <c r="D78" s="13" t="s">
        <v>273</v>
      </c>
      <c r="E78" s="25">
        <v>13.616666666666667</v>
      </c>
    </row>
    <row r="79" spans="2:5" ht="15.75" thickBot="1" x14ac:dyDescent="0.3">
      <c r="B79" s="16">
        <v>77</v>
      </c>
      <c r="C79" s="13" t="s">
        <v>275</v>
      </c>
      <c r="D79" s="13" t="s">
        <v>276</v>
      </c>
      <c r="E79" s="25">
        <v>11.95</v>
      </c>
    </row>
    <row r="80" spans="2:5" ht="15.75" thickBot="1" x14ac:dyDescent="0.3">
      <c r="B80" s="16">
        <v>78</v>
      </c>
      <c r="C80" s="13" t="s">
        <v>277</v>
      </c>
      <c r="D80" s="13" t="s">
        <v>278</v>
      </c>
      <c r="E80" s="25">
        <v>9.3666666666666671</v>
      </c>
    </row>
    <row r="81" spans="2:5" ht="15.75" thickBot="1" x14ac:dyDescent="0.3">
      <c r="B81" s="16">
        <v>79</v>
      </c>
      <c r="C81" s="13" t="s">
        <v>280</v>
      </c>
      <c r="D81" s="13" t="s">
        <v>281</v>
      </c>
      <c r="E81" s="25">
        <v>8.2833333333333332</v>
      </c>
    </row>
    <row r="82" spans="2:5" ht="15.75" thickBot="1" x14ac:dyDescent="0.3">
      <c r="B82" s="16">
        <v>80</v>
      </c>
      <c r="C82" s="13" t="s">
        <v>283</v>
      </c>
      <c r="D82" s="13" t="s">
        <v>284</v>
      </c>
      <c r="E82" s="25">
        <v>8.15</v>
      </c>
    </row>
    <row r="83" spans="2:5" ht="15.75" thickBot="1" x14ac:dyDescent="0.3">
      <c r="B83" s="16">
        <v>81</v>
      </c>
      <c r="C83" s="13" t="s">
        <v>286</v>
      </c>
      <c r="D83" s="13" t="s">
        <v>287</v>
      </c>
      <c r="E83" s="25">
        <v>8.1</v>
      </c>
    </row>
    <row r="84" spans="2:5" ht="15.75" thickBot="1" x14ac:dyDescent="0.3">
      <c r="B84" s="16">
        <v>82</v>
      </c>
      <c r="C84" s="13" t="s">
        <v>289</v>
      </c>
      <c r="D84" s="13" t="s">
        <v>290</v>
      </c>
      <c r="E84" s="25">
        <v>7.7333333333333334</v>
      </c>
    </row>
    <row r="85" spans="2:5" ht="15.75" thickBot="1" x14ac:dyDescent="0.3">
      <c r="B85" s="16">
        <v>83</v>
      </c>
      <c r="C85" s="13" t="s">
        <v>291</v>
      </c>
      <c r="D85" s="13" t="s">
        <v>292</v>
      </c>
      <c r="E85" s="25">
        <v>7.25</v>
      </c>
    </row>
    <row r="86" spans="2:5" ht="15.75" thickBot="1" x14ac:dyDescent="0.3">
      <c r="B86" s="16">
        <v>84</v>
      </c>
      <c r="C86" s="13" t="s">
        <v>294</v>
      </c>
      <c r="D86" s="13" t="s">
        <v>295</v>
      </c>
      <c r="E86" s="25">
        <v>6.916666666666667</v>
      </c>
    </row>
    <row r="87" spans="2:5" ht="15.75" thickBot="1" x14ac:dyDescent="0.3">
      <c r="B87" s="16">
        <v>85</v>
      </c>
      <c r="C87" s="13" t="s">
        <v>296</v>
      </c>
      <c r="D87" s="13" t="s">
        <v>297</v>
      </c>
      <c r="E87" s="25">
        <v>6.7333333333333334</v>
      </c>
    </row>
    <row r="88" spans="2:5" ht="15.75" thickBot="1" x14ac:dyDescent="0.3">
      <c r="B88" s="16">
        <v>86</v>
      </c>
      <c r="C88" s="13" t="s">
        <v>299</v>
      </c>
      <c r="D88" s="13" t="s">
        <v>300</v>
      </c>
      <c r="E88" s="25">
        <v>23.432431999999999</v>
      </c>
    </row>
    <row r="89" spans="2:5" ht="15.75" thickBot="1" x14ac:dyDescent="0.3">
      <c r="B89" s="16">
        <v>87</v>
      </c>
      <c r="C89" s="13" t="s">
        <v>302</v>
      </c>
      <c r="D89" s="13" t="s">
        <v>303</v>
      </c>
      <c r="E89" s="25">
        <v>26.432423400000001</v>
      </c>
    </row>
    <row r="90" spans="2:5" ht="15.75" thickBot="1" x14ac:dyDescent="0.3">
      <c r="B90" s="16">
        <v>88</v>
      </c>
      <c r="C90" s="13" t="s">
        <v>305</v>
      </c>
      <c r="D90" s="13" t="s">
        <v>306</v>
      </c>
      <c r="E90" s="25">
        <v>24.535319999999999</v>
      </c>
    </row>
    <row r="91" spans="2:5" ht="15.75" thickBot="1" x14ac:dyDescent="0.3">
      <c r="B91" s="16">
        <v>89</v>
      </c>
      <c r="C91" s="13" t="s">
        <v>308</v>
      </c>
      <c r="D91" s="13" t="s">
        <v>309</v>
      </c>
      <c r="E91" s="25">
        <v>28.432431999999999</v>
      </c>
    </row>
    <row r="92" spans="2:5" ht="15.75" thickBot="1" x14ac:dyDescent="0.3">
      <c r="B92" s="16">
        <v>90</v>
      </c>
      <c r="C92" s="13" t="s">
        <v>311</v>
      </c>
      <c r="D92" s="13" t="s">
        <v>312</v>
      </c>
      <c r="E92" s="25">
        <v>29.4214214</v>
      </c>
    </row>
    <row r="93" spans="2:5" ht="15.75" thickBot="1" x14ac:dyDescent="0.3">
      <c r="B93" s="16">
        <v>91</v>
      </c>
      <c r="C93" s="13" t="s">
        <v>313</v>
      </c>
      <c r="D93" s="13" t="s">
        <v>314</v>
      </c>
      <c r="E93" s="25">
        <v>37.423431999999998</v>
      </c>
    </row>
    <row r="94" spans="2:5" ht="15.75" thickBot="1" x14ac:dyDescent="0.3">
      <c r="B94" s="16">
        <v>92</v>
      </c>
      <c r="C94" s="13" t="s">
        <v>316</v>
      </c>
      <c r="D94" s="13" t="s">
        <v>317</v>
      </c>
      <c r="E94" s="25">
        <v>36.432432400000003</v>
      </c>
    </row>
    <row r="95" spans="2:5" ht="15.75" thickBot="1" x14ac:dyDescent="0.3">
      <c r="B95" s="16">
        <v>93</v>
      </c>
      <c r="C95" s="13" t="s">
        <v>319</v>
      </c>
      <c r="D95" s="13" t="s">
        <v>320</v>
      </c>
      <c r="E95" s="25">
        <v>34.643253199999997</v>
      </c>
    </row>
    <row r="96" spans="2:5" ht="15.75" thickBot="1" x14ac:dyDescent="0.3">
      <c r="B96" s="16">
        <v>94</v>
      </c>
      <c r="C96" s="13" t="s">
        <v>322</v>
      </c>
      <c r="D96" s="13" t="s">
        <v>323</v>
      </c>
      <c r="E96" s="25">
        <v>32.53454</v>
      </c>
    </row>
    <row r="97" spans="2:5" ht="15.75" thickBot="1" x14ac:dyDescent="0.3">
      <c r="B97" s="16">
        <v>95</v>
      </c>
      <c r="C97" s="13" t="s">
        <v>325</v>
      </c>
      <c r="D97" s="13" t="s">
        <v>326</v>
      </c>
      <c r="E97" s="25">
        <v>2.3166666666666664</v>
      </c>
    </row>
    <row r="98" spans="2:5" ht="15.75" thickBot="1" x14ac:dyDescent="0.3">
      <c r="B98" s="16">
        <v>96</v>
      </c>
      <c r="C98" s="13" t="s">
        <v>328</v>
      </c>
      <c r="D98" s="13" t="s">
        <v>329</v>
      </c>
      <c r="E98" s="25">
        <v>36.432432400000003</v>
      </c>
    </row>
    <row r="99" spans="2:5" ht="15.75" thickBot="1" x14ac:dyDescent="0.3">
      <c r="B99" s="16">
        <v>97</v>
      </c>
      <c r="C99" s="13" t="s">
        <v>331</v>
      </c>
      <c r="D99" s="13" t="s">
        <v>332</v>
      </c>
      <c r="E99" s="25">
        <v>1.8</v>
      </c>
    </row>
    <row r="100" spans="2:5" ht="15.75" thickBot="1" x14ac:dyDescent="0.3">
      <c r="B100" s="16">
        <v>98</v>
      </c>
      <c r="C100" s="13" t="s">
        <v>334</v>
      </c>
      <c r="D100" s="13" t="s">
        <v>335</v>
      </c>
      <c r="E100" s="25">
        <v>0.78333333333333333</v>
      </c>
    </row>
    <row r="101" spans="2:5" ht="15.75" thickBot="1" x14ac:dyDescent="0.3">
      <c r="B101" s="16">
        <v>99</v>
      </c>
      <c r="C101" s="13" t="s">
        <v>337</v>
      </c>
      <c r="D101" s="13" t="s">
        <v>338</v>
      </c>
      <c r="E101" s="25">
        <v>0.7</v>
      </c>
    </row>
    <row r="102" spans="2:5" ht="15.75" thickBot="1" x14ac:dyDescent="0.3">
      <c r="B102" s="16">
        <v>100</v>
      </c>
      <c r="C102" s="13" t="s">
        <v>340</v>
      </c>
      <c r="D102" s="13" t="s">
        <v>341</v>
      </c>
      <c r="E102" s="25">
        <v>0.38333333333333336</v>
      </c>
    </row>
  </sheetData>
  <mergeCells count="1">
    <mergeCell ref="L25:N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Yumna Mubeen</cp:lastModifiedBy>
  <dcterms:created xsi:type="dcterms:W3CDTF">2024-09-05T15:09:07Z</dcterms:created>
  <dcterms:modified xsi:type="dcterms:W3CDTF">2024-10-04T15:48:23Z</dcterms:modified>
</cp:coreProperties>
</file>