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calcPr calcId="152511"/>
</workbook>
</file>

<file path=xl/calcChain.xml><?xml version="1.0" encoding="utf-8"?>
<calcChain xmlns="http://schemas.openxmlformats.org/spreadsheetml/2006/main">
  <c r="P4" i="3" l="1"/>
  <c r="Q4" i="3"/>
  <c r="N4" i="6"/>
  <c r="M4" i="6"/>
  <c r="K4" i="6"/>
  <c r="I4" i="6"/>
  <c r="F4" i="6"/>
  <c r="C4" i="6"/>
  <c r="B4" i="6" s="1"/>
  <c r="M4" i="3" l="1"/>
  <c r="H4" i="6"/>
  <c r="E4" i="6"/>
  <c r="N4" i="3"/>
  <c r="K4" i="3"/>
  <c r="C4" i="4" l="1"/>
  <c r="D4" i="4"/>
  <c r="B4" i="4" s="1"/>
  <c r="C4" i="3"/>
  <c r="B4" i="3" s="1"/>
  <c r="F4" i="3"/>
  <c r="E4" i="3" s="1"/>
  <c r="I4" i="3"/>
  <c r="H4" i="3" s="1"/>
</calcChain>
</file>

<file path=xl/sharedStrings.xml><?xml version="1.0" encoding="utf-8"?>
<sst xmlns="http://schemas.openxmlformats.org/spreadsheetml/2006/main" count="114" uniqueCount="63">
  <si>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</si>
  <si>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</si>
  <si>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</si>
  <si>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</si>
  <si>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</si>
  <si>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</si>
  <si>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</si>
  <si>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</si>
  <si>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</si>
  <si>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</si>
  <si>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</si>
  <si>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</si>
  <si>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</si>
  <si>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</si>
  <si>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</si>
  <si>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</si>
  <si>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</si>
  <si>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</si>
  <si>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</si>
  <si>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</si>
  <si>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</si>
  <si>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</si>
  <si>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</si>
  <si>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</si>
  <si>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</si>
  <si>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</si>
  <si>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</si>
  <si>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</si>
  <si>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</si>
  <si>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</si>
  <si>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</si>
  <si>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</si>
  <si>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</si>
  <si>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</si>
  <si>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</si>
  <si>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</si>
  <si>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</si>
  <si>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</si>
  <si>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</si>
  <si>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</si>
  <si>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</si>
  <si>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</si>
  <si>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</si>
  <si>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</si>
  <si>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</si>
  <si>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</si>
  <si>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</si>
  <si>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</si>
  <si>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</si>
  <si>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</si>
  <si>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</si>
  <si>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</si>
  <si>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</si>
  <si>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HD-</t>
  </si>
  <si>
    <t>خروج</t>
  </si>
  <si>
    <t>روند صعودی</t>
  </si>
  <si>
    <t>قیمت حوالی خط مینور بالایی</t>
  </si>
  <si>
    <t>موج 5</t>
  </si>
  <si>
    <t xml:space="preserve">18350
21869
</t>
  </si>
  <si>
    <t xml:space="preserve">HD+
در Stoch. RSI
</t>
  </si>
  <si>
    <t xml:space="preserve">OB
نزدیک به خط مقاومت
</t>
  </si>
  <si>
    <t>برخورد به سقف کانال کوتاه مدت. شکست سقف کانال بلند مدت</t>
  </si>
  <si>
    <t>سیو سود به دلیل نزدیکی شاخص به مقاومت تاریخی. برخورد قیمت به سقف کانال کوتاه مدت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</si>
</sst>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0" fillId="0" borderId="0" xfId="0" applyAlignment="1"/>
    <xf numFmtId="1" fontId="3" fillId="0" borderId="2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"/>
  <sheetViews>
    <sheetView tabSelected="1" zoomScaleNormal="100" workbookViewId="0">
      <pane ySplit="3" topLeftCell="A4" activePane="bottomLeft" state="frozen"/>
      <selection pane="bottomLeft" activeCell="O11" sqref="O11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0.21875" bestFit="1" customWidth="1"/>
    <col min="13" max="13" width="15.8867187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9.88671875" bestFit="1" customWidth="1"/>
    <col min="18" max="18" width="10.33203125" customWidth="1"/>
  </cols>
  <sheetData>
    <row r="1" spans="2:18" ht="15" thickBot="1" x14ac:dyDescent="0.35"/>
    <row r="2" spans="2:18" ht="19.2" thickBot="1" x14ac:dyDescent="0.35">
      <c r="B2" s="91" t="s">
        <v>18</v>
      </c>
      <c r="C2" s="92"/>
      <c r="D2" s="92"/>
      <c r="E2" s="92"/>
      <c r="F2" s="92"/>
      <c r="G2" s="92"/>
      <c r="H2" s="92"/>
      <c r="I2" s="92"/>
      <c r="J2" s="93"/>
      <c r="K2" s="88" t="s">
        <v>19</v>
      </c>
      <c r="L2" s="90"/>
      <c r="M2" s="121" t="s">
        <v>20</v>
      </c>
      <c r="N2" s="122" t="s">
        <v>21</v>
      </c>
      <c r="O2" s="120" t="s">
        <v>31</v>
      </c>
      <c r="P2" s="122" t="s">
        <v>32</v>
      </c>
      <c r="Q2" s="123" t="s">
        <v>23</v>
      </c>
      <c r="R2" s="138" t="s">
        <v>0</v>
      </c>
    </row>
    <row r="3" spans="2:18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121"/>
      <c r="N3" s="122"/>
      <c r="O3" s="120"/>
      <c r="P3" s="122"/>
      <c r="Q3" s="123"/>
      <c r="R3" s="138"/>
    </row>
    <row r="4" spans="2:18" ht="15" customHeight="1" thickBot="1" x14ac:dyDescent="0.35">
      <c r="B4" s="112" t="str">
        <f>IF(K4&gt;0, C4/K4,"RF")</f>
        <v>RF</v>
      </c>
      <c r="C4" s="113">
        <f>(D4/P4)-1</f>
        <v>-1</v>
      </c>
      <c r="D4" s="114">
        <v>0</v>
      </c>
      <c r="E4" s="112" t="str">
        <f>IF(K4&gt;0, F4/K4,"RF")</f>
        <v>RF</v>
      </c>
      <c r="F4" s="113">
        <f>(G4/P4)-1</f>
        <v>0.53721752168790826</v>
      </c>
      <c r="G4" s="114">
        <v>28706</v>
      </c>
      <c r="H4" s="112" t="str">
        <f>IF(K4&gt;0, I4/K4,"RF")</f>
        <v>RF</v>
      </c>
      <c r="I4" s="113">
        <f>(J4/P4)-1</f>
        <v>0.23856699153903826</v>
      </c>
      <c r="J4" s="114">
        <v>23129</v>
      </c>
      <c r="K4" s="115">
        <f>IF(1-(L4/P4)&gt;0, 1-(L4/P4), 0)</f>
        <v>0</v>
      </c>
      <c r="L4" s="116">
        <v>21212</v>
      </c>
      <c r="M4" s="117">
        <f>Q4*P4</f>
        <v>23772002</v>
      </c>
      <c r="N4" s="113" t="str">
        <f>IF( (P4-L4)*Q4/O4&gt;0, (P4-L4)*Q4/O4, "Risk free")</f>
        <v>Risk free</v>
      </c>
      <c r="O4" s="118">
        <v>630000000</v>
      </c>
      <c r="P4" s="118">
        <f>(SUM('تاریخچه خرید'!M4:M17)-SUMPRODUCT('تاریخچه فروش'!G4:G7*'تاریخچه فروش'!F4:F7))/Q4</f>
        <v>18674</v>
      </c>
      <c r="Q4" s="162">
        <f>SUM('تاریخچه خرید'!Q4:Q17)-SUM('تاریخچه فروش'!G4:G11)</f>
        <v>1273</v>
      </c>
      <c r="R4" s="111" t="s">
        <v>42</v>
      </c>
    </row>
    <row r="5" spans="2:18" ht="15" customHeight="1" thickBot="1" x14ac:dyDescent="0.35">
      <c r="B5" s="112"/>
      <c r="C5" s="113"/>
      <c r="D5" s="114"/>
      <c r="E5" s="112"/>
      <c r="F5" s="113"/>
      <c r="G5" s="114"/>
      <c r="H5" s="112"/>
      <c r="I5" s="113"/>
      <c r="J5" s="114"/>
      <c r="K5" s="115"/>
      <c r="L5" s="116"/>
      <c r="M5" s="117"/>
      <c r="N5" s="113"/>
      <c r="O5" s="118"/>
      <c r="P5" s="118"/>
      <c r="Q5" s="162"/>
      <c r="R5" s="111"/>
    </row>
  </sheetData>
  <mergeCells count="25">
    <mergeCell ref="R2:R3"/>
    <mergeCell ref="O2:O3"/>
    <mergeCell ref="M4:M5"/>
    <mergeCell ref="N4:N5"/>
    <mergeCell ref="O4:O5"/>
    <mergeCell ref="P4:P5"/>
    <mergeCell ref="B2:J2"/>
    <mergeCell ref="K2:L2"/>
    <mergeCell ref="M2:M3"/>
    <mergeCell ref="N2:N3"/>
    <mergeCell ref="P2:P3"/>
    <mergeCell ref="Q2:Q3"/>
    <mergeCell ref="Q4:Q5"/>
    <mergeCell ref="R4:R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G29" sqref="G29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88" t="s">
        <v>8</v>
      </c>
      <c r="C2" s="89"/>
      <c r="D2" s="90"/>
      <c r="E2" s="94" t="s">
        <v>7</v>
      </c>
      <c r="F2" s="88" t="s">
        <v>6</v>
      </c>
      <c r="G2" s="90"/>
      <c r="H2" s="102" t="s">
        <v>5</v>
      </c>
      <c r="I2" s="103"/>
      <c r="J2" s="60" t="s">
        <v>17</v>
      </c>
      <c r="K2" s="61"/>
      <c r="L2" s="96" t="s">
        <v>14</v>
      </c>
      <c r="M2" s="97"/>
      <c r="N2" s="35" t="s">
        <v>4</v>
      </c>
      <c r="O2" s="36"/>
      <c r="P2" s="91" t="s">
        <v>1</v>
      </c>
      <c r="Q2" s="92"/>
      <c r="R2" s="93"/>
      <c r="S2" s="35" t="s">
        <v>36</v>
      </c>
      <c r="T2" s="36"/>
      <c r="U2" s="94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99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95"/>
    </row>
    <row r="4" spans="1:21" ht="16.8" customHeight="1" x14ac:dyDescent="0.3">
      <c r="A4" s="27"/>
      <c r="B4" s="62">
        <v>1</v>
      </c>
      <c r="C4" s="41">
        <v>2</v>
      </c>
      <c r="D4" s="64">
        <v>3</v>
      </c>
      <c r="E4" s="84" t="s">
        <v>59</v>
      </c>
      <c r="F4" s="85" t="s">
        <v>60</v>
      </c>
      <c r="G4" s="64" t="s">
        <v>46</v>
      </c>
      <c r="H4" s="82"/>
      <c r="I4" s="86" t="s">
        <v>45</v>
      </c>
      <c r="J4" s="54" t="s">
        <v>45</v>
      </c>
      <c r="K4" s="56" t="s">
        <v>45</v>
      </c>
      <c r="L4" s="62" t="s">
        <v>45</v>
      </c>
      <c r="M4" s="98" t="s">
        <v>58</v>
      </c>
      <c r="N4" s="82" t="s">
        <v>45</v>
      </c>
      <c r="O4" s="64" t="s">
        <v>57</v>
      </c>
      <c r="P4" s="62" t="s">
        <v>56</v>
      </c>
      <c r="Q4" s="41" t="s">
        <v>45</v>
      </c>
      <c r="R4" s="43" t="s">
        <v>55</v>
      </c>
      <c r="S4" s="37" t="s">
        <v>44</v>
      </c>
      <c r="T4" s="100" t="s">
        <v>43</v>
      </c>
      <c r="U4" s="58" t="s">
        <v>42</v>
      </c>
    </row>
    <row r="5" spans="1:21" ht="17.399999999999999" customHeight="1" thickBot="1" x14ac:dyDescent="0.35">
      <c r="A5" s="27"/>
      <c r="B5" s="63"/>
      <c r="C5" s="42"/>
      <c r="D5" s="65"/>
      <c r="E5" s="55"/>
      <c r="F5" s="34"/>
      <c r="G5" s="65"/>
      <c r="H5" s="83"/>
      <c r="I5" s="87"/>
      <c r="J5" s="55"/>
      <c r="K5" s="57"/>
      <c r="L5" s="63"/>
      <c r="M5" s="65"/>
      <c r="N5" s="83"/>
      <c r="O5" s="65"/>
      <c r="P5" s="63"/>
      <c r="Q5" s="42"/>
      <c r="R5" s="44"/>
      <c r="S5" s="38"/>
      <c r="T5" s="101"/>
      <c r="U5" s="73"/>
    </row>
    <row r="6" spans="1:21" ht="14.4" customHeight="1" x14ac:dyDescent="0.3">
      <c r="A6" s="27"/>
      <c r="B6" s="69">
        <v>1</v>
      </c>
      <c r="C6" s="66">
        <v>2</v>
      </c>
      <c r="D6" s="71">
        <v>3</v>
      </c>
      <c r="E6" s="74" t="s">
        <v>53</v>
      </c>
      <c r="F6" s="81" t="s">
        <v>52</v>
      </c>
      <c r="G6" s="71" t="s">
        <v>46</v>
      </c>
      <c r="H6" s="31"/>
      <c r="I6" s="51" t="s">
        <v>45</v>
      </c>
      <c r="J6" s="74" t="s">
        <v>45</v>
      </c>
      <c r="K6" s="76" t="s">
        <v>45</v>
      </c>
      <c r="L6" s="69" t="s">
        <v>45</v>
      </c>
      <c r="M6" s="78" t="s">
        <v>58</v>
      </c>
      <c r="N6" s="31"/>
      <c r="O6" s="51" t="s">
        <v>45</v>
      </c>
      <c r="P6" s="69" t="s">
        <v>45</v>
      </c>
      <c r="Q6" s="47" t="s">
        <v>61</v>
      </c>
      <c r="R6" s="45" t="s">
        <v>55</v>
      </c>
      <c r="S6" s="39" t="s">
        <v>51</v>
      </c>
      <c r="T6" s="79" t="s">
        <v>50</v>
      </c>
      <c r="U6" s="67" t="s">
        <v>49</v>
      </c>
    </row>
    <row r="7" spans="1:21" ht="15" customHeight="1" thickBot="1" x14ac:dyDescent="0.35">
      <c r="A7" s="27"/>
      <c r="B7" s="70"/>
      <c r="C7" s="48"/>
      <c r="D7" s="72"/>
      <c r="E7" s="75"/>
      <c r="F7" s="70"/>
      <c r="G7" s="72"/>
      <c r="H7" s="32"/>
      <c r="I7" s="52"/>
      <c r="J7" s="75"/>
      <c r="K7" s="77"/>
      <c r="L7" s="70"/>
      <c r="M7" s="32"/>
      <c r="N7" s="32"/>
      <c r="O7" s="52"/>
      <c r="P7" s="70"/>
      <c r="Q7" s="48"/>
      <c r="R7" s="46"/>
      <c r="S7" s="40"/>
      <c r="T7" s="80"/>
      <c r="U7" s="68"/>
    </row>
    <row r="8" spans="1:21" ht="14.4" customHeight="1" x14ac:dyDescent="0.3">
      <c r="A8" s="27"/>
      <c r="B8" s="62"/>
      <c r="C8" s="41"/>
      <c r="D8" s="64"/>
      <c r="E8" s="54"/>
      <c r="F8" s="62"/>
      <c r="G8" s="64"/>
      <c r="H8" s="33"/>
      <c r="I8" s="49"/>
      <c r="J8" s="54"/>
      <c r="K8" s="56"/>
      <c r="L8" s="62"/>
      <c r="M8" s="64"/>
      <c r="N8" s="33"/>
      <c r="O8" s="49"/>
      <c r="P8" s="62"/>
      <c r="Q8" s="41"/>
      <c r="R8" s="43"/>
      <c r="S8" s="33"/>
      <c r="T8" s="49"/>
      <c r="U8" s="58"/>
    </row>
    <row r="9" spans="1:21" ht="15" customHeight="1" thickBot="1" x14ac:dyDescent="0.35">
      <c r="A9" s="27"/>
      <c r="B9" s="63"/>
      <c r="C9" s="42"/>
      <c r="D9" s="65"/>
      <c r="E9" s="55"/>
      <c r="F9" s="63"/>
      <c r="G9" s="65"/>
      <c r="H9" s="34"/>
      <c r="I9" s="50"/>
      <c r="J9" s="55"/>
      <c r="K9" s="57"/>
      <c r="L9" s="63"/>
      <c r="M9" s="65"/>
      <c r="N9" s="34"/>
      <c r="O9" s="50"/>
      <c r="P9" s="63"/>
      <c r="Q9" s="42"/>
      <c r="R9" s="44"/>
      <c r="S9" s="34"/>
      <c r="T9" s="50"/>
      <c r="U9" s="73"/>
    </row>
    <row r="10" spans="1:21" ht="14.4" customHeight="1" x14ac:dyDescent="0.3">
      <c r="A10" s="27"/>
      <c r="B10" s="69"/>
      <c r="C10" s="66"/>
      <c r="D10" s="71"/>
      <c r="E10" s="74"/>
      <c r="F10" s="69"/>
      <c r="G10" s="71"/>
      <c r="H10" s="31"/>
      <c r="I10" s="51"/>
      <c r="J10" s="74"/>
      <c r="K10" s="76"/>
      <c r="L10" s="69"/>
      <c r="M10" s="71"/>
      <c r="N10" s="31"/>
      <c r="O10" s="51"/>
      <c r="P10" s="69"/>
      <c r="Q10" s="66"/>
      <c r="R10" s="45"/>
      <c r="S10" s="31"/>
      <c r="T10" s="51"/>
      <c r="U10" s="67"/>
    </row>
    <row r="11" spans="1:21" ht="15" customHeight="1" thickBot="1" x14ac:dyDescent="0.35">
      <c r="A11" s="27"/>
      <c r="B11" s="70"/>
      <c r="C11" s="48"/>
      <c r="D11" s="72"/>
      <c r="E11" s="75"/>
      <c r="F11" s="70"/>
      <c r="G11" s="72"/>
      <c r="H11" s="32"/>
      <c r="I11" s="52"/>
      <c r="J11" s="75"/>
      <c r="K11" s="77"/>
      <c r="L11" s="70"/>
      <c r="M11" s="72"/>
      <c r="N11" s="32"/>
      <c r="O11" s="52"/>
      <c r="P11" s="70"/>
      <c r="Q11" s="48"/>
      <c r="R11" s="46"/>
      <c r="S11" s="32"/>
      <c r="T11" s="52"/>
      <c r="U11" s="68"/>
    </row>
    <row r="12" spans="1:21" ht="14.4" customHeight="1" x14ac:dyDescent="0.3">
      <c r="A12" s="27"/>
      <c r="B12" s="62"/>
      <c r="C12" s="41"/>
      <c r="D12" s="64"/>
      <c r="E12" s="54"/>
      <c r="F12" s="62"/>
      <c r="G12" s="64"/>
      <c r="H12" s="33"/>
      <c r="I12" s="49"/>
      <c r="J12" s="54"/>
      <c r="K12" s="56"/>
      <c r="L12" s="62"/>
      <c r="M12" s="64"/>
      <c r="N12" s="33"/>
      <c r="O12" s="49"/>
      <c r="P12" s="62"/>
      <c r="Q12" s="41"/>
      <c r="R12" s="43"/>
      <c r="S12" s="33"/>
      <c r="T12" s="49"/>
      <c r="U12" s="58"/>
    </row>
    <row r="13" spans="1:21" ht="15" customHeight="1" thickBot="1" x14ac:dyDescent="0.35">
      <c r="A13" s="27"/>
      <c r="B13" s="63"/>
      <c r="C13" s="42"/>
      <c r="D13" s="65"/>
      <c r="E13" s="55"/>
      <c r="F13" s="63"/>
      <c r="G13" s="65"/>
      <c r="H13" s="34"/>
      <c r="I13" s="50"/>
      <c r="J13" s="55"/>
      <c r="K13" s="57"/>
      <c r="L13" s="63"/>
      <c r="M13" s="65"/>
      <c r="N13" s="34"/>
      <c r="O13" s="50"/>
      <c r="P13" s="63"/>
      <c r="Q13" s="42"/>
      <c r="R13" s="44"/>
      <c r="S13" s="34"/>
      <c r="T13" s="50"/>
      <c r="U13" s="73"/>
    </row>
    <row r="14" spans="1:21" ht="14.4" customHeight="1" x14ac:dyDescent="0.3">
      <c r="A14" s="27"/>
      <c r="B14" s="69"/>
      <c r="C14" s="66"/>
      <c r="D14" s="71"/>
      <c r="E14" s="74"/>
      <c r="F14" s="69"/>
      <c r="G14" s="71"/>
      <c r="H14" s="31"/>
      <c r="I14" s="51"/>
      <c r="J14" s="74"/>
      <c r="K14" s="76"/>
      <c r="L14" s="69"/>
      <c r="M14" s="71"/>
      <c r="N14" s="31"/>
      <c r="O14" s="51"/>
      <c r="P14" s="69"/>
      <c r="Q14" s="66"/>
      <c r="R14" s="45"/>
      <c r="S14" s="31"/>
      <c r="T14" s="51"/>
      <c r="U14" s="67"/>
    </row>
    <row r="15" spans="1:21" ht="15" customHeight="1" thickBot="1" x14ac:dyDescent="0.35">
      <c r="A15" s="27"/>
      <c r="B15" s="70"/>
      <c r="C15" s="48"/>
      <c r="D15" s="72"/>
      <c r="E15" s="75"/>
      <c r="F15" s="70"/>
      <c r="G15" s="72"/>
      <c r="H15" s="32"/>
      <c r="I15" s="52"/>
      <c r="J15" s="75"/>
      <c r="K15" s="77"/>
      <c r="L15" s="70"/>
      <c r="M15" s="72"/>
      <c r="N15" s="32"/>
      <c r="O15" s="52"/>
      <c r="P15" s="70"/>
      <c r="Q15" s="48"/>
      <c r="R15" s="46"/>
      <c r="S15" s="32"/>
      <c r="T15" s="52"/>
      <c r="U15" s="68"/>
    </row>
    <row r="16" spans="1:21" ht="14.4" customHeight="1" x14ac:dyDescent="0.3">
      <c r="A16" s="27"/>
      <c r="B16" s="62"/>
      <c r="C16" s="41"/>
      <c r="D16" s="64"/>
      <c r="E16" s="54"/>
      <c r="F16" s="62"/>
      <c r="G16" s="64"/>
      <c r="H16" s="33"/>
      <c r="I16" s="49"/>
      <c r="J16" s="54"/>
      <c r="K16" s="56"/>
      <c r="L16" s="62"/>
      <c r="M16" s="64"/>
      <c r="N16" s="33"/>
      <c r="O16" s="49"/>
      <c r="P16" s="62"/>
      <c r="Q16" s="41"/>
      <c r="R16" s="43"/>
      <c r="S16" s="33"/>
      <c r="T16" s="49"/>
      <c r="U16" s="58"/>
    </row>
    <row r="17" spans="1:21" ht="15" customHeight="1" thickBot="1" x14ac:dyDescent="0.35">
      <c r="A17" s="27"/>
      <c r="B17" s="63"/>
      <c r="C17" s="42"/>
      <c r="D17" s="65"/>
      <c r="E17" s="55"/>
      <c r="F17" s="63"/>
      <c r="G17" s="65"/>
      <c r="H17" s="34"/>
      <c r="I17" s="53"/>
      <c r="J17" s="55"/>
      <c r="K17" s="57"/>
      <c r="L17" s="63"/>
      <c r="M17" s="65"/>
      <c r="N17" s="34"/>
      <c r="O17" s="53"/>
      <c r="P17" s="63"/>
      <c r="Q17" s="42"/>
      <c r="R17" s="44"/>
      <c r="S17" s="34"/>
      <c r="T17" s="53"/>
      <c r="U17" s="59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K21" sqref="K21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3.66406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91" t="s">
        <v>18</v>
      </c>
      <c r="C2" s="92"/>
      <c r="D2" s="92"/>
      <c r="E2" s="92"/>
      <c r="F2" s="92"/>
      <c r="G2" s="92"/>
      <c r="H2" s="92"/>
      <c r="I2" s="92"/>
      <c r="J2" s="93"/>
      <c r="K2" s="88" t="s">
        <v>19</v>
      </c>
      <c r="L2" s="90"/>
      <c r="M2" s="121" t="s">
        <v>20</v>
      </c>
      <c r="N2" s="122" t="s">
        <v>21</v>
      </c>
      <c r="O2" s="120" t="s">
        <v>31</v>
      </c>
      <c r="P2" s="122" t="s">
        <v>32</v>
      </c>
      <c r="Q2" s="123" t="s">
        <v>23</v>
      </c>
      <c r="R2" s="35" t="s">
        <v>40</v>
      </c>
      <c r="S2" s="36"/>
      <c r="T2" s="119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121"/>
      <c r="N3" s="122"/>
      <c r="O3" s="120"/>
      <c r="P3" s="122"/>
      <c r="Q3" s="123"/>
      <c r="R3" s="24" t="s">
        <v>36</v>
      </c>
      <c r="S3" s="25" t="s">
        <v>41</v>
      </c>
      <c r="T3" s="119"/>
    </row>
    <row r="4" spans="2:20" ht="15" customHeight="1" thickBot="1" x14ac:dyDescent="0.35">
      <c r="B4" s="112">
        <f>IF(K4&gt;0, C4/K4,"RF")</f>
        <v>-21.366132723112113</v>
      </c>
      <c r="C4" s="113">
        <f>(D4/P4)-1</f>
        <v>-1</v>
      </c>
      <c r="D4" s="114">
        <v>0</v>
      </c>
      <c r="E4" s="112">
        <f>IF(K4&gt;0, F4/K4,"RF")</f>
        <v>11.478260869565208</v>
      </c>
      <c r="F4" s="113">
        <f>(G4/P4)-1</f>
        <v>0.53721752168790826</v>
      </c>
      <c r="G4" s="114">
        <v>28706</v>
      </c>
      <c r="H4" s="112">
        <f>IF(K4&gt;0, I4/K4,"RF")</f>
        <v>5.0972540045766559</v>
      </c>
      <c r="I4" s="113">
        <f>(J4/P4)-1</f>
        <v>0.23856699153903826</v>
      </c>
      <c r="J4" s="114">
        <v>23129</v>
      </c>
      <c r="K4" s="115">
        <f>IF(1-(L4/P4)&gt;0, 1-(L4/P4), 0)</f>
        <v>4.680304166220417E-2</v>
      </c>
      <c r="L4" s="116">
        <v>17800</v>
      </c>
      <c r="M4" s="117">
        <f>P4*Q4</f>
        <v>31073536</v>
      </c>
      <c r="N4" s="113">
        <f>IF( (P4-L4)*Q4/O4&gt;0, (P4-L4)*Q4/O4, "Risk free")</f>
        <v>2.3084698412698412E-3</v>
      </c>
      <c r="O4" s="118">
        <v>630000000</v>
      </c>
      <c r="P4" s="118">
        <v>18674</v>
      </c>
      <c r="Q4" s="110">
        <v>1664</v>
      </c>
      <c r="R4" s="104" t="s">
        <v>44</v>
      </c>
      <c r="S4" s="86" t="s">
        <v>47</v>
      </c>
      <c r="T4" s="111" t="s">
        <v>42</v>
      </c>
    </row>
    <row r="5" spans="2:20" ht="15" customHeight="1" thickBot="1" x14ac:dyDescent="0.35">
      <c r="B5" s="112"/>
      <c r="C5" s="113"/>
      <c r="D5" s="114"/>
      <c r="E5" s="112"/>
      <c r="F5" s="113"/>
      <c r="G5" s="114"/>
      <c r="H5" s="112"/>
      <c r="I5" s="113"/>
      <c r="J5" s="114"/>
      <c r="K5" s="115"/>
      <c r="L5" s="116"/>
      <c r="M5" s="117"/>
      <c r="N5" s="113"/>
      <c r="O5" s="118"/>
      <c r="P5" s="118"/>
      <c r="Q5" s="110"/>
      <c r="R5" s="105"/>
      <c r="S5" s="87"/>
      <c r="T5" s="111"/>
    </row>
    <row r="6" spans="2:20" ht="15" customHeight="1" thickBot="1" x14ac:dyDescent="0.35">
      <c r="B6" s="112"/>
      <c r="C6" s="113"/>
      <c r="D6" s="114"/>
      <c r="E6" s="112"/>
      <c r="F6" s="113"/>
      <c r="G6" s="114"/>
      <c r="H6" s="112"/>
      <c r="I6" s="113"/>
      <c r="J6" s="114"/>
      <c r="K6" s="115"/>
      <c r="L6" s="116"/>
      <c r="M6" s="117"/>
      <c r="N6" s="113"/>
      <c r="O6" s="118"/>
      <c r="P6" s="118"/>
      <c r="Q6" s="110"/>
      <c r="R6" s="104"/>
      <c r="S6" s="86"/>
      <c r="T6" s="111"/>
    </row>
    <row r="7" spans="2:20" ht="15" customHeight="1" thickBot="1" x14ac:dyDescent="0.35">
      <c r="B7" s="112"/>
      <c r="C7" s="113"/>
      <c r="D7" s="114"/>
      <c r="E7" s="112"/>
      <c r="F7" s="113"/>
      <c r="G7" s="114"/>
      <c r="H7" s="112"/>
      <c r="I7" s="113"/>
      <c r="J7" s="114"/>
      <c r="K7" s="115"/>
      <c r="L7" s="116"/>
      <c r="M7" s="117"/>
      <c r="N7" s="113"/>
      <c r="O7" s="118"/>
      <c r="P7" s="118"/>
      <c r="Q7" s="110"/>
      <c r="R7" s="105"/>
      <c r="S7" s="87"/>
      <c r="T7" s="111"/>
    </row>
    <row r="8" spans="2:20" ht="15" customHeight="1" x14ac:dyDescent="0.3">
      <c r="B8" s="143"/>
      <c r="C8" s="141"/>
      <c r="D8" s="145"/>
      <c r="E8" s="143"/>
      <c r="F8" s="141"/>
      <c r="G8" s="145"/>
      <c r="H8" s="143"/>
      <c r="I8" s="141"/>
      <c r="J8" s="145"/>
      <c r="K8" s="143"/>
      <c r="L8" s="145"/>
      <c r="M8" s="143"/>
      <c r="N8" s="141"/>
      <c r="O8" s="141"/>
      <c r="P8" s="141"/>
      <c r="Q8" s="145"/>
      <c r="R8" s="106"/>
      <c r="S8" s="49"/>
      <c r="T8" s="147"/>
    </row>
    <row r="9" spans="2:20" ht="15" customHeight="1" thickBot="1" x14ac:dyDescent="0.35">
      <c r="B9" s="144"/>
      <c r="C9" s="142"/>
      <c r="D9" s="146"/>
      <c r="E9" s="144"/>
      <c r="F9" s="142"/>
      <c r="G9" s="146"/>
      <c r="H9" s="144"/>
      <c r="I9" s="142"/>
      <c r="J9" s="146"/>
      <c r="K9" s="144"/>
      <c r="L9" s="146"/>
      <c r="M9" s="144"/>
      <c r="N9" s="142"/>
      <c r="O9" s="142"/>
      <c r="P9" s="142"/>
      <c r="Q9" s="146"/>
      <c r="R9" s="107"/>
      <c r="S9" s="50"/>
      <c r="T9" s="148"/>
    </row>
    <row r="10" spans="2:20" ht="15" customHeight="1" x14ac:dyDescent="0.3">
      <c r="B10" s="153"/>
      <c r="C10" s="151"/>
      <c r="D10" s="149"/>
      <c r="E10" s="153"/>
      <c r="F10" s="151"/>
      <c r="G10" s="149"/>
      <c r="H10" s="153"/>
      <c r="I10" s="151"/>
      <c r="J10" s="149"/>
      <c r="K10" s="153"/>
      <c r="L10" s="149"/>
      <c r="M10" s="153"/>
      <c r="N10" s="151"/>
      <c r="O10" s="151"/>
      <c r="P10" s="151"/>
      <c r="Q10" s="149"/>
      <c r="R10" s="108"/>
      <c r="S10" s="159"/>
      <c r="T10" s="155"/>
    </row>
    <row r="11" spans="2:20" ht="15" customHeight="1" thickBot="1" x14ac:dyDescent="0.35">
      <c r="B11" s="154"/>
      <c r="C11" s="152"/>
      <c r="D11" s="150"/>
      <c r="E11" s="154"/>
      <c r="F11" s="152"/>
      <c r="G11" s="150"/>
      <c r="H11" s="154"/>
      <c r="I11" s="152"/>
      <c r="J11" s="150"/>
      <c r="K11" s="154"/>
      <c r="L11" s="150"/>
      <c r="M11" s="154"/>
      <c r="N11" s="152"/>
      <c r="O11" s="152"/>
      <c r="P11" s="152"/>
      <c r="Q11" s="150"/>
      <c r="R11" s="109"/>
      <c r="S11" s="160"/>
      <c r="T11" s="156"/>
    </row>
    <row r="12" spans="2:20" ht="15" customHeight="1" x14ac:dyDescent="0.3">
      <c r="B12" s="143"/>
      <c r="C12" s="141"/>
      <c r="D12" s="145"/>
      <c r="E12" s="143"/>
      <c r="F12" s="141"/>
      <c r="G12" s="145"/>
      <c r="H12" s="143"/>
      <c r="I12" s="141"/>
      <c r="J12" s="145"/>
      <c r="K12" s="143"/>
      <c r="L12" s="145"/>
      <c r="M12" s="143"/>
      <c r="N12" s="141"/>
      <c r="O12" s="141"/>
      <c r="P12" s="141"/>
      <c r="Q12" s="145"/>
      <c r="R12" s="106"/>
      <c r="S12" s="157"/>
      <c r="T12" s="147"/>
    </row>
    <row r="13" spans="2:20" ht="15" customHeight="1" thickBot="1" x14ac:dyDescent="0.35">
      <c r="B13" s="144"/>
      <c r="C13" s="142"/>
      <c r="D13" s="146"/>
      <c r="E13" s="144"/>
      <c r="F13" s="142"/>
      <c r="G13" s="146"/>
      <c r="H13" s="144"/>
      <c r="I13" s="142"/>
      <c r="J13" s="146"/>
      <c r="K13" s="144"/>
      <c r="L13" s="146"/>
      <c r="M13" s="144"/>
      <c r="N13" s="142"/>
      <c r="O13" s="142"/>
      <c r="P13" s="142"/>
      <c r="Q13" s="146"/>
      <c r="R13" s="107"/>
      <c r="S13" s="158"/>
      <c r="T13" s="148"/>
    </row>
    <row r="14" spans="2:20" ht="15" customHeight="1" x14ac:dyDescent="0.3">
      <c r="B14" s="153"/>
      <c r="C14" s="151"/>
      <c r="D14" s="149"/>
      <c r="E14" s="153"/>
      <c r="F14" s="151"/>
      <c r="G14" s="149"/>
      <c r="H14" s="153"/>
      <c r="I14" s="151"/>
      <c r="J14" s="149"/>
      <c r="K14" s="153"/>
      <c r="L14" s="149"/>
      <c r="M14" s="153"/>
      <c r="N14" s="151"/>
      <c r="O14" s="151"/>
      <c r="P14" s="151"/>
      <c r="Q14" s="149"/>
      <c r="R14" s="108"/>
      <c r="S14" s="159"/>
      <c r="T14" s="155"/>
    </row>
    <row r="15" spans="2:20" ht="15" customHeight="1" thickBot="1" x14ac:dyDescent="0.35">
      <c r="B15" s="154"/>
      <c r="C15" s="152"/>
      <c r="D15" s="150"/>
      <c r="E15" s="154"/>
      <c r="F15" s="152"/>
      <c r="G15" s="150"/>
      <c r="H15" s="154"/>
      <c r="I15" s="152"/>
      <c r="J15" s="150"/>
      <c r="K15" s="154"/>
      <c r="L15" s="150"/>
      <c r="M15" s="154"/>
      <c r="N15" s="152"/>
      <c r="O15" s="152"/>
      <c r="P15" s="152"/>
      <c r="Q15" s="150"/>
      <c r="R15" s="109"/>
      <c r="S15" s="160"/>
      <c r="T15" s="156"/>
    </row>
    <row r="16" spans="2:20" ht="15" customHeight="1" x14ac:dyDescent="0.3">
      <c r="B16" s="143"/>
      <c r="C16" s="141"/>
      <c r="D16" s="145"/>
      <c r="E16" s="143"/>
      <c r="F16" s="141"/>
      <c r="G16" s="145"/>
      <c r="H16" s="143"/>
      <c r="I16" s="141"/>
      <c r="J16" s="145"/>
      <c r="K16" s="143"/>
      <c r="L16" s="145"/>
      <c r="M16" s="143"/>
      <c r="N16" s="141"/>
      <c r="O16" s="141"/>
      <c r="P16" s="141"/>
      <c r="Q16" s="145"/>
      <c r="R16" s="106"/>
      <c r="S16" s="157"/>
      <c r="T16" s="147"/>
    </row>
    <row r="17" spans="2:20" ht="15" customHeight="1" thickBot="1" x14ac:dyDescent="0.35">
      <c r="B17" s="144"/>
      <c r="C17" s="142"/>
      <c r="D17" s="146"/>
      <c r="E17" s="144"/>
      <c r="F17" s="142"/>
      <c r="G17" s="146"/>
      <c r="H17" s="144"/>
      <c r="I17" s="142"/>
      <c r="J17" s="146"/>
      <c r="K17" s="144"/>
      <c r="L17" s="146"/>
      <c r="M17" s="144"/>
      <c r="N17" s="142"/>
      <c r="O17" s="142"/>
      <c r="P17" s="142"/>
      <c r="Q17" s="146"/>
      <c r="R17" s="107"/>
      <c r="S17" s="158"/>
      <c r="T17" s="148"/>
    </row>
    <row r="20" spans="2:20" x14ac:dyDescent="0.3">
      <c r="S20" s="161"/>
      <c r="T20" s="161"/>
    </row>
    <row r="21" spans="2:20" x14ac:dyDescent="0.3">
      <c r="S21" s="161"/>
      <c r="T21" s="16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S14:S15"/>
    <mergeCell ref="T14:T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K10:K11"/>
    <mergeCell ref="L10:L11"/>
    <mergeCell ref="M10:M11"/>
    <mergeCell ref="N10:N11"/>
    <mergeCell ref="S8:S9"/>
    <mergeCell ref="T8:T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T4:T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O4:O5"/>
    <mergeCell ref="P4:P5"/>
    <mergeCell ref="Q4:Q5"/>
    <mergeCell ref="R4:R5"/>
    <mergeCell ref="S4:S5"/>
    <mergeCell ref="I4:I5"/>
    <mergeCell ref="J4:J5"/>
    <mergeCell ref="K4:K5"/>
    <mergeCell ref="L4:L5"/>
    <mergeCell ref="M4:M5"/>
    <mergeCell ref="N4:N5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pane ySplit="3" topLeftCell="A4" activePane="bottomLeft" state="frozen"/>
      <selection pane="bottomLeft" activeCell="N12" sqref="N12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138" t="s">
        <v>33</v>
      </c>
      <c r="C2" s="119" t="s">
        <v>34</v>
      </c>
      <c r="D2" s="138" t="s">
        <v>20</v>
      </c>
      <c r="E2" s="119" t="s">
        <v>35</v>
      </c>
      <c r="F2" s="125" t="s">
        <v>22</v>
      </c>
      <c r="G2" s="119" t="s">
        <v>23</v>
      </c>
      <c r="H2" s="132" t="s">
        <v>54</v>
      </c>
      <c r="I2" s="133"/>
      <c r="J2" s="119" t="s">
        <v>0</v>
      </c>
    </row>
    <row r="3" spans="2:10" ht="15" customHeight="1" thickBot="1" x14ac:dyDescent="0.35">
      <c r="B3" s="138"/>
      <c r="C3" s="119"/>
      <c r="D3" s="138"/>
      <c r="E3" s="119"/>
      <c r="F3" s="126"/>
      <c r="G3" s="121"/>
      <c r="H3" s="29" t="s">
        <v>39</v>
      </c>
      <c r="I3" s="30" t="s">
        <v>41</v>
      </c>
      <c r="J3" s="119"/>
    </row>
    <row r="4" spans="2:10" ht="17.399999999999999" customHeight="1" thickBot="1" x14ac:dyDescent="0.35">
      <c r="B4" s="139">
        <f>D4-(F4*G4)</f>
        <v>2305336</v>
      </c>
      <c r="C4" s="140">
        <f>E4/F4-1</f>
        <v>0.31573310485166539</v>
      </c>
      <c r="D4" s="139">
        <f>E4*G4</f>
        <v>9606870</v>
      </c>
      <c r="E4" s="139">
        <v>24570</v>
      </c>
      <c r="F4" s="127">
        <v>18674</v>
      </c>
      <c r="G4" s="124">
        <v>391</v>
      </c>
      <c r="H4" s="134" t="s">
        <v>51</v>
      </c>
      <c r="I4" s="131" t="s">
        <v>62</v>
      </c>
      <c r="J4" s="124" t="s">
        <v>48</v>
      </c>
    </row>
    <row r="5" spans="2:10" ht="15" thickBot="1" x14ac:dyDescent="0.35">
      <c r="B5" s="139"/>
      <c r="C5" s="140"/>
      <c r="D5" s="139"/>
      <c r="E5" s="139"/>
      <c r="F5" s="128"/>
      <c r="G5" s="124"/>
      <c r="H5" s="135"/>
      <c r="I5" s="131"/>
      <c r="J5" s="124"/>
    </row>
    <row r="6" spans="2:10" ht="15" customHeight="1" thickBot="1" x14ac:dyDescent="0.35">
      <c r="B6" s="139"/>
      <c r="C6" s="140"/>
      <c r="D6" s="139"/>
      <c r="E6" s="139"/>
      <c r="F6" s="127"/>
      <c r="G6" s="124"/>
      <c r="H6" s="134"/>
      <c r="I6" s="131"/>
      <c r="J6" s="124"/>
    </row>
    <row r="7" spans="2:10" ht="15" customHeight="1" thickBot="1" x14ac:dyDescent="0.35">
      <c r="B7" s="139"/>
      <c r="C7" s="140"/>
      <c r="D7" s="139"/>
      <c r="E7" s="139"/>
      <c r="F7" s="128"/>
      <c r="G7" s="124"/>
      <c r="H7" s="135"/>
      <c r="I7" s="131"/>
      <c r="J7" s="124"/>
    </row>
    <row r="8" spans="2:10" ht="15" thickBot="1" x14ac:dyDescent="0.35">
      <c r="B8" s="124"/>
      <c r="C8" s="124"/>
      <c r="D8" s="124"/>
      <c r="E8" s="124"/>
      <c r="F8" s="129"/>
      <c r="G8" s="124"/>
      <c r="H8" s="136"/>
      <c r="I8" s="131"/>
      <c r="J8" s="124"/>
    </row>
    <row r="9" spans="2:10" ht="15" thickBot="1" x14ac:dyDescent="0.35">
      <c r="B9" s="124"/>
      <c r="C9" s="124"/>
      <c r="D9" s="124"/>
      <c r="E9" s="124"/>
      <c r="F9" s="130"/>
      <c r="G9" s="124"/>
      <c r="H9" s="137"/>
      <c r="I9" s="131"/>
      <c r="J9" s="124"/>
    </row>
    <row r="10" spans="2:10" ht="15" thickBot="1" x14ac:dyDescent="0.35">
      <c r="B10" s="124"/>
      <c r="C10" s="124"/>
      <c r="D10" s="124"/>
      <c r="E10" s="124"/>
      <c r="F10" s="129"/>
      <c r="G10" s="124"/>
      <c r="H10" s="136"/>
      <c r="I10" s="131"/>
      <c r="J10" s="124"/>
    </row>
    <row r="11" spans="2:10" ht="15" thickBot="1" x14ac:dyDescent="0.35">
      <c r="B11" s="124"/>
      <c r="C11" s="124"/>
      <c r="D11" s="124"/>
      <c r="E11" s="124"/>
      <c r="F11" s="130"/>
      <c r="G11" s="124"/>
      <c r="H11" s="137"/>
      <c r="I11" s="131"/>
      <c r="J11" s="124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2020-03-31T16:21:07Z</dcterms:modified>
</cp:coreProperties>
</file>