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7455" tabRatio="602" activeTab="3"/>
  </bookViews>
  <sheets>
    <sheet name="پرتفوی" sheetId="3" r:id="rId1"/>
    <sheet name="سرمایه" sheetId="7" r:id="rId2"/>
    <sheet name="بازدهی ماهانه" sheetId="10" r:id="rId3"/>
    <sheet name="سود روزانه" sheetId="13" r:id="rId4"/>
    <sheet name="نمودار روزانه" sheetId="15" r:id="rId5"/>
    <sheet name="واریز و برداشت" sheetId="9" r:id="rId6"/>
    <sheet name="مدیریت سرمایه" sheetId="8" r:id="rId7"/>
    <sheet name="واچ لیست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62913"/>
</workbook>
</file>

<file path=xl/calcChain.xml><?xml version="1.0" encoding="utf-8"?>
<calcChain xmlns="http://schemas.openxmlformats.org/spreadsheetml/2006/main">
  <c r="K3" i="10" l="1"/>
  <c r="F8" i="10"/>
  <c r="G8" i="10" s="1"/>
  <c r="H8" i="10" s="1"/>
  <c r="C40" i="9"/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Q9" i="3" l="1"/>
  <c r="N9" i="3"/>
  <c r="K9" i="3"/>
  <c r="C4" i="8" l="1"/>
  <c r="F7" i="10" l="1"/>
  <c r="G7" i="10" s="1"/>
  <c r="H7" i="10" s="1"/>
  <c r="F6" i="10"/>
  <c r="G6" i="10" s="1"/>
  <c r="G5" i="10"/>
  <c r="H5" i="10" s="1"/>
  <c r="F5" i="10"/>
  <c r="H6" i="10" l="1"/>
  <c r="AP3" i="15"/>
  <c r="G19" i="10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AR3" i="15" l="1"/>
  <c r="AQ3" i="15"/>
  <c r="AS3" i="15" s="1"/>
  <c r="H11" i="3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Q22" i="3"/>
  <c r="M33" i="3"/>
  <c r="M19" i="3"/>
  <c r="M17" i="3"/>
  <c r="M23" i="3"/>
  <c r="M11" i="3"/>
  <c r="M31" i="3"/>
  <c r="M15" i="3"/>
  <c r="AP4" i="15" l="1"/>
  <c r="AQ4" i="15" s="1"/>
  <c r="AS4" i="15" s="1"/>
  <c r="AP5" i="15" s="1"/>
  <c r="K33" i="3"/>
  <c r="N29" i="3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AQ5" i="15" l="1"/>
  <c r="AS5" i="15" s="1"/>
  <c r="AP6" i="15" s="1"/>
  <c r="AR5" i="15"/>
  <c r="AR4" i="15"/>
  <c r="G4" i="7"/>
  <c r="K28" i="3"/>
  <c r="K6" i="3"/>
  <c r="K17" i="3"/>
  <c r="K7" i="3"/>
  <c r="K25" i="3"/>
  <c r="K5" i="3"/>
  <c r="K12" i="3"/>
  <c r="K13" i="3"/>
  <c r="K10" i="3"/>
  <c r="K24" i="3"/>
  <c r="K8" i="3"/>
  <c r="AR6" i="15" l="1"/>
  <c r="AQ6" i="15"/>
  <c r="AS6" i="15" s="1"/>
  <c r="AP7" i="15" s="1"/>
  <c r="I4" i="7"/>
  <c r="H4" i="7"/>
  <c r="AR7" i="15" l="1"/>
  <c r="AQ7" i="15"/>
  <c r="AS7" i="15" s="1"/>
  <c r="AP8" i="15" s="1"/>
  <c r="J4" i="7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  <c r="AQ8" i="15" l="1"/>
  <c r="AS8" i="15" s="1"/>
  <c r="AP9" i="15" s="1"/>
  <c r="AR8" i="15"/>
  <c r="AR9" i="15" l="1"/>
  <c r="AQ9" i="15"/>
  <c r="AS9" i="15" s="1"/>
  <c r="AP10" i="15" s="1"/>
  <c r="AQ10" i="15" l="1"/>
  <c r="AS10" i="15" s="1"/>
  <c r="AP11" i="15" s="1"/>
  <c r="AR10" i="15"/>
  <c r="AR11" i="15" l="1"/>
  <c r="AQ11" i="15"/>
  <c r="AS11" i="15" s="1"/>
  <c r="AP12" i="15" s="1"/>
  <c r="AQ12" i="15" l="1"/>
  <c r="AS12" i="15" s="1"/>
  <c r="AP13" i="15" s="1"/>
  <c r="AR12" i="15"/>
  <c r="AQ13" i="15" l="1"/>
  <c r="AS13" i="15" s="1"/>
  <c r="AP14" i="15" s="1"/>
  <c r="AR13" i="15"/>
  <c r="AR14" i="15" l="1"/>
  <c r="AQ14" i="15"/>
  <c r="AS14" i="15" s="1"/>
  <c r="AP15" i="15" s="1"/>
  <c r="AQ15" i="15" l="1"/>
  <c r="AS15" i="15" s="1"/>
  <c r="AP16" i="15" s="1"/>
  <c r="AR15" i="15"/>
  <c r="AR16" i="15" l="1"/>
  <c r="AQ16" i="15"/>
  <c r="AS16" i="15" s="1"/>
  <c r="AP17" i="15" s="1"/>
  <c r="AQ17" i="15" l="1"/>
  <c r="AS17" i="15" s="1"/>
  <c r="AP18" i="15" s="1"/>
  <c r="AR17" i="15"/>
  <c r="AR18" i="15" l="1"/>
  <c r="AQ18" i="15"/>
  <c r="AS18" i="15" s="1"/>
  <c r="AP19" i="15" s="1"/>
  <c r="AR19" i="15" l="1"/>
  <c r="AQ19" i="15"/>
  <c r="AS19" i="15" s="1"/>
  <c r="AP20" i="15" s="1"/>
  <c r="AQ20" i="15" l="1"/>
  <c r="AS20" i="15" s="1"/>
  <c r="AP21" i="15" s="1"/>
  <c r="AR20" i="15"/>
  <c r="AR21" i="15" l="1"/>
  <c r="AQ21" i="15"/>
  <c r="AS21" i="15" s="1"/>
  <c r="AP22" i="15" s="1"/>
  <c r="AQ22" i="15" l="1"/>
  <c r="AS22" i="15" s="1"/>
  <c r="AP23" i="15" s="1"/>
  <c r="AR22" i="15"/>
  <c r="AR23" i="15" l="1"/>
  <c r="AQ23" i="15"/>
  <c r="AS23" i="15" s="1"/>
  <c r="AP24" i="15" s="1"/>
  <c r="AQ24" i="15" l="1"/>
  <c r="AS24" i="15" s="1"/>
  <c r="AP25" i="15" s="1"/>
  <c r="AR24" i="15"/>
  <c r="AQ25" i="15" l="1"/>
  <c r="AS25" i="15" s="1"/>
  <c r="AP26" i="15" s="1"/>
  <c r="AR25" i="15"/>
  <c r="AQ26" i="15" l="1"/>
  <c r="AS26" i="15" s="1"/>
  <c r="AP27" i="15" s="1"/>
  <c r="AR26" i="15"/>
  <c r="AQ27" i="15" l="1"/>
  <c r="AS27" i="15" s="1"/>
  <c r="AP28" i="15" s="1"/>
  <c r="AR27" i="15"/>
  <c r="AQ28" i="15" l="1"/>
  <c r="AS28" i="15" s="1"/>
  <c r="AP29" i="15" s="1"/>
  <c r="AR28" i="15"/>
  <c r="AQ29" i="15" l="1"/>
  <c r="AS29" i="15" s="1"/>
  <c r="AP30" i="15" s="1"/>
  <c r="AR29" i="15"/>
  <c r="AQ30" i="15" l="1"/>
  <c r="AS30" i="15" s="1"/>
  <c r="AP31" i="15" s="1"/>
  <c r="AR30" i="15"/>
  <c r="AQ31" i="15" l="1"/>
  <c r="AS31" i="15" s="1"/>
  <c r="AP32" i="15" s="1"/>
  <c r="AR31" i="15"/>
  <c r="AQ32" i="15" l="1"/>
  <c r="AS32" i="15" s="1"/>
  <c r="AP33" i="15" s="1"/>
  <c r="AR32" i="15"/>
  <c r="AQ33" i="15" l="1"/>
  <c r="AS33" i="15" s="1"/>
  <c r="AP34" i="15" s="1"/>
  <c r="AR33" i="15"/>
  <c r="AQ34" i="15" l="1"/>
  <c r="AS34" i="15" s="1"/>
  <c r="AP35" i="15" s="1"/>
  <c r="AR34" i="15"/>
  <c r="AQ35" i="15" l="1"/>
  <c r="AS35" i="15" s="1"/>
  <c r="AP36" i="15" s="1"/>
  <c r="AR35" i="15"/>
  <c r="AQ36" i="15" l="1"/>
  <c r="AS36" i="15" s="1"/>
  <c r="AP37" i="15" s="1"/>
  <c r="AR36" i="15"/>
  <c r="AQ37" i="15" l="1"/>
  <c r="AS37" i="15" s="1"/>
  <c r="AP38" i="15" s="1"/>
  <c r="AR37" i="15"/>
  <c r="AQ38" i="15" l="1"/>
  <c r="AS38" i="15" s="1"/>
  <c r="AP39" i="15" s="1"/>
  <c r="AR38" i="15"/>
  <c r="AQ39" i="15" l="1"/>
  <c r="AS39" i="15" s="1"/>
  <c r="AP40" i="15" s="1"/>
  <c r="AR39" i="15"/>
  <c r="AQ40" i="15" l="1"/>
  <c r="AS40" i="15" s="1"/>
  <c r="AP41" i="15" s="1"/>
  <c r="AR40" i="15"/>
  <c r="AR41" i="15" l="1"/>
  <c r="AQ41" i="15"/>
  <c r="AS41" i="15" s="1"/>
  <c r="AP42" i="15" s="1"/>
  <c r="AQ42" i="15" l="1"/>
  <c r="AS42" i="15" s="1"/>
  <c r="AP43" i="15" s="1"/>
  <c r="AR42" i="15"/>
  <c r="AR43" i="15" l="1"/>
  <c r="AQ43" i="15"/>
  <c r="AS43" i="15" s="1"/>
  <c r="AP44" i="15" s="1"/>
  <c r="AR44" i="15" l="1"/>
  <c r="AQ44" i="15"/>
  <c r="AS44" i="15" s="1"/>
  <c r="AP45" i="15" s="1"/>
  <c r="AQ45" i="15" l="1"/>
  <c r="AS45" i="15" s="1"/>
  <c r="AP46" i="15" s="1"/>
  <c r="AR45" i="15"/>
  <c r="AR46" i="15" l="1"/>
  <c r="AQ46" i="15"/>
  <c r="AS46" i="15" s="1"/>
  <c r="AP47" i="15" s="1"/>
  <c r="AQ47" i="15" l="1"/>
  <c r="AS47" i="15" s="1"/>
  <c r="AP48" i="15" s="1"/>
  <c r="AR47" i="15"/>
  <c r="AR48" i="15" l="1"/>
  <c r="AQ48" i="15"/>
  <c r="AS48" i="15" s="1"/>
  <c r="AP49" i="15" s="1"/>
  <c r="AQ49" i="15" l="1"/>
  <c r="AS49" i="15" s="1"/>
  <c r="AP50" i="15" s="1"/>
  <c r="AR49" i="15"/>
  <c r="AR50" i="15" l="1"/>
  <c r="AQ50" i="15"/>
  <c r="AS50" i="15" s="1"/>
  <c r="AP51" i="15" s="1"/>
  <c r="AQ51" i="15" l="1"/>
  <c r="AS51" i="15" s="1"/>
  <c r="AP52" i="15" s="1"/>
  <c r="AR51" i="15"/>
  <c r="AQ52" i="15" l="1"/>
  <c r="AS52" i="15" s="1"/>
  <c r="AP53" i="15" s="1"/>
  <c r="AR52" i="15"/>
  <c r="AR53" i="15" l="1"/>
  <c r="AQ53" i="15"/>
  <c r="AS53" i="15" s="1"/>
  <c r="AP54" i="15" s="1"/>
  <c r="AQ54" i="15" l="1"/>
  <c r="AS54" i="15" s="1"/>
  <c r="AP55" i="15" s="1"/>
  <c r="AR54" i="15"/>
  <c r="AR55" i="15" l="1"/>
  <c r="AQ55" i="15"/>
  <c r="AS55" i="15" s="1"/>
  <c r="AP56" i="15" s="1"/>
  <c r="AQ56" i="15" l="1"/>
  <c r="AS56" i="15" s="1"/>
  <c r="AP57" i="15" s="1"/>
  <c r="AR56" i="15"/>
  <c r="AQ57" i="15" l="1"/>
  <c r="AS57" i="15" s="1"/>
  <c r="AP58" i="15" s="1"/>
  <c r="AR57" i="15"/>
  <c r="AR58" i="15" l="1"/>
  <c r="AQ58" i="15"/>
  <c r="AS58" i="15" s="1"/>
  <c r="AP59" i="15" s="1"/>
  <c r="AR59" i="15" l="1"/>
  <c r="AQ59" i="15"/>
  <c r="AS59" i="15" s="1"/>
  <c r="AP60" i="15" s="1"/>
  <c r="AR60" i="15" l="1"/>
  <c r="AQ60" i="15"/>
  <c r="AS60" i="15" s="1"/>
  <c r="AP61" i="15" s="1"/>
  <c r="AR61" i="15" l="1"/>
  <c r="AQ61" i="15"/>
  <c r="AS61" i="15" s="1"/>
  <c r="AP62" i="15" s="1"/>
  <c r="AQ62" i="15" l="1"/>
  <c r="AS62" i="15" s="1"/>
  <c r="AP63" i="15" s="1"/>
  <c r="AR62" i="15"/>
  <c r="AQ63" i="15" l="1"/>
  <c r="AS63" i="15" s="1"/>
  <c r="AP64" i="15" s="1"/>
  <c r="AR63" i="15"/>
  <c r="AR64" i="15" l="1"/>
  <c r="AQ64" i="15"/>
  <c r="AS64" i="15" s="1"/>
  <c r="AP65" i="15" s="1"/>
  <c r="AQ65" i="15" l="1"/>
  <c r="AS65" i="15" s="1"/>
  <c r="AP66" i="15" s="1"/>
  <c r="AR65" i="15"/>
  <c r="AQ66" i="15" l="1"/>
  <c r="AS66" i="15" s="1"/>
  <c r="AP67" i="15" s="1"/>
  <c r="AR66" i="15"/>
  <c r="AQ67" i="15" l="1"/>
  <c r="AS67" i="15" s="1"/>
  <c r="AP68" i="15" s="1"/>
  <c r="AR67" i="15"/>
  <c r="AQ68" i="15" l="1"/>
  <c r="AS68" i="15" s="1"/>
  <c r="AP69" i="15" s="1"/>
  <c r="AR68" i="15"/>
  <c r="AR69" i="15" l="1"/>
  <c r="AQ69" i="15"/>
  <c r="AS69" i="15" s="1"/>
  <c r="AP70" i="15" s="1"/>
  <c r="AQ70" i="15" l="1"/>
  <c r="AS70" i="15" s="1"/>
  <c r="AP71" i="15" s="1"/>
  <c r="AR70" i="15"/>
  <c r="AQ71" i="15" l="1"/>
  <c r="AS71" i="15" s="1"/>
  <c r="AP72" i="15" s="1"/>
  <c r="AR71" i="15"/>
  <c r="AQ72" i="15" l="1"/>
  <c r="AS72" i="15" s="1"/>
  <c r="AP73" i="15" s="1"/>
  <c r="AR72" i="15"/>
  <c r="AQ73" i="15" l="1"/>
  <c r="AS73" i="15" s="1"/>
  <c r="AP74" i="15" s="1"/>
  <c r="AR73" i="15"/>
  <c r="AQ74" i="15" l="1"/>
  <c r="AS74" i="15" s="1"/>
  <c r="AP75" i="15" s="1"/>
  <c r="AR74" i="15"/>
  <c r="AQ75" i="15" l="1"/>
  <c r="AS75" i="15" s="1"/>
  <c r="AP76" i="15" s="1"/>
  <c r="AR75" i="15"/>
  <c r="AQ76" i="15" l="1"/>
  <c r="AS76" i="15" s="1"/>
  <c r="AP77" i="15" s="1"/>
  <c r="AR76" i="15"/>
  <c r="AQ77" i="15" l="1"/>
  <c r="AS77" i="15" s="1"/>
  <c r="AP78" i="15" s="1"/>
  <c r="AR77" i="15"/>
  <c r="AR78" i="15" l="1"/>
  <c r="AQ78" i="15"/>
  <c r="AS78" i="15" s="1"/>
  <c r="AP79" i="15" s="1"/>
  <c r="AR79" i="15" l="1"/>
  <c r="AQ79" i="15"/>
  <c r="AS79" i="15" s="1"/>
  <c r="AP80" i="15" s="1"/>
  <c r="AQ80" i="15" l="1"/>
  <c r="AS80" i="15" s="1"/>
  <c r="AP81" i="15" s="1"/>
  <c r="AR80" i="15"/>
  <c r="AQ81" i="15" l="1"/>
  <c r="AS81" i="15" s="1"/>
  <c r="AP82" i="15" s="1"/>
  <c r="AR81" i="15"/>
  <c r="AQ82" i="15" l="1"/>
  <c r="AS82" i="15" s="1"/>
  <c r="AP83" i="15" s="1"/>
  <c r="AR82" i="15"/>
  <c r="AQ83" i="15" l="1"/>
  <c r="AS83" i="15" s="1"/>
  <c r="AP84" i="15" s="1"/>
  <c r="AR83" i="15"/>
  <c r="AQ84" i="15" l="1"/>
  <c r="AS84" i="15" s="1"/>
  <c r="AP85" i="15" s="1"/>
  <c r="AR84" i="15"/>
  <c r="AQ85" i="15" l="1"/>
  <c r="AS85" i="15" s="1"/>
  <c r="AP86" i="15" s="1"/>
  <c r="AR85" i="15"/>
  <c r="AQ86" i="15" l="1"/>
  <c r="AS86" i="15" s="1"/>
  <c r="AP87" i="15" s="1"/>
  <c r="AR86" i="15"/>
  <c r="AR87" i="15" l="1"/>
  <c r="AQ87" i="15"/>
  <c r="AS87" i="15" s="1"/>
  <c r="AP88" i="15" s="1"/>
  <c r="AR88" i="15" l="1"/>
  <c r="AQ88" i="15"/>
  <c r="AS88" i="15" s="1"/>
  <c r="AP89" i="15" s="1"/>
  <c r="AQ89" i="15" l="1"/>
  <c r="AS89" i="15" s="1"/>
  <c r="AP90" i="15" s="1"/>
  <c r="AR89" i="15"/>
  <c r="AR90" i="15" l="1"/>
  <c r="AQ90" i="15"/>
  <c r="AS90" i="15" s="1"/>
  <c r="AP91" i="15" s="1"/>
  <c r="AR91" i="15" l="1"/>
  <c r="AQ91" i="15"/>
  <c r="AS91" i="15" s="1"/>
  <c r="AP92" i="15" s="1"/>
  <c r="AQ92" i="15" l="1"/>
  <c r="AS92" i="15" s="1"/>
  <c r="AP93" i="15" s="1"/>
  <c r="AR92" i="15"/>
  <c r="AR93" i="15" l="1"/>
  <c r="AQ93" i="15"/>
  <c r="AS93" i="15" s="1"/>
  <c r="AP94" i="15" s="1"/>
  <c r="AR94" i="15" l="1"/>
  <c r="AQ94" i="15"/>
  <c r="AS94" i="15" s="1"/>
  <c r="AP95" i="15" s="1"/>
  <c r="AQ95" i="15" l="1"/>
  <c r="AS95" i="15" s="1"/>
  <c r="AP96" i="15" s="1"/>
  <c r="AR95" i="15"/>
  <c r="AR96" i="15" l="1"/>
  <c r="AQ96" i="15"/>
  <c r="AS96" i="15" s="1"/>
  <c r="AP97" i="15" s="1"/>
  <c r="AR97" i="15" l="1"/>
  <c r="AQ97" i="15"/>
  <c r="AS97" i="15" s="1"/>
  <c r="AP98" i="15" s="1"/>
  <c r="AR98" i="15" l="1"/>
  <c r="AQ98" i="15"/>
  <c r="AS98" i="15" s="1"/>
  <c r="AP99" i="15" s="1"/>
  <c r="AR99" i="15" l="1"/>
  <c r="AQ99" i="15"/>
  <c r="AS99" i="15" s="1"/>
  <c r="AP100" i="15" s="1"/>
  <c r="AR100" i="15" l="1"/>
  <c r="AQ100" i="15"/>
  <c r="AS100" i="15" s="1"/>
  <c r="AP101" i="15" s="1"/>
  <c r="AR101" i="15" l="1"/>
  <c r="AQ101" i="15"/>
  <c r="AS101" i="15" s="1"/>
  <c r="AP102" i="15" s="1"/>
  <c r="AR102" i="15" l="1"/>
  <c r="AQ102" i="15"/>
  <c r="AS102" i="15" s="1"/>
  <c r="AP103" i="15" s="1"/>
  <c r="AQ103" i="15" l="1"/>
  <c r="AS103" i="15" s="1"/>
  <c r="AP104" i="15" s="1"/>
  <c r="AR103" i="15"/>
  <c r="AQ104" i="15" l="1"/>
  <c r="AS104" i="15" s="1"/>
  <c r="AP105" i="15" s="1"/>
  <c r="AR104" i="15"/>
  <c r="AQ105" i="15" l="1"/>
  <c r="AS105" i="15" s="1"/>
  <c r="AP106" i="15" s="1"/>
  <c r="AR105" i="15"/>
  <c r="AQ106" i="15" l="1"/>
  <c r="AS106" i="15" s="1"/>
  <c r="AP107" i="15" s="1"/>
  <c r="AR106" i="15"/>
  <c r="AR107" i="15" l="1"/>
  <c r="AQ107" i="15"/>
  <c r="AS107" i="15" s="1"/>
  <c r="AP108" i="15" s="1"/>
  <c r="AQ108" i="15" l="1"/>
  <c r="AS108" i="15" s="1"/>
  <c r="AP109" i="15" s="1"/>
  <c r="AR108" i="15"/>
  <c r="AQ109" i="15" l="1"/>
  <c r="AS109" i="15" s="1"/>
  <c r="AP110" i="15" s="1"/>
  <c r="AR109" i="15"/>
  <c r="AR110" i="15" l="1"/>
  <c r="AQ110" i="15"/>
  <c r="AS110" i="15" s="1"/>
  <c r="AP111" i="15" s="1"/>
  <c r="AQ111" i="15" l="1"/>
  <c r="AS111" i="15" s="1"/>
  <c r="AP112" i="15" s="1"/>
  <c r="AR111" i="15"/>
  <c r="AR112" i="15" l="1"/>
  <c r="AQ112" i="15"/>
  <c r="AS112" i="15" s="1"/>
  <c r="AP113" i="15" s="1"/>
  <c r="AR113" i="15" l="1"/>
  <c r="AQ113" i="15"/>
  <c r="AS113" i="15" s="1"/>
  <c r="AP114" i="15" s="1"/>
  <c r="AR114" i="15" l="1"/>
  <c r="AQ114" i="15"/>
  <c r="AS114" i="15" s="1"/>
  <c r="AP115" i="15" s="1"/>
  <c r="AQ115" i="15" l="1"/>
  <c r="AS115" i="15" s="1"/>
  <c r="AP116" i="15" s="1"/>
  <c r="AR115" i="15"/>
  <c r="AR116" i="15" l="1"/>
  <c r="AQ116" i="15"/>
  <c r="AS116" i="15" s="1"/>
  <c r="AP117" i="15" s="1"/>
  <c r="AR117" i="15" l="1"/>
  <c r="AQ117" i="15"/>
  <c r="AS117" i="15" s="1"/>
  <c r="AP118" i="15" s="1"/>
  <c r="AR118" i="15" l="1"/>
  <c r="AQ118" i="15"/>
  <c r="AS118" i="15" s="1"/>
  <c r="AP119" i="15" s="1"/>
  <c r="AR119" i="15" l="1"/>
  <c r="AQ119" i="15"/>
  <c r="AS119" i="15" s="1"/>
  <c r="AP120" i="15" s="1"/>
  <c r="AR120" i="15" l="1"/>
  <c r="AQ120" i="15"/>
  <c r="AS120" i="15" s="1"/>
  <c r="AP121" i="15" s="1"/>
  <c r="AR121" i="15" l="1"/>
  <c r="AQ121" i="15"/>
  <c r="AS121" i="15" s="1"/>
  <c r="AP122" i="15" s="1"/>
  <c r="AR122" i="15" l="1"/>
  <c r="AQ122" i="15"/>
  <c r="AS122" i="15" s="1"/>
  <c r="AP123" i="15" s="1"/>
  <c r="AR123" i="15" l="1"/>
  <c r="AQ123" i="15"/>
  <c r="AS123" i="15" s="1"/>
  <c r="AP124" i="15" s="1"/>
  <c r="AR124" i="15" l="1"/>
  <c r="AQ124" i="15"/>
  <c r="AS124" i="15" s="1"/>
  <c r="AP125" i="15" s="1"/>
  <c r="AR125" i="15" l="1"/>
  <c r="AQ125" i="15"/>
  <c r="AS125" i="15" s="1"/>
  <c r="AP126" i="15" s="1"/>
  <c r="AR126" i="15" l="1"/>
  <c r="AQ126" i="15"/>
  <c r="AS126" i="15" s="1"/>
  <c r="AP127" i="15" s="1"/>
  <c r="AR127" i="15" l="1"/>
  <c r="AQ127" i="15"/>
  <c r="AS127" i="15" s="1"/>
  <c r="AP128" i="15" s="1"/>
  <c r="AR128" i="15" l="1"/>
  <c r="AQ128" i="15"/>
  <c r="AS128" i="15" s="1"/>
  <c r="AP129" i="15" s="1"/>
  <c r="AQ129" i="15" l="1"/>
  <c r="AS129" i="15" s="1"/>
  <c r="AP130" i="15" s="1"/>
  <c r="AR129" i="15"/>
  <c r="AR130" i="15" l="1"/>
  <c r="AQ130" i="15"/>
  <c r="AS130" i="15" s="1"/>
  <c r="AP131" i="15" s="1"/>
  <c r="AQ131" i="15" l="1"/>
  <c r="AS131" i="15" s="1"/>
  <c r="AP132" i="15" s="1"/>
  <c r="AR131" i="15"/>
  <c r="AR132" i="15" l="1"/>
  <c r="AQ132" i="15"/>
  <c r="AS132" i="15" s="1"/>
  <c r="AP133" i="15" s="1"/>
  <c r="AR133" i="15" l="1"/>
  <c r="AQ133" i="15"/>
  <c r="AS133" i="15" s="1"/>
  <c r="AP134" i="15" s="1"/>
  <c r="AR134" i="15" l="1"/>
  <c r="AQ134" i="15"/>
  <c r="AS134" i="15" s="1"/>
  <c r="AP135" i="15" s="1"/>
  <c r="AR135" i="15" l="1"/>
  <c r="AQ135" i="15"/>
  <c r="AS135" i="15" s="1"/>
  <c r="AP136" i="15" s="1"/>
  <c r="AR136" i="15" l="1"/>
  <c r="AQ136" i="15"/>
  <c r="AS136" i="15" s="1"/>
  <c r="AP137" i="15" s="1"/>
  <c r="AQ137" i="15" l="1"/>
  <c r="AS137" i="15" s="1"/>
  <c r="AP138" i="15" s="1"/>
  <c r="AR137" i="15"/>
  <c r="AR138" i="15" l="1"/>
  <c r="AQ138" i="15"/>
  <c r="AS138" i="15" s="1"/>
  <c r="AP139" i="15" s="1"/>
  <c r="AR139" i="15" l="1"/>
  <c r="AQ139" i="15"/>
  <c r="AS139" i="15" s="1"/>
  <c r="AP140" i="15" s="1"/>
  <c r="AQ140" i="15" l="1"/>
  <c r="AS140" i="15" s="1"/>
  <c r="AP141" i="15" s="1"/>
  <c r="AR140" i="15"/>
  <c r="AQ141" i="15" l="1"/>
  <c r="AS141" i="15" s="1"/>
  <c r="AP142" i="15" s="1"/>
  <c r="AR141" i="15"/>
  <c r="AR142" i="15" l="1"/>
  <c r="AQ142" i="15"/>
  <c r="AS142" i="15" s="1"/>
  <c r="AP143" i="15" s="1"/>
  <c r="AQ143" i="15" l="1"/>
  <c r="AS143" i="15" s="1"/>
  <c r="AP144" i="15" s="1"/>
  <c r="AR143" i="15"/>
  <c r="AR144" i="15" l="1"/>
  <c r="AQ144" i="15"/>
  <c r="AS144" i="15" s="1"/>
  <c r="AP145" i="15" s="1"/>
  <c r="AQ145" i="15" l="1"/>
  <c r="AS145" i="15" s="1"/>
  <c r="AP146" i="15" s="1"/>
  <c r="AR145" i="15"/>
  <c r="AR146" i="15" l="1"/>
  <c r="AQ146" i="15"/>
  <c r="AS146" i="15" s="1"/>
  <c r="AP147" i="15" s="1"/>
  <c r="AR147" i="15" l="1"/>
  <c r="AQ147" i="15"/>
  <c r="AS147" i="15" s="1"/>
  <c r="AP148" i="15" s="1"/>
  <c r="AR148" i="15" l="1"/>
  <c r="AQ148" i="15"/>
  <c r="AS148" i="15" s="1"/>
  <c r="AP149" i="15" s="1"/>
  <c r="AQ149" i="15" l="1"/>
  <c r="AS149" i="15" s="1"/>
  <c r="AP150" i="15" s="1"/>
  <c r="AR149" i="15"/>
  <c r="AQ150" i="15" l="1"/>
  <c r="AS150" i="15" s="1"/>
  <c r="AP151" i="15" s="1"/>
  <c r="AR150" i="15"/>
  <c r="AQ151" i="15" l="1"/>
  <c r="AS151" i="15" s="1"/>
  <c r="AP152" i="15" s="1"/>
  <c r="AR151" i="15"/>
  <c r="AQ152" i="15" l="1"/>
  <c r="AS152" i="15" s="1"/>
  <c r="AP153" i="15" s="1"/>
  <c r="AR152" i="15"/>
  <c r="AR153" i="15" l="1"/>
  <c r="AQ153" i="15"/>
  <c r="AS153" i="15" s="1"/>
  <c r="AP154" i="15" s="1"/>
  <c r="AR154" i="15" l="1"/>
  <c r="AQ154" i="15"/>
  <c r="AS154" i="15" s="1"/>
  <c r="AP155" i="15" s="1"/>
  <c r="AR155" i="15" l="1"/>
  <c r="AQ155" i="15"/>
  <c r="AS155" i="15" s="1"/>
  <c r="AP156" i="15" s="1"/>
  <c r="AR156" i="15" l="1"/>
  <c r="AQ156" i="15"/>
  <c r="AS156" i="15" s="1"/>
  <c r="AP157" i="15" s="1"/>
  <c r="AQ157" i="15" l="1"/>
  <c r="AS157" i="15" s="1"/>
  <c r="AP158" i="15" s="1"/>
  <c r="AR157" i="15"/>
  <c r="AR158" i="15" l="1"/>
  <c r="AQ158" i="15"/>
  <c r="AS158" i="15" s="1"/>
  <c r="AP159" i="15" s="1"/>
  <c r="AQ159" i="15" l="1"/>
  <c r="AS159" i="15" s="1"/>
  <c r="AP160" i="15" s="1"/>
  <c r="AR159" i="15"/>
  <c r="AQ160" i="15" l="1"/>
  <c r="AS160" i="15" s="1"/>
  <c r="AP161" i="15" s="1"/>
  <c r="AR160" i="15"/>
  <c r="AQ161" i="15" l="1"/>
  <c r="AS161" i="15" s="1"/>
  <c r="AP162" i="15" s="1"/>
  <c r="AR161" i="15"/>
  <c r="AR162" i="15" l="1"/>
  <c r="AQ162" i="15"/>
  <c r="AS162" i="15" s="1"/>
  <c r="AP163" i="15" s="1"/>
  <c r="AQ163" i="15" l="1"/>
  <c r="AS163" i="15" s="1"/>
  <c r="AP164" i="15" s="1"/>
  <c r="AR163" i="15"/>
  <c r="AQ164" i="15" l="1"/>
  <c r="AS164" i="15" s="1"/>
  <c r="AP165" i="15" s="1"/>
  <c r="AR164" i="15"/>
  <c r="AR165" i="15" l="1"/>
  <c r="AQ165" i="15"/>
  <c r="AS165" i="15" s="1"/>
  <c r="AP166" i="15" s="1"/>
  <c r="AQ166" i="15" l="1"/>
  <c r="AS166" i="15" s="1"/>
  <c r="AP167" i="15" s="1"/>
  <c r="AR166" i="15"/>
  <c r="AQ167" i="15" l="1"/>
  <c r="AS167" i="15" s="1"/>
  <c r="AP168" i="15" s="1"/>
  <c r="AR167" i="15"/>
  <c r="AQ168" i="15" l="1"/>
  <c r="AS168" i="15" s="1"/>
  <c r="AP169" i="15" s="1"/>
  <c r="AR168" i="15"/>
  <c r="AQ169" i="15" l="1"/>
  <c r="AS169" i="15" s="1"/>
  <c r="AP170" i="15" s="1"/>
  <c r="AR169" i="15"/>
  <c r="AR170" i="15" l="1"/>
  <c r="AQ170" i="15"/>
  <c r="AS170" i="15" s="1"/>
  <c r="AP171" i="15" s="1"/>
  <c r="AR171" i="15" l="1"/>
  <c r="AQ171" i="15"/>
  <c r="AS171" i="15" s="1"/>
  <c r="AP172" i="15" s="1"/>
  <c r="AQ172" i="15" l="1"/>
  <c r="AS172" i="15" s="1"/>
  <c r="AP173" i="15" s="1"/>
  <c r="AR172" i="15"/>
  <c r="AQ173" i="15" l="1"/>
  <c r="AS173" i="15" s="1"/>
  <c r="AP174" i="15" s="1"/>
  <c r="AR173" i="15"/>
  <c r="AR174" i="15" l="1"/>
  <c r="AQ174" i="15"/>
  <c r="AS174" i="15" s="1"/>
  <c r="AP175" i="15" s="1"/>
  <c r="AQ175" i="15" l="1"/>
  <c r="AS175" i="15" s="1"/>
  <c r="AP176" i="15" s="1"/>
  <c r="AR175" i="15"/>
  <c r="AR176" i="15" l="1"/>
  <c r="AQ176" i="15"/>
  <c r="AS176" i="15" s="1"/>
  <c r="AP177" i="15" s="1"/>
  <c r="AR177" i="15" l="1"/>
  <c r="AQ177" i="15"/>
  <c r="AS177" i="15" s="1"/>
  <c r="AP178" i="15" s="1"/>
  <c r="AR178" i="15" l="1"/>
  <c r="AQ178" i="15"/>
  <c r="AS178" i="15" s="1"/>
  <c r="AP179" i="15" s="1"/>
  <c r="AR179" i="15" l="1"/>
  <c r="AQ179" i="15"/>
  <c r="AS179" i="15" s="1"/>
  <c r="AP180" i="15" s="1"/>
  <c r="AQ180" i="15" l="1"/>
  <c r="AS180" i="15" s="1"/>
  <c r="AP181" i="15" s="1"/>
  <c r="AR180" i="15"/>
  <c r="AQ181" i="15" l="1"/>
  <c r="AS181" i="15" s="1"/>
  <c r="AP182" i="15" s="1"/>
  <c r="AR181" i="15"/>
  <c r="AR182" i="15" l="1"/>
  <c r="AQ182" i="15"/>
  <c r="AS182" i="15" s="1"/>
  <c r="AP183" i="15" s="1"/>
  <c r="AR183" i="15" l="1"/>
  <c r="AQ183" i="15"/>
  <c r="AS183" i="15" s="1"/>
  <c r="AP184" i="15" s="1"/>
  <c r="AR184" i="15" l="1"/>
  <c r="AQ184" i="15"/>
  <c r="AS184" i="15" s="1"/>
  <c r="AP185" i="15" s="1"/>
  <c r="AQ185" i="15" l="1"/>
  <c r="AS185" i="15" s="1"/>
  <c r="AP186" i="15" s="1"/>
  <c r="AR185" i="15"/>
  <c r="AQ186" i="15" l="1"/>
  <c r="AS186" i="15" s="1"/>
  <c r="AP187" i="15" s="1"/>
  <c r="AR186" i="15"/>
  <c r="AR187" i="15" l="1"/>
  <c r="AQ187" i="15"/>
  <c r="AS187" i="15" s="1"/>
  <c r="AP188" i="15" s="1"/>
  <c r="AR188" i="15" l="1"/>
  <c r="AQ188" i="15"/>
  <c r="AS188" i="15" s="1"/>
  <c r="AP189" i="15" s="1"/>
  <c r="AR189" i="15" l="1"/>
  <c r="AQ189" i="15"/>
  <c r="AS189" i="15" s="1"/>
  <c r="AP190" i="15" s="1"/>
  <c r="AR190" i="15" l="1"/>
  <c r="AQ190" i="15"/>
  <c r="AS190" i="15" s="1"/>
  <c r="AP191" i="15" s="1"/>
  <c r="AQ191" i="15" l="1"/>
  <c r="AS191" i="15" s="1"/>
  <c r="AP192" i="15" s="1"/>
  <c r="AR191" i="15"/>
  <c r="AR192" i="15" l="1"/>
  <c r="AQ192" i="15"/>
  <c r="AS192" i="15" s="1"/>
  <c r="AP193" i="15" s="1"/>
  <c r="AR193" i="15" l="1"/>
  <c r="AQ193" i="15"/>
  <c r="AS193" i="15" s="1"/>
  <c r="AP194" i="15" s="1"/>
  <c r="AR194" i="15" l="1"/>
  <c r="AQ194" i="15"/>
  <c r="AS194" i="15" s="1"/>
  <c r="AP195" i="15" s="1"/>
  <c r="AQ195" i="15" l="1"/>
  <c r="AS195" i="15" s="1"/>
  <c r="AP196" i="15" s="1"/>
  <c r="AR195" i="15"/>
  <c r="AR196" i="15" l="1"/>
  <c r="AQ196" i="15"/>
  <c r="AS196" i="15" s="1"/>
  <c r="AP197" i="15" s="1"/>
  <c r="AR197" i="15" l="1"/>
  <c r="AQ197" i="15"/>
  <c r="AS197" i="15" s="1"/>
  <c r="AP198" i="15" s="1"/>
  <c r="AQ198" i="15" l="1"/>
  <c r="AS198" i="15" s="1"/>
  <c r="AP199" i="15" s="1"/>
  <c r="AR198" i="15"/>
  <c r="AR199" i="15" l="1"/>
  <c r="AQ199" i="15"/>
  <c r="AS199" i="15" s="1"/>
  <c r="AP200" i="15" s="1"/>
  <c r="AR200" i="15" l="1"/>
  <c r="AQ200" i="15"/>
  <c r="AS200" i="15" s="1"/>
  <c r="AP201" i="15" s="1"/>
  <c r="AQ201" i="15" l="1"/>
  <c r="AS201" i="15" s="1"/>
  <c r="AP202" i="15" s="1"/>
  <c r="AR201" i="15"/>
  <c r="AR202" i="15" l="1"/>
  <c r="AQ202" i="15"/>
  <c r="AS202" i="15" s="1"/>
  <c r="AP203" i="15" s="1"/>
  <c r="AR203" i="15" l="1"/>
  <c r="AQ203" i="15"/>
  <c r="AS203" i="15" s="1"/>
  <c r="AP204" i="15" s="1"/>
  <c r="AQ204" i="15" l="1"/>
  <c r="AS204" i="15" s="1"/>
  <c r="AP205" i="15" s="1"/>
  <c r="AR204" i="15"/>
  <c r="AQ205" i="15" l="1"/>
  <c r="AS205" i="15" s="1"/>
  <c r="AP206" i="15" s="1"/>
  <c r="AR205" i="15"/>
  <c r="AQ206" i="15" l="1"/>
  <c r="AS206" i="15" s="1"/>
  <c r="AP207" i="15" s="1"/>
  <c r="AR206" i="15"/>
  <c r="AQ207" i="15" l="1"/>
  <c r="AS207" i="15" s="1"/>
  <c r="AP208" i="15" s="1"/>
  <c r="AR207" i="15"/>
  <c r="AQ208" i="15" l="1"/>
  <c r="AS208" i="15" s="1"/>
  <c r="AP209" i="15" s="1"/>
  <c r="AR208" i="15"/>
  <c r="AR209" i="15" l="1"/>
  <c r="AQ209" i="15"/>
  <c r="AS209" i="15" s="1"/>
  <c r="AP210" i="15" s="1"/>
  <c r="AQ210" i="15" l="1"/>
  <c r="AS210" i="15" s="1"/>
  <c r="AP211" i="15" s="1"/>
  <c r="AR210" i="15"/>
  <c r="AQ211" i="15" l="1"/>
  <c r="AS211" i="15" s="1"/>
  <c r="AP212" i="15" s="1"/>
  <c r="AR211" i="15"/>
  <c r="AR212" i="15" l="1"/>
  <c r="AQ212" i="15"/>
  <c r="AS212" i="15" s="1"/>
  <c r="AP213" i="15" s="1"/>
  <c r="AR213" i="15" l="1"/>
  <c r="AQ213" i="15"/>
  <c r="AS213" i="15" s="1"/>
  <c r="AP214" i="15" s="1"/>
  <c r="AR214" i="15" l="1"/>
  <c r="AQ214" i="15"/>
  <c r="AS214" i="15" s="1"/>
  <c r="AP215" i="15" s="1"/>
  <c r="AR215" i="15" l="1"/>
  <c r="AQ215" i="15"/>
  <c r="AS215" i="15" s="1"/>
  <c r="AP216" i="15" s="1"/>
  <c r="AR216" i="15" l="1"/>
  <c r="AQ216" i="15"/>
  <c r="AS216" i="15" s="1"/>
  <c r="AP217" i="15" s="1"/>
  <c r="AQ217" i="15" l="1"/>
  <c r="AS217" i="15" s="1"/>
  <c r="AP218" i="15" s="1"/>
  <c r="AR217" i="15"/>
  <c r="AR218" i="15" l="1"/>
  <c r="AQ218" i="15"/>
  <c r="AS218" i="15" s="1"/>
  <c r="AP219" i="15" s="1"/>
  <c r="AR219" i="15" l="1"/>
  <c r="AQ219" i="15"/>
  <c r="AS219" i="15" s="1"/>
  <c r="AP220" i="15" s="1"/>
  <c r="AR220" i="15" l="1"/>
  <c r="AQ220" i="15"/>
  <c r="AS220" i="15" s="1"/>
  <c r="AP221" i="15" s="1"/>
  <c r="AQ221" i="15" l="1"/>
  <c r="AS221" i="15" s="1"/>
  <c r="AP222" i="15" s="1"/>
  <c r="AR221" i="15"/>
  <c r="AR222" i="15" l="1"/>
  <c r="AQ222" i="15"/>
  <c r="AS222" i="15" s="1"/>
  <c r="AP223" i="15" s="1"/>
  <c r="AQ223" i="15" l="1"/>
  <c r="AS223" i="15" s="1"/>
  <c r="AP224" i="15" s="1"/>
  <c r="AR223" i="15"/>
  <c r="AR224" i="15" l="1"/>
  <c r="AQ224" i="15"/>
  <c r="AS224" i="15" s="1"/>
  <c r="AP225" i="15" s="1"/>
  <c r="AQ225" i="15" l="1"/>
  <c r="AS225" i="15" s="1"/>
  <c r="AP226" i="15" s="1"/>
  <c r="AR225" i="15"/>
  <c r="AQ226" i="15" l="1"/>
  <c r="AS226" i="15" s="1"/>
  <c r="AP227" i="15" s="1"/>
  <c r="AR226" i="15"/>
  <c r="AQ227" i="15" l="1"/>
  <c r="AS227" i="15" s="1"/>
  <c r="AP228" i="15" s="1"/>
  <c r="AR227" i="15"/>
  <c r="AR228" i="15" l="1"/>
  <c r="AQ228" i="15"/>
  <c r="AS228" i="15" s="1"/>
  <c r="AP229" i="15" s="1"/>
  <c r="AR229" i="15" l="1"/>
  <c r="AQ229" i="15"/>
  <c r="AS229" i="15" s="1"/>
</calcChain>
</file>

<file path=xl/sharedStrings.xml><?xml version="1.0" encoding="utf-8"?>
<sst xmlns="http://schemas.openxmlformats.org/spreadsheetml/2006/main" count="333" uniqueCount="189">
  <si>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</si>
  <si>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</si>
  <si>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</si>
  <si>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</si>
  <si>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</si>
  <si>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</si>
  <si>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</si>
  <si>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</si>
  <si>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</si>
  <si>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</si>
  <si>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</si>
  <si>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</si>
  <si>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</si>
  <si>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</si>
  <si>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</si>
  <si>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</si>
  <si>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</si>
  <si>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</si>
  <si>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</si>
  <si>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</si>
  <si>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</si>
  <si>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</si>
  <si>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</si>
  <si>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</si>
  <si>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</si>
  <si>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</si>
  <si>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</si>
  <si>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</si>
  <si>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</si>
  <si>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</si>
  <si>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</si>
  <si>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</si>
  <si>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</si>
  <si>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</si>
  <si>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</si>
  <si>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</si>
  <si>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</si>
  <si>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</si>
  <si>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</si>
  <si>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</si>
  <si>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</si>
  <si>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</si>
  <si>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</si>
  <si>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</si>
  <si>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</si>
  <si>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</si>
  <si>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</si>
  <si>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</si>
  <si>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</si>
  <si>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</si>
  <si>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</si>
  <si>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</si>
  <si>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</si>
  <si>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</si>
  <si>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</si>
  <si>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</si>
  <si>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</si>
  <si>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</si>
  <si>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</si>
  <si>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</si>
  <si>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</si>
  <si>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</si>
  <si>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</si>
  <si>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</si>
  <si>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</si>
  <si>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</si>
  <si>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</si>
  <si>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</si>
  <si>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</si>
  <si>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</si>
  <si>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</si>
  <si>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</si>
  <si>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</si>
  <si>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</si>
  <si>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</si>
  <si>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</si>
  <si>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</si>
  <si>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</si>
  <si>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</si>
  <si>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</si>
  <si>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</si>
  <si>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</si>
  <si>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</si>
  <si>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</si>
  <si>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</si>
  <si>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</si>
  <si>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</si>
  <si>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</si>
  <si>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</si>
  <si>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</si>
  <si>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</si>
  <si>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</si>
  <si>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</si>
  <si>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</si>
  <si>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</si>
  <si>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</si>
  <si>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</si>
  <si>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</si>
  <si>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</si>
  <si>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</si>
  <si>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</si>
  <si>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</si>
  <si>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</si>
  <si>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</si>
  <si>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</si>
  <si>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</si>
  <si>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</si>
  <si>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</si>
  <si>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</si>
  <si>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</si>
  <si>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</si>
  <si>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</si>
  <si>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</si>
  <si>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</si>
  <si>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</si>
  <si>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</si>
  <si>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</si>
  <si>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</si>
  <si>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</si>
  <si>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</si>
  <si>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</si>
  <si>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</si>
  <si>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</si>
  <si>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</si>
  <si>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</si>
  <si>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</si>
  <si>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</si>
  <si>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</si>
  <si>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</si>
  <si>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</si>
  <si>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</si>
  <si>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</si>
  <si>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</si>
  <si>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</si>
  <si>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</si>
  <si>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</si>
  <si>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</si>
  <si>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</si>
  <si>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</si>
  <si>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</si>
  <si>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</si>
  <si>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</si>
  <si>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</si>
  <si>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</si>
  <si>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</si>
  <si>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</si>
  <si>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</si>
  <si>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</si>
  <si>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</si>
  <si>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</si>
  <si>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</si>
  <si>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</si>
  <si>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</si>
  <si>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</si>
  <si>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</si>
  <si>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</si>
  <si>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</si>
  <si>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</si>
  <si>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</si>
  <si>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</si>
  <si>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</si>
  <si>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</si>
  <si>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</si>
  <si>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</si>
  <si>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</si>
  <si>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</si>
  <si>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</si>
  <si>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</si>
  <si>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</si>
  <si>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</si>
  <si>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</si>
  <si>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</si>
  <si>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</si>
  <si>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</si>
  <si>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</si>
  <si>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</si>
  <si>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</si>
  <si>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</si>
  <si>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</si>
  <si>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open</t>
  </si>
  <si>
    <t>high</t>
  </si>
  <si>
    <t>low</t>
  </si>
  <si>
    <t>close</t>
  </si>
  <si>
    <t>و/ب</t>
  </si>
  <si>
    <t>99/02/16</t>
  </si>
  <si>
    <t>حمید</t>
  </si>
  <si>
    <t>99/02/18</t>
  </si>
  <si>
    <t>99/02/24</t>
  </si>
  <si>
    <t>99/03/01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</si>
</sst>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#,##0"/>
  </numFmts>
  <fonts count="1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Calibri"/>
      <family val="2"/>
      <scheme val="minor"/>
    </font>
    <font>
      <sz val="10"/>
      <color rgb="FF000000"/>
      <name val="IRANSans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A549"/>
        <bgColor indexed="64"/>
      </patternFill>
    </fill>
    <fill>
      <patternFill patternType="solid">
        <fgColor rgb="FF7AFC04"/>
        <bgColor indexed="64"/>
      </patternFill>
    </fill>
    <fill>
      <patternFill patternType="solid">
        <fgColor rgb="FFFAC37A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5" borderId="31" xfId="0" applyFont="1" applyFill="1" applyBorder="1" applyAlignment="1">
      <alignment horizontal="center" vertical="center"/>
    </xf>
    <xf numFmtId="3" fontId="1" fillId="3" borderId="5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7" borderId="51" xfId="0" applyNumberFormat="1" applyFont="1" applyFill="1" applyBorder="1" applyAlignment="1">
      <alignment horizontal="center" vertical="center"/>
    </xf>
    <xf numFmtId="3" fontId="1" fillId="28" borderId="51" xfId="0" applyNumberFormat="1" applyFont="1" applyFill="1" applyBorder="1" applyAlignment="1">
      <alignment horizontal="center" vertical="center"/>
    </xf>
    <xf numFmtId="3" fontId="1" fillId="2" borderId="51" xfId="0" applyNumberFormat="1" applyFont="1" applyFill="1" applyBorder="1" applyAlignment="1">
      <alignment horizontal="center" vertical="center"/>
    </xf>
    <xf numFmtId="3" fontId="1" fillId="27" borderId="1" xfId="0" applyNumberFormat="1" applyFont="1" applyFill="1" applyBorder="1" applyAlignment="1">
      <alignment horizontal="center" vertical="center"/>
    </xf>
    <xf numFmtId="3" fontId="1" fillId="2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/>
    </xf>
    <xf numFmtId="3" fontId="1" fillId="27" borderId="7" xfId="0" applyNumberFormat="1" applyFont="1" applyFill="1" applyBorder="1" applyAlignment="1">
      <alignment horizontal="center" vertical="center"/>
    </xf>
    <xf numFmtId="3" fontId="1" fillId="27" borderId="48" xfId="0" applyNumberFormat="1" applyFont="1" applyFill="1" applyBorder="1" applyAlignment="1">
      <alignment horizontal="center" vertical="center"/>
    </xf>
    <xf numFmtId="3" fontId="1" fillId="28" borderId="7" xfId="0" applyNumberFormat="1" applyFont="1" applyFill="1" applyBorder="1" applyAlignment="1">
      <alignment horizontal="center" vertical="center"/>
    </xf>
    <xf numFmtId="3" fontId="1" fillId="28" borderId="48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/>
    </xf>
    <xf numFmtId="3" fontId="9" fillId="29" borderId="0" xfId="0" applyNumberFormat="1" applyFont="1" applyFill="1"/>
    <xf numFmtId="164" fontId="10" fillId="0" borderId="0" xfId="0" applyNumberFormat="1" applyFont="1"/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FAC37A"/>
      <color rgb="FFFF9999"/>
      <color rgb="FF7AFC04"/>
      <color rgb="FF00FF00"/>
      <color rgb="FF66FF66"/>
      <color rgb="FFCCFFCC"/>
      <color rgb="FFC7C31F"/>
      <color rgb="FFFFCC00"/>
      <color rgb="FFF9A549"/>
      <color rgb="FFFD8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127609241</c:v>
                </c:pt>
                <c:pt idx="1">
                  <c:v>331548910</c:v>
                </c:pt>
                <c:pt idx="2">
                  <c:v>-84352068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2698352"/>
        <c:axId val="-952692912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0.22585706371681416</c:v>
                </c:pt>
                <c:pt idx="1">
                  <c:v>0.20929002825718201</c:v>
                </c:pt>
                <c:pt idx="2">
                  <c:v>-4.3927761828783406E-2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2688560"/>
        <c:axId val="-952695632"/>
      </c:lineChart>
      <c:catAx>
        <c:axId val="-9526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2912"/>
        <c:crosses val="autoZero"/>
        <c:auto val="1"/>
        <c:lblAlgn val="ctr"/>
        <c:lblOffset val="100"/>
        <c:noMultiLvlLbl val="0"/>
      </c:catAx>
      <c:valAx>
        <c:axId val="-9526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352"/>
        <c:crosses val="autoZero"/>
        <c:crossBetween val="between"/>
      </c:valAx>
      <c:valAx>
        <c:axId val="-9526956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88560"/>
        <c:crosses val="max"/>
        <c:crossBetween val="between"/>
      </c:valAx>
      <c:catAx>
        <c:axId val="-95268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آذر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روزانه'!$AP$146:$AP$167</c:f>
              <c:numCache>
                <c:formatCode>#,##0</c:formatCode>
                <c:ptCount val="22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  <c:pt idx="21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5-43BE-A9D8-18DA5970CA0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روزانه'!$AQ$146:$AQ$167</c:f>
              <c:numCache>
                <c:formatCode>#,##0</c:formatCode>
                <c:ptCount val="22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  <c:pt idx="21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5-43BE-A9D8-18DA5970CA0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روزانه'!$AR$146:$AR$167</c:f>
              <c:numCache>
                <c:formatCode>#,##0</c:formatCode>
                <c:ptCount val="22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  <c:pt idx="21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5-43BE-A9D8-18DA5970CA0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روزانه'!$AS$146:$AS$167</c:f>
              <c:numCache>
                <c:formatCode>#,##0</c:formatCode>
                <c:ptCount val="22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  <c:pt idx="21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5-43BE-A9D8-18DA597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7440"/>
        <c:axId val="-775582000"/>
      </c:stockChart>
      <c:catAx>
        <c:axId val="-7755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2000"/>
        <c:crosses val="autoZero"/>
        <c:auto val="1"/>
        <c:lblAlgn val="ctr"/>
        <c:lblOffset val="100"/>
        <c:noMultiLvlLbl val="0"/>
      </c:catAx>
      <c:valAx>
        <c:axId val="-7755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روزانه'!$AP$168:$AP$188</c:f>
              <c:numCache>
                <c:formatCode>#,##0</c:formatCode>
                <c:ptCount val="21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D02-9B72-118A4BA186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روزانه'!$AQ$168:$AQ$188</c:f>
              <c:numCache>
                <c:formatCode>#,##0</c:formatCode>
                <c:ptCount val="21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0-4D02-9B72-118A4BA186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روزانه'!$AR$168:$AR$188</c:f>
              <c:numCache>
                <c:formatCode>#,##0</c:formatCode>
                <c:ptCount val="21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0-4D02-9B72-118A4BA186D3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روزانه'!$AS$168:$AS$188</c:f>
              <c:numCache>
                <c:formatCode>#,##0</c:formatCode>
                <c:ptCount val="21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0-4D02-9B72-118A4BA1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24048"/>
        <c:axId val="-908617520"/>
      </c:stockChart>
      <c:catAx>
        <c:axId val="-90862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7520"/>
        <c:crosses val="autoZero"/>
        <c:auto val="1"/>
        <c:lblAlgn val="ctr"/>
        <c:lblOffset val="100"/>
        <c:noMultiLvlLbl val="0"/>
      </c:catAx>
      <c:valAx>
        <c:axId val="-9086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بهمن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روزانه'!$AP$189:$AP$208</c:f>
              <c:numCache>
                <c:formatCode>#,##0</c:formatCode>
                <c:ptCount val="20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974-A832-C369B0813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روزانه'!$AQ$189:$AQ$208</c:f>
              <c:numCache>
                <c:formatCode>#,##0</c:formatCode>
                <c:ptCount val="20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974-A832-C369B08130C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روزانه'!$AR$189:$AR$208</c:f>
              <c:numCache>
                <c:formatCode>#,##0</c:formatCode>
                <c:ptCount val="20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974-A832-C369B08130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روزانه'!$AS$189:$AS$208</c:f>
              <c:numCache>
                <c:formatCode>#,##0</c:formatCode>
                <c:ptCount val="20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8-4974-A832-C369B08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19696"/>
        <c:axId val="-908619152"/>
      </c:stockChart>
      <c:catAx>
        <c:axId val="-9086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152"/>
        <c:crosses val="autoZero"/>
        <c:auto val="1"/>
        <c:lblAlgn val="ctr"/>
        <c:lblOffset val="100"/>
        <c:noMultiLvlLbl val="0"/>
      </c:catAx>
      <c:valAx>
        <c:axId val="-908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اسفند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روزانه'!$AP$209:$AP$229</c:f>
              <c:numCache>
                <c:formatCode>#,##0</c:formatCode>
                <c:ptCount val="21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91A-8777-3CFC766B5B1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روزانه'!$AQ$209:$AQ$229</c:f>
              <c:numCache>
                <c:formatCode>#,##0</c:formatCode>
                <c:ptCount val="21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91A-8777-3CFC766B5B1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روزانه'!$AR$209:$AR$229</c:f>
              <c:numCache>
                <c:formatCode>#,##0</c:formatCode>
                <c:ptCount val="21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91A-8777-3CFC766B5B1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روزانه'!$AS$209:$AS$229</c:f>
              <c:numCache>
                <c:formatCode>#,##0</c:formatCode>
                <c:ptCount val="21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B-491A-8777-3CFC766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0368"/>
        <c:axId val="-775576560"/>
      </c:stockChart>
      <c:catAx>
        <c:axId val="-7755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6560"/>
        <c:crosses val="autoZero"/>
        <c:auto val="1"/>
        <c:lblAlgn val="ctr"/>
        <c:lblOffset val="100"/>
        <c:noMultiLvlLbl val="0"/>
      </c:catAx>
      <c:valAx>
        <c:axId val="-7755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97096716622504E-2"/>
          <c:y val="3.4462380615784195E-2"/>
          <c:w val="0.93355446156555821"/>
          <c:h val="0.95407098121085598"/>
        </c:manualLayout>
      </c:layout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1825751001</c:v>
                </c:pt>
                <c:pt idx="26">
                  <c:v>1825751001</c:v>
                </c:pt>
                <c:pt idx="27">
                  <c:v>1825751001</c:v>
                </c:pt>
                <c:pt idx="28">
                  <c:v>1825751001</c:v>
                </c:pt>
                <c:pt idx="29">
                  <c:v>1825751001</c:v>
                </c:pt>
                <c:pt idx="30">
                  <c:v>1825751001</c:v>
                </c:pt>
                <c:pt idx="31">
                  <c:v>1825751001</c:v>
                </c:pt>
                <c:pt idx="32">
                  <c:v>1825751001</c:v>
                </c:pt>
                <c:pt idx="33">
                  <c:v>1825751001</c:v>
                </c:pt>
                <c:pt idx="34">
                  <c:v>1825751001</c:v>
                </c:pt>
                <c:pt idx="35">
                  <c:v>1825751001</c:v>
                </c:pt>
                <c:pt idx="36">
                  <c:v>1825751001</c:v>
                </c:pt>
                <c:pt idx="37">
                  <c:v>1825751001</c:v>
                </c:pt>
                <c:pt idx="38">
                  <c:v>1825751001</c:v>
                </c:pt>
                <c:pt idx="39">
                  <c:v>1825751001</c:v>
                </c:pt>
                <c:pt idx="40">
                  <c:v>1825751001</c:v>
                </c:pt>
                <c:pt idx="41">
                  <c:v>1825751001</c:v>
                </c:pt>
                <c:pt idx="42">
                  <c:v>1825751001</c:v>
                </c:pt>
                <c:pt idx="43">
                  <c:v>1825751001</c:v>
                </c:pt>
                <c:pt idx="44">
                  <c:v>1825751001</c:v>
                </c:pt>
                <c:pt idx="45">
                  <c:v>1825751001</c:v>
                </c:pt>
                <c:pt idx="46">
                  <c:v>1825751001</c:v>
                </c:pt>
                <c:pt idx="47">
                  <c:v>1825751001</c:v>
                </c:pt>
                <c:pt idx="48">
                  <c:v>1825751001</c:v>
                </c:pt>
                <c:pt idx="49">
                  <c:v>1825751001</c:v>
                </c:pt>
                <c:pt idx="50">
                  <c:v>1825751001</c:v>
                </c:pt>
                <c:pt idx="51">
                  <c:v>1825751001</c:v>
                </c:pt>
                <c:pt idx="52">
                  <c:v>1825751001</c:v>
                </c:pt>
                <c:pt idx="53">
                  <c:v>1825751001</c:v>
                </c:pt>
                <c:pt idx="54">
                  <c:v>1825751001</c:v>
                </c:pt>
                <c:pt idx="55">
                  <c:v>1825751001</c:v>
                </c:pt>
                <c:pt idx="56">
                  <c:v>1825751001</c:v>
                </c:pt>
                <c:pt idx="57">
                  <c:v>1825751001</c:v>
                </c:pt>
                <c:pt idx="58">
                  <c:v>1825751001</c:v>
                </c:pt>
                <c:pt idx="59">
                  <c:v>1825751001</c:v>
                </c:pt>
                <c:pt idx="60">
                  <c:v>1825751001</c:v>
                </c:pt>
                <c:pt idx="61">
                  <c:v>1825751001</c:v>
                </c:pt>
                <c:pt idx="62">
                  <c:v>1825751001</c:v>
                </c:pt>
                <c:pt idx="63">
                  <c:v>1825751001</c:v>
                </c:pt>
                <c:pt idx="64">
                  <c:v>1825751001</c:v>
                </c:pt>
                <c:pt idx="65">
                  <c:v>1825751001</c:v>
                </c:pt>
                <c:pt idx="66">
                  <c:v>1825751001</c:v>
                </c:pt>
                <c:pt idx="67">
                  <c:v>1825751001</c:v>
                </c:pt>
                <c:pt idx="68">
                  <c:v>1825751001</c:v>
                </c:pt>
                <c:pt idx="69">
                  <c:v>1825751001</c:v>
                </c:pt>
                <c:pt idx="70">
                  <c:v>1825751001</c:v>
                </c:pt>
                <c:pt idx="71">
                  <c:v>1825751001</c:v>
                </c:pt>
                <c:pt idx="72">
                  <c:v>1825751001</c:v>
                </c:pt>
                <c:pt idx="73">
                  <c:v>1825751001</c:v>
                </c:pt>
                <c:pt idx="74">
                  <c:v>1825751001</c:v>
                </c:pt>
                <c:pt idx="75">
                  <c:v>1825751001</c:v>
                </c:pt>
                <c:pt idx="76">
                  <c:v>1825751001</c:v>
                </c:pt>
                <c:pt idx="77">
                  <c:v>1825751001</c:v>
                </c:pt>
                <c:pt idx="78">
                  <c:v>1825751001</c:v>
                </c:pt>
                <c:pt idx="79">
                  <c:v>1825751001</c:v>
                </c:pt>
                <c:pt idx="80">
                  <c:v>1825751001</c:v>
                </c:pt>
                <c:pt idx="81">
                  <c:v>1825751001</c:v>
                </c:pt>
                <c:pt idx="82">
                  <c:v>1825751001</c:v>
                </c:pt>
                <c:pt idx="83">
                  <c:v>1825751001</c:v>
                </c:pt>
                <c:pt idx="84">
                  <c:v>1825751001</c:v>
                </c:pt>
                <c:pt idx="85">
                  <c:v>1825751001</c:v>
                </c:pt>
                <c:pt idx="86">
                  <c:v>1825751001</c:v>
                </c:pt>
                <c:pt idx="87">
                  <c:v>1825751001</c:v>
                </c:pt>
                <c:pt idx="88">
                  <c:v>1825751001</c:v>
                </c:pt>
                <c:pt idx="89">
                  <c:v>1825751001</c:v>
                </c:pt>
                <c:pt idx="90">
                  <c:v>1825751001</c:v>
                </c:pt>
                <c:pt idx="91">
                  <c:v>1825751001</c:v>
                </c:pt>
                <c:pt idx="92">
                  <c:v>1825751001</c:v>
                </c:pt>
                <c:pt idx="93">
                  <c:v>1825751001</c:v>
                </c:pt>
                <c:pt idx="94">
                  <c:v>1825751001</c:v>
                </c:pt>
                <c:pt idx="95">
                  <c:v>1825751001</c:v>
                </c:pt>
                <c:pt idx="96">
                  <c:v>1825751001</c:v>
                </c:pt>
                <c:pt idx="97">
                  <c:v>1825751001</c:v>
                </c:pt>
                <c:pt idx="98">
                  <c:v>1825751001</c:v>
                </c:pt>
                <c:pt idx="99">
                  <c:v>1825751001</c:v>
                </c:pt>
                <c:pt idx="100">
                  <c:v>1825751001</c:v>
                </c:pt>
                <c:pt idx="101">
                  <c:v>1825751001</c:v>
                </c:pt>
                <c:pt idx="102">
                  <c:v>1825751001</c:v>
                </c:pt>
                <c:pt idx="103">
                  <c:v>1825751001</c:v>
                </c:pt>
                <c:pt idx="104">
                  <c:v>1825751001</c:v>
                </c:pt>
                <c:pt idx="105">
                  <c:v>1825751001</c:v>
                </c:pt>
                <c:pt idx="106">
                  <c:v>1825751001</c:v>
                </c:pt>
                <c:pt idx="107">
                  <c:v>1825751001</c:v>
                </c:pt>
                <c:pt idx="108">
                  <c:v>1825751001</c:v>
                </c:pt>
                <c:pt idx="109">
                  <c:v>1825751001</c:v>
                </c:pt>
                <c:pt idx="110">
                  <c:v>1825751001</c:v>
                </c:pt>
                <c:pt idx="111">
                  <c:v>1825751001</c:v>
                </c:pt>
                <c:pt idx="112">
                  <c:v>1825751001</c:v>
                </c:pt>
                <c:pt idx="113">
                  <c:v>1825751001</c:v>
                </c:pt>
                <c:pt idx="114">
                  <c:v>1825751001</c:v>
                </c:pt>
                <c:pt idx="115">
                  <c:v>1825751001</c:v>
                </c:pt>
                <c:pt idx="116">
                  <c:v>1825751001</c:v>
                </c:pt>
                <c:pt idx="117">
                  <c:v>1825751001</c:v>
                </c:pt>
                <c:pt idx="118">
                  <c:v>1825751001</c:v>
                </c:pt>
                <c:pt idx="119">
                  <c:v>1825751001</c:v>
                </c:pt>
                <c:pt idx="120">
                  <c:v>1825751001</c:v>
                </c:pt>
                <c:pt idx="121">
                  <c:v>1825751001</c:v>
                </c:pt>
                <c:pt idx="122">
                  <c:v>1825751001</c:v>
                </c:pt>
                <c:pt idx="123">
                  <c:v>1825751001</c:v>
                </c:pt>
                <c:pt idx="124">
                  <c:v>1825751001</c:v>
                </c:pt>
                <c:pt idx="125">
                  <c:v>1825751001</c:v>
                </c:pt>
                <c:pt idx="126">
                  <c:v>1825751001</c:v>
                </c:pt>
                <c:pt idx="127">
                  <c:v>1825751001</c:v>
                </c:pt>
                <c:pt idx="128">
                  <c:v>1825751001</c:v>
                </c:pt>
                <c:pt idx="129">
                  <c:v>1825751001</c:v>
                </c:pt>
                <c:pt idx="130">
                  <c:v>1825751001</c:v>
                </c:pt>
                <c:pt idx="131">
                  <c:v>1825751001</c:v>
                </c:pt>
                <c:pt idx="132">
                  <c:v>1825751001</c:v>
                </c:pt>
                <c:pt idx="133">
                  <c:v>1825751001</c:v>
                </c:pt>
                <c:pt idx="134">
                  <c:v>1825751001</c:v>
                </c:pt>
                <c:pt idx="135">
                  <c:v>1825751001</c:v>
                </c:pt>
                <c:pt idx="136">
                  <c:v>1825751001</c:v>
                </c:pt>
                <c:pt idx="137">
                  <c:v>1825751001</c:v>
                </c:pt>
                <c:pt idx="138">
                  <c:v>1825751001</c:v>
                </c:pt>
                <c:pt idx="139">
                  <c:v>1825751001</c:v>
                </c:pt>
                <c:pt idx="140">
                  <c:v>1825751001</c:v>
                </c:pt>
                <c:pt idx="141">
                  <c:v>1825751001</c:v>
                </c:pt>
                <c:pt idx="142">
                  <c:v>1825751001</c:v>
                </c:pt>
                <c:pt idx="143">
                  <c:v>1825751001</c:v>
                </c:pt>
                <c:pt idx="144">
                  <c:v>1825751001</c:v>
                </c:pt>
                <c:pt idx="145">
                  <c:v>1825751001</c:v>
                </c:pt>
                <c:pt idx="146">
                  <c:v>1825751001</c:v>
                </c:pt>
                <c:pt idx="147">
                  <c:v>1825751001</c:v>
                </c:pt>
                <c:pt idx="148">
                  <c:v>1825751001</c:v>
                </c:pt>
                <c:pt idx="149">
                  <c:v>1825751001</c:v>
                </c:pt>
                <c:pt idx="150">
                  <c:v>1825751001</c:v>
                </c:pt>
                <c:pt idx="151">
                  <c:v>1825751001</c:v>
                </c:pt>
                <c:pt idx="152">
                  <c:v>1825751001</c:v>
                </c:pt>
                <c:pt idx="153">
                  <c:v>1825751001</c:v>
                </c:pt>
                <c:pt idx="154">
                  <c:v>1825751001</c:v>
                </c:pt>
                <c:pt idx="155">
                  <c:v>1825751001</c:v>
                </c:pt>
                <c:pt idx="156">
                  <c:v>1825751001</c:v>
                </c:pt>
                <c:pt idx="157">
                  <c:v>1825751001</c:v>
                </c:pt>
                <c:pt idx="158">
                  <c:v>1825751001</c:v>
                </c:pt>
                <c:pt idx="159">
                  <c:v>1825751001</c:v>
                </c:pt>
                <c:pt idx="160">
                  <c:v>1825751001</c:v>
                </c:pt>
                <c:pt idx="161">
                  <c:v>1825751001</c:v>
                </c:pt>
                <c:pt idx="162">
                  <c:v>1825751001</c:v>
                </c:pt>
                <c:pt idx="163">
                  <c:v>1825751001</c:v>
                </c:pt>
                <c:pt idx="164">
                  <c:v>1825751001</c:v>
                </c:pt>
                <c:pt idx="165">
                  <c:v>1825751001</c:v>
                </c:pt>
                <c:pt idx="166">
                  <c:v>1825751001</c:v>
                </c:pt>
                <c:pt idx="167">
                  <c:v>1825751001</c:v>
                </c:pt>
                <c:pt idx="168">
                  <c:v>1825751001</c:v>
                </c:pt>
                <c:pt idx="169">
                  <c:v>1825751001</c:v>
                </c:pt>
                <c:pt idx="170">
                  <c:v>1825751001</c:v>
                </c:pt>
                <c:pt idx="171">
                  <c:v>1825751001</c:v>
                </c:pt>
                <c:pt idx="172">
                  <c:v>1825751001</c:v>
                </c:pt>
                <c:pt idx="173">
                  <c:v>1825751001</c:v>
                </c:pt>
                <c:pt idx="174">
                  <c:v>1825751001</c:v>
                </c:pt>
                <c:pt idx="175">
                  <c:v>1825751001</c:v>
                </c:pt>
                <c:pt idx="176">
                  <c:v>1825751001</c:v>
                </c:pt>
                <c:pt idx="177">
                  <c:v>1825751001</c:v>
                </c:pt>
                <c:pt idx="178">
                  <c:v>1825751001</c:v>
                </c:pt>
                <c:pt idx="179">
                  <c:v>1825751001</c:v>
                </c:pt>
                <c:pt idx="180">
                  <c:v>1825751001</c:v>
                </c:pt>
                <c:pt idx="181">
                  <c:v>1825751001</c:v>
                </c:pt>
                <c:pt idx="182">
                  <c:v>1825751001</c:v>
                </c:pt>
                <c:pt idx="183">
                  <c:v>1825751001</c:v>
                </c:pt>
                <c:pt idx="184">
                  <c:v>1825751001</c:v>
                </c:pt>
                <c:pt idx="185">
                  <c:v>1825751001</c:v>
                </c:pt>
                <c:pt idx="186">
                  <c:v>1825751001</c:v>
                </c:pt>
                <c:pt idx="187">
                  <c:v>1825751001</c:v>
                </c:pt>
                <c:pt idx="188">
                  <c:v>1825751001</c:v>
                </c:pt>
                <c:pt idx="189">
                  <c:v>1825751001</c:v>
                </c:pt>
                <c:pt idx="190">
                  <c:v>1825751001</c:v>
                </c:pt>
                <c:pt idx="191">
                  <c:v>1825751001</c:v>
                </c:pt>
                <c:pt idx="192">
                  <c:v>1825751001</c:v>
                </c:pt>
                <c:pt idx="193">
                  <c:v>1825751001</c:v>
                </c:pt>
                <c:pt idx="194">
                  <c:v>1825751001</c:v>
                </c:pt>
                <c:pt idx="195">
                  <c:v>1825751001</c:v>
                </c:pt>
                <c:pt idx="196">
                  <c:v>1825751001</c:v>
                </c:pt>
                <c:pt idx="197">
                  <c:v>1825751001</c:v>
                </c:pt>
                <c:pt idx="198">
                  <c:v>1825751001</c:v>
                </c:pt>
                <c:pt idx="199">
                  <c:v>1825751001</c:v>
                </c:pt>
                <c:pt idx="200">
                  <c:v>1825751001</c:v>
                </c:pt>
                <c:pt idx="201">
                  <c:v>1825751001</c:v>
                </c:pt>
                <c:pt idx="202">
                  <c:v>1825751001</c:v>
                </c:pt>
                <c:pt idx="203">
                  <c:v>1825751001</c:v>
                </c:pt>
                <c:pt idx="204">
                  <c:v>1825751001</c:v>
                </c:pt>
                <c:pt idx="205">
                  <c:v>1825751001</c:v>
                </c:pt>
                <c:pt idx="206">
                  <c:v>1825751001</c:v>
                </c:pt>
                <c:pt idx="207">
                  <c:v>1825751001</c:v>
                </c:pt>
                <c:pt idx="208">
                  <c:v>1825751001</c:v>
                </c:pt>
                <c:pt idx="209">
                  <c:v>1825751001</c:v>
                </c:pt>
                <c:pt idx="210">
                  <c:v>1825751001</c:v>
                </c:pt>
                <c:pt idx="211">
                  <c:v>1825751001</c:v>
                </c:pt>
                <c:pt idx="212">
                  <c:v>1825751001</c:v>
                </c:pt>
                <c:pt idx="213">
                  <c:v>1825751001</c:v>
                </c:pt>
                <c:pt idx="214">
                  <c:v>1825751001</c:v>
                </c:pt>
                <c:pt idx="215">
                  <c:v>1825751001</c:v>
                </c:pt>
                <c:pt idx="216">
                  <c:v>1825751001</c:v>
                </c:pt>
                <c:pt idx="217">
                  <c:v>1825751001</c:v>
                </c:pt>
                <c:pt idx="218">
                  <c:v>1825751001</c:v>
                </c:pt>
                <c:pt idx="219">
                  <c:v>1825751001</c:v>
                </c:pt>
                <c:pt idx="220">
                  <c:v>1825751001</c:v>
                </c:pt>
                <c:pt idx="221">
                  <c:v>1825751001</c:v>
                </c:pt>
                <c:pt idx="222">
                  <c:v>1825751001</c:v>
                </c:pt>
                <c:pt idx="223">
                  <c:v>1825751001</c:v>
                </c:pt>
                <c:pt idx="224">
                  <c:v>1825751001</c:v>
                </c:pt>
                <c:pt idx="225">
                  <c:v>1825751001</c:v>
                </c:pt>
                <c:pt idx="226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F0D-9324-9F67BAC6994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1825751001</c:v>
                </c:pt>
                <c:pt idx="25">
                  <c:v>1825751001</c:v>
                </c:pt>
                <c:pt idx="26">
                  <c:v>1825751001</c:v>
                </c:pt>
                <c:pt idx="27">
                  <c:v>1825751001</c:v>
                </c:pt>
                <c:pt idx="28">
                  <c:v>1825751001</c:v>
                </c:pt>
                <c:pt idx="29">
                  <c:v>1825751001</c:v>
                </c:pt>
                <c:pt idx="30">
                  <c:v>1825751001</c:v>
                </c:pt>
                <c:pt idx="31">
                  <c:v>1825751001</c:v>
                </c:pt>
                <c:pt idx="32">
                  <c:v>1825751001</c:v>
                </c:pt>
                <c:pt idx="33">
                  <c:v>1825751001</c:v>
                </c:pt>
                <c:pt idx="34">
                  <c:v>1825751001</c:v>
                </c:pt>
                <c:pt idx="35">
                  <c:v>1825751001</c:v>
                </c:pt>
                <c:pt idx="36">
                  <c:v>1825751001</c:v>
                </c:pt>
                <c:pt idx="37">
                  <c:v>1825751001</c:v>
                </c:pt>
                <c:pt idx="38">
                  <c:v>1825751001</c:v>
                </c:pt>
                <c:pt idx="39">
                  <c:v>1825751001</c:v>
                </c:pt>
                <c:pt idx="40">
                  <c:v>1825751001</c:v>
                </c:pt>
                <c:pt idx="41">
                  <c:v>1825751001</c:v>
                </c:pt>
                <c:pt idx="42">
                  <c:v>1825751001</c:v>
                </c:pt>
                <c:pt idx="43">
                  <c:v>1825751001</c:v>
                </c:pt>
                <c:pt idx="44">
                  <c:v>1825751001</c:v>
                </c:pt>
                <c:pt idx="45">
                  <c:v>1825751001</c:v>
                </c:pt>
                <c:pt idx="46">
                  <c:v>1825751001</c:v>
                </c:pt>
                <c:pt idx="47">
                  <c:v>1825751001</c:v>
                </c:pt>
                <c:pt idx="48">
                  <c:v>1825751001</c:v>
                </c:pt>
                <c:pt idx="49">
                  <c:v>1825751001</c:v>
                </c:pt>
                <c:pt idx="50">
                  <c:v>1825751001</c:v>
                </c:pt>
                <c:pt idx="51">
                  <c:v>1825751001</c:v>
                </c:pt>
                <c:pt idx="52">
                  <c:v>1825751001</c:v>
                </c:pt>
                <c:pt idx="53">
                  <c:v>1825751001</c:v>
                </c:pt>
                <c:pt idx="54">
                  <c:v>1825751001</c:v>
                </c:pt>
                <c:pt idx="55">
                  <c:v>1825751001</c:v>
                </c:pt>
                <c:pt idx="56">
                  <c:v>1825751001</c:v>
                </c:pt>
                <c:pt idx="57">
                  <c:v>1825751001</c:v>
                </c:pt>
                <c:pt idx="58">
                  <c:v>1825751001</c:v>
                </c:pt>
                <c:pt idx="59">
                  <c:v>1825751001</c:v>
                </c:pt>
                <c:pt idx="60">
                  <c:v>1825751001</c:v>
                </c:pt>
                <c:pt idx="61">
                  <c:v>1825751001</c:v>
                </c:pt>
                <c:pt idx="62">
                  <c:v>1825751001</c:v>
                </c:pt>
                <c:pt idx="63">
                  <c:v>1825751001</c:v>
                </c:pt>
                <c:pt idx="64">
                  <c:v>1825751001</c:v>
                </c:pt>
                <c:pt idx="65">
                  <c:v>1825751001</c:v>
                </c:pt>
                <c:pt idx="66">
                  <c:v>1825751001</c:v>
                </c:pt>
                <c:pt idx="67">
                  <c:v>1825751001</c:v>
                </c:pt>
                <c:pt idx="68">
                  <c:v>1825751001</c:v>
                </c:pt>
                <c:pt idx="69">
                  <c:v>1825751001</c:v>
                </c:pt>
                <c:pt idx="70">
                  <c:v>1825751001</c:v>
                </c:pt>
                <c:pt idx="71">
                  <c:v>1825751001</c:v>
                </c:pt>
                <c:pt idx="72">
                  <c:v>1825751001</c:v>
                </c:pt>
                <c:pt idx="73">
                  <c:v>1825751001</c:v>
                </c:pt>
                <c:pt idx="74">
                  <c:v>1825751001</c:v>
                </c:pt>
                <c:pt idx="75">
                  <c:v>1825751001</c:v>
                </c:pt>
                <c:pt idx="76">
                  <c:v>1825751001</c:v>
                </c:pt>
                <c:pt idx="77">
                  <c:v>1825751001</c:v>
                </c:pt>
                <c:pt idx="78">
                  <c:v>1825751001</c:v>
                </c:pt>
                <c:pt idx="79">
                  <c:v>1825751001</c:v>
                </c:pt>
                <c:pt idx="80">
                  <c:v>1825751001</c:v>
                </c:pt>
                <c:pt idx="81">
                  <c:v>1825751001</c:v>
                </c:pt>
                <c:pt idx="82">
                  <c:v>1825751001</c:v>
                </c:pt>
                <c:pt idx="83">
                  <c:v>1825751001</c:v>
                </c:pt>
                <c:pt idx="84">
                  <c:v>1825751001</c:v>
                </c:pt>
                <c:pt idx="85">
                  <c:v>1825751001</c:v>
                </c:pt>
                <c:pt idx="86">
                  <c:v>1825751001</c:v>
                </c:pt>
                <c:pt idx="87">
                  <c:v>1825751001</c:v>
                </c:pt>
                <c:pt idx="88">
                  <c:v>1825751001</c:v>
                </c:pt>
                <c:pt idx="89">
                  <c:v>1825751001</c:v>
                </c:pt>
                <c:pt idx="90">
                  <c:v>1825751001</c:v>
                </c:pt>
                <c:pt idx="91">
                  <c:v>1825751001</c:v>
                </c:pt>
                <c:pt idx="92">
                  <c:v>1825751001</c:v>
                </c:pt>
                <c:pt idx="93">
                  <c:v>1825751001</c:v>
                </c:pt>
                <c:pt idx="94">
                  <c:v>1825751001</c:v>
                </c:pt>
                <c:pt idx="95">
                  <c:v>1825751001</c:v>
                </c:pt>
                <c:pt idx="96">
                  <c:v>1825751001</c:v>
                </c:pt>
                <c:pt idx="97">
                  <c:v>1825751001</c:v>
                </c:pt>
                <c:pt idx="98">
                  <c:v>1825751001</c:v>
                </c:pt>
                <c:pt idx="99">
                  <c:v>1825751001</c:v>
                </c:pt>
                <c:pt idx="100">
                  <c:v>1825751001</c:v>
                </c:pt>
                <c:pt idx="101">
                  <c:v>1825751001</c:v>
                </c:pt>
                <c:pt idx="102">
                  <c:v>1825751001</c:v>
                </c:pt>
                <c:pt idx="103">
                  <c:v>1825751001</c:v>
                </c:pt>
                <c:pt idx="104">
                  <c:v>1825751001</c:v>
                </c:pt>
                <c:pt idx="105">
                  <c:v>1825751001</c:v>
                </c:pt>
                <c:pt idx="106">
                  <c:v>1825751001</c:v>
                </c:pt>
                <c:pt idx="107">
                  <c:v>1825751001</c:v>
                </c:pt>
                <c:pt idx="108">
                  <c:v>1825751001</c:v>
                </c:pt>
                <c:pt idx="109">
                  <c:v>1825751001</c:v>
                </c:pt>
                <c:pt idx="110">
                  <c:v>1825751001</c:v>
                </c:pt>
                <c:pt idx="111">
                  <c:v>1825751001</c:v>
                </c:pt>
                <c:pt idx="112">
                  <c:v>1825751001</c:v>
                </c:pt>
                <c:pt idx="113">
                  <c:v>1825751001</c:v>
                </c:pt>
                <c:pt idx="114">
                  <c:v>1825751001</c:v>
                </c:pt>
                <c:pt idx="115">
                  <c:v>1825751001</c:v>
                </c:pt>
                <c:pt idx="116">
                  <c:v>1825751001</c:v>
                </c:pt>
                <c:pt idx="117">
                  <c:v>1825751001</c:v>
                </c:pt>
                <c:pt idx="118">
                  <c:v>1825751001</c:v>
                </c:pt>
                <c:pt idx="119">
                  <c:v>1825751001</c:v>
                </c:pt>
                <c:pt idx="120">
                  <c:v>1825751001</c:v>
                </c:pt>
                <c:pt idx="121">
                  <c:v>1825751001</c:v>
                </c:pt>
                <c:pt idx="122">
                  <c:v>1825751001</c:v>
                </c:pt>
                <c:pt idx="123">
                  <c:v>1825751001</c:v>
                </c:pt>
                <c:pt idx="124">
                  <c:v>1825751001</c:v>
                </c:pt>
                <c:pt idx="125">
                  <c:v>1825751001</c:v>
                </c:pt>
                <c:pt idx="126">
                  <c:v>1825751001</c:v>
                </c:pt>
                <c:pt idx="127">
                  <c:v>1825751001</c:v>
                </c:pt>
                <c:pt idx="128">
                  <c:v>1825751001</c:v>
                </c:pt>
                <c:pt idx="129">
                  <c:v>1825751001</c:v>
                </c:pt>
                <c:pt idx="130">
                  <c:v>1825751001</c:v>
                </c:pt>
                <c:pt idx="131">
                  <c:v>1825751001</c:v>
                </c:pt>
                <c:pt idx="132">
                  <c:v>1825751001</c:v>
                </c:pt>
                <c:pt idx="133">
                  <c:v>1825751001</c:v>
                </c:pt>
                <c:pt idx="134">
                  <c:v>1825751001</c:v>
                </c:pt>
                <c:pt idx="135">
                  <c:v>1825751001</c:v>
                </c:pt>
                <c:pt idx="136">
                  <c:v>1825751001</c:v>
                </c:pt>
                <c:pt idx="137">
                  <c:v>1825751001</c:v>
                </c:pt>
                <c:pt idx="138">
                  <c:v>1825751001</c:v>
                </c:pt>
                <c:pt idx="139">
                  <c:v>1825751001</c:v>
                </c:pt>
                <c:pt idx="140">
                  <c:v>1825751001</c:v>
                </c:pt>
                <c:pt idx="141">
                  <c:v>1825751001</c:v>
                </c:pt>
                <c:pt idx="142">
                  <c:v>1825751001</c:v>
                </c:pt>
                <c:pt idx="143">
                  <c:v>1825751001</c:v>
                </c:pt>
                <c:pt idx="144">
                  <c:v>1825751001</c:v>
                </c:pt>
                <c:pt idx="145">
                  <c:v>1825751001</c:v>
                </c:pt>
                <c:pt idx="146">
                  <c:v>1825751001</c:v>
                </c:pt>
                <c:pt idx="147">
                  <c:v>1825751001</c:v>
                </c:pt>
                <c:pt idx="148">
                  <c:v>1825751001</c:v>
                </c:pt>
                <c:pt idx="149">
                  <c:v>1825751001</c:v>
                </c:pt>
                <c:pt idx="150">
                  <c:v>1825751001</c:v>
                </c:pt>
                <c:pt idx="151">
                  <c:v>1825751001</c:v>
                </c:pt>
                <c:pt idx="152">
                  <c:v>1825751001</c:v>
                </c:pt>
                <c:pt idx="153">
                  <c:v>1825751001</c:v>
                </c:pt>
                <c:pt idx="154">
                  <c:v>1825751001</c:v>
                </c:pt>
                <c:pt idx="155">
                  <c:v>1825751001</c:v>
                </c:pt>
                <c:pt idx="156">
                  <c:v>1825751001</c:v>
                </c:pt>
                <c:pt idx="157">
                  <c:v>1825751001</c:v>
                </c:pt>
                <c:pt idx="158">
                  <c:v>1825751001</c:v>
                </c:pt>
                <c:pt idx="159">
                  <c:v>1825751001</c:v>
                </c:pt>
                <c:pt idx="160">
                  <c:v>1825751001</c:v>
                </c:pt>
                <c:pt idx="161">
                  <c:v>1825751001</c:v>
                </c:pt>
                <c:pt idx="162">
                  <c:v>1825751001</c:v>
                </c:pt>
                <c:pt idx="163">
                  <c:v>1825751001</c:v>
                </c:pt>
                <c:pt idx="164">
                  <c:v>1825751001</c:v>
                </c:pt>
                <c:pt idx="165">
                  <c:v>1825751001</c:v>
                </c:pt>
                <c:pt idx="166">
                  <c:v>1825751001</c:v>
                </c:pt>
                <c:pt idx="167">
                  <c:v>1825751001</c:v>
                </c:pt>
                <c:pt idx="168">
                  <c:v>1825751001</c:v>
                </c:pt>
                <c:pt idx="169">
                  <c:v>1825751001</c:v>
                </c:pt>
                <c:pt idx="170">
                  <c:v>1825751001</c:v>
                </c:pt>
                <c:pt idx="171">
                  <c:v>1825751001</c:v>
                </c:pt>
                <c:pt idx="172">
                  <c:v>1825751001</c:v>
                </c:pt>
                <c:pt idx="173">
                  <c:v>1825751001</c:v>
                </c:pt>
                <c:pt idx="174">
                  <c:v>1825751001</c:v>
                </c:pt>
                <c:pt idx="175">
                  <c:v>1825751001</c:v>
                </c:pt>
                <c:pt idx="176">
                  <c:v>1825751001</c:v>
                </c:pt>
                <c:pt idx="177">
                  <c:v>1825751001</c:v>
                </c:pt>
                <c:pt idx="178">
                  <c:v>1825751001</c:v>
                </c:pt>
                <c:pt idx="179">
                  <c:v>1825751001</c:v>
                </c:pt>
                <c:pt idx="180">
                  <c:v>1825751001</c:v>
                </c:pt>
                <c:pt idx="181">
                  <c:v>1825751001</c:v>
                </c:pt>
                <c:pt idx="182">
                  <c:v>1825751001</c:v>
                </c:pt>
                <c:pt idx="183">
                  <c:v>1825751001</c:v>
                </c:pt>
                <c:pt idx="184">
                  <c:v>1825751001</c:v>
                </c:pt>
                <c:pt idx="185">
                  <c:v>1825751001</c:v>
                </c:pt>
                <c:pt idx="186">
                  <c:v>1825751001</c:v>
                </c:pt>
                <c:pt idx="187">
                  <c:v>1825751001</c:v>
                </c:pt>
                <c:pt idx="188">
                  <c:v>1825751001</c:v>
                </c:pt>
                <c:pt idx="189">
                  <c:v>1825751001</c:v>
                </c:pt>
                <c:pt idx="190">
                  <c:v>1825751001</c:v>
                </c:pt>
                <c:pt idx="191">
                  <c:v>1825751001</c:v>
                </c:pt>
                <c:pt idx="192">
                  <c:v>1825751001</c:v>
                </c:pt>
                <c:pt idx="193">
                  <c:v>1825751001</c:v>
                </c:pt>
                <c:pt idx="194">
                  <c:v>1825751001</c:v>
                </c:pt>
                <c:pt idx="195">
                  <c:v>1825751001</c:v>
                </c:pt>
                <c:pt idx="196">
                  <c:v>1825751001</c:v>
                </c:pt>
                <c:pt idx="197">
                  <c:v>1825751001</c:v>
                </c:pt>
                <c:pt idx="198">
                  <c:v>1825751001</c:v>
                </c:pt>
                <c:pt idx="199">
                  <c:v>1825751001</c:v>
                </c:pt>
                <c:pt idx="200">
                  <c:v>1825751001</c:v>
                </c:pt>
                <c:pt idx="201">
                  <c:v>1825751001</c:v>
                </c:pt>
                <c:pt idx="202">
                  <c:v>1825751001</c:v>
                </c:pt>
                <c:pt idx="203">
                  <c:v>1825751001</c:v>
                </c:pt>
                <c:pt idx="204">
                  <c:v>1825751001</c:v>
                </c:pt>
                <c:pt idx="205">
                  <c:v>1825751001</c:v>
                </c:pt>
                <c:pt idx="206">
                  <c:v>1825751001</c:v>
                </c:pt>
                <c:pt idx="207">
                  <c:v>1825751001</c:v>
                </c:pt>
                <c:pt idx="208">
                  <c:v>1825751001</c:v>
                </c:pt>
                <c:pt idx="209">
                  <c:v>1825751001</c:v>
                </c:pt>
                <c:pt idx="210">
                  <c:v>1825751001</c:v>
                </c:pt>
                <c:pt idx="211">
                  <c:v>1825751001</c:v>
                </c:pt>
                <c:pt idx="212">
                  <c:v>1825751001</c:v>
                </c:pt>
                <c:pt idx="213">
                  <c:v>1825751001</c:v>
                </c:pt>
                <c:pt idx="214">
                  <c:v>1825751001</c:v>
                </c:pt>
                <c:pt idx="215">
                  <c:v>1825751001</c:v>
                </c:pt>
                <c:pt idx="216">
                  <c:v>1825751001</c:v>
                </c:pt>
                <c:pt idx="217">
                  <c:v>1825751001</c:v>
                </c:pt>
                <c:pt idx="218">
                  <c:v>1825751001</c:v>
                </c:pt>
                <c:pt idx="219">
                  <c:v>1825751001</c:v>
                </c:pt>
                <c:pt idx="220">
                  <c:v>1825751001</c:v>
                </c:pt>
                <c:pt idx="221">
                  <c:v>1825751001</c:v>
                </c:pt>
                <c:pt idx="222">
                  <c:v>1825751001</c:v>
                </c:pt>
                <c:pt idx="223">
                  <c:v>1825751001</c:v>
                </c:pt>
                <c:pt idx="224">
                  <c:v>1825751001</c:v>
                </c:pt>
                <c:pt idx="225">
                  <c:v>1825751001</c:v>
                </c:pt>
                <c:pt idx="226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F0D-9324-9F67BAC6994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1825751001</c:v>
                </c:pt>
                <c:pt idx="26">
                  <c:v>1825751001</c:v>
                </c:pt>
                <c:pt idx="27">
                  <c:v>1825751001</c:v>
                </c:pt>
                <c:pt idx="28">
                  <c:v>1825751001</c:v>
                </c:pt>
                <c:pt idx="29">
                  <c:v>1825751001</c:v>
                </c:pt>
                <c:pt idx="30">
                  <c:v>1825751001</c:v>
                </c:pt>
                <c:pt idx="31">
                  <c:v>1825751001</c:v>
                </c:pt>
                <c:pt idx="32">
                  <c:v>1825751001</c:v>
                </c:pt>
                <c:pt idx="33">
                  <c:v>1825751001</c:v>
                </c:pt>
                <c:pt idx="34">
                  <c:v>1825751001</c:v>
                </c:pt>
                <c:pt idx="35">
                  <c:v>1825751001</c:v>
                </c:pt>
                <c:pt idx="36">
                  <c:v>1825751001</c:v>
                </c:pt>
                <c:pt idx="37">
                  <c:v>1825751001</c:v>
                </c:pt>
                <c:pt idx="38">
                  <c:v>1825751001</c:v>
                </c:pt>
                <c:pt idx="39">
                  <c:v>1825751001</c:v>
                </c:pt>
                <c:pt idx="40">
                  <c:v>1825751001</c:v>
                </c:pt>
                <c:pt idx="41">
                  <c:v>1825751001</c:v>
                </c:pt>
                <c:pt idx="42">
                  <c:v>1825751001</c:v>
                </c:pt>
                <c:pt idx="43">
                  <c:v>1825751001</c:v>
                </c:pt>
                <c:pt idx="44">
                  <c:v>1825751001</c:v>
                </c:pt>
                <c:pt idx="45">
                  <c:v>1825751001</c:v>
                </c:pt>
                <c:pt idx="46">
                  <c:v>1825751001</c:v>
                </c:pt>
                <c:pt idx="47">
                  <c:v>1825751001</c:v>
                </c:pt>
                <c:pt idx="48">
                  <c:v>1825751001</c:v>
                </c:pt>
                <c:pt idx="49">
                  <c:v>1825751001</c:v>
                </c:pt>
                <c:pt idx="50">
                  <c:v>1825751001</c:v>
                </c:pt>
                <c:pt idx="51">
                  <c:v>1825751001</c:v>
                </c:pt>
                <c:pt idx="52">
                  <c:v>1825751001</c:v>
                </c:pt>
                <c:pt idx="53">
                  <c:v>1825751001</c:v>
                </c:pt>
                <c:pt idx="54">
                  <c:v>1825751001</c:v>
                </c:pt>
                <c:pt idx="55">
                  <c:v>1825751001</c:v>
                </c:pt>
                <c:pt idx="56">
                  <c:v>1825751001</c:v>
                </c:pt>
                <c:pt idx="57">
                  <c:v>1825751001</c:v>
                </c:pt>
                <c:pt idx="58">
                  <c:v>1825751001</c:v>
                </c:pt>
                <c:pt idx="59">
                  <c:v>1825751001</c:v>
                </c:pt>
                <c:pt idx="60">
                  <c:v>1825751001</c:v>
                </c:pt>
                <c:pt idx="61">
                  <c:v>1825751001</c:v>
                </c:pt>
                <c:pt idx="62">
                  <c:v>1825751001</c:v>
                </c:pt>
                <c:pt idx="63">
                  <c:v>1825751001</c:v>
                </c:pt>
                <c:pt idx="64">
                  <c:v>1825751001</c:v>
                </c:pt>
                <c:pt idx="65">
                  <c:v>1825751001</c:v>
                </c:pt>
                <c:pt idx="66">
                  <c:v>1825751001</c:v>
                </c:pt>
                <c:pt idx="67">
                  <c:v>1825751001</c:v>
                </c:pt>
                <c:pt idx="68">
                  <c:v>1825751001</c:v>
                </c:pt>
                <c:pt idx="69">
                  <c:v>1825751001</c:v>
                </c:pt>
                <c:pt idx="70">
                  <c:v>1825751001</c:v>
                </c:pt>
                <c:pt idx="71">
                  <c:v>1825751001</c:v>
                </c:pt>
                <c:pt idx="72">
                  <c:v>1825751001</c:v>
                </c:pt>
                <c:pt idx="73">
                  <c:v>1825751001</c:v>
                </c:pt>
                <c:pt idx="74">
                  <c:v>1825751001</c:v>
                </c:pt>
                <c:pt idx="75">
                  <c:v>1825751001</c:v>
                </c:pt>
                <c:pt idx="76">
                  <c:v>1825751001</c:v>
                </c:pt>
                <c:pt idx="77">
                  <c:v>1825751001</c:v>
                </c:pt>
                <c:pt idx="78">
                  <c:v>1825751001</c:v>
                </c:pt>
                <c:pt idx="79">
                  <c:v>1825751001</c:v>
                </c:pt>
                <c:pt idx="80">
                  <c:v>1825751001</c:v>
                </c:pt>
                <c:pt idx="81">
                  <c:v>1825751001</c:v>
                </c:pt>
                <c:pt idx="82">
                  <c:v>1825751001</c:v>
                </c:pt>
                <c:pt idx="83">
                  <c:v>1825751001</c:v>
                </c:pt>
                <c:pt idx="84">
                  <c:v>1825751001</c:v>
                </c:pt>
                <c:pt idx="85">
                  <c:v>1825751001</c:v>
                </c:pt>
                <c:pt idx="86">
                  <c:v>1825751001</c:v>
                </c:pt>
                <c:pt idx="87">
                  <c:v>1825751001</c:v>
                </c:pt>
                <c:pt idx="88">
                  <c:v>1825751001</c:v>
                </c:pt>
                <c:pt idx="89">
                  <c:v>1825751001</c:v>
                </c:pt>
                <c:pt idx="90">
                  <c:v>1825751001</c:v>
                </c:pt>
                <c:pt idx="91">
                  <c:v>1825751001</c:v>
                </c:pt>
                <c:pt idx="92">
                  <c:v>1825751001</c:v>
                </c:pt>
                <c:pt idx="93">
                  <c:v>1825751001</c:v>
                </c:pt>
                <c:pt idx="94">
                  <c:v>1825751001</c:v>
                </c:pt>
                <c:pt idx="95">
                  <c:v>1825751001</c:v>
                </c:pt>
                <c:pt idx="96">
                  <c:v>1825751001</c:v>
                </c:pt>
                <c:pt idx="97">
                  <c:v>1825751001</c:v>
                </c:pt>
                <c:pt idx="98">
                  <c:v>1825751001</c:v>
                </c:pt>
                <c:pt idx="99">
                  <c:v>1825751001</c:v>
                </c:pt>
                <c:pt idx="100">
                  <c:v>1825751001</c:v>
                </c:pt>
                <c:pt idx="101">
                  <c:v>1825751001</c:v>
                </c:pt>
                <c:pt idx="102">
                  <c:v>1825751001</c:v>
                </c:pt>
                <c:pt idx="103">
                  <c:v>1825751001</c:v>
                </c:pt>
                <c:pt idx="104">
                  <c:v>1825751001</c:v>
                </c:pt>
                <c:pt idx="105">
                  <c:v>1825751001</c:v>
                </c:pt>
                <c:pt idx="106">
                  <c:v>1825751001</c:v>
                </c:pt>
                <c:pt idx="107">
                  <c:v>1825751001</c:v>
                </c:pt>
                <c:pt idx="108">
                  <c:v>1825751001</c:v>
                </c:pt>
                <c:pt idx="109">
                  <c:v>1825751001</c:v>
                </c:pt>
                <c:pt idx="110">
                  <c:v>1825751001</c:v>
                </c:pt>
                <c:pt idx="111">
                  <c:v>1825751001</c:v>
                </c:pt>
                <c:pt idx="112">
                  <c:v>1825751001</c:v>
                </c:pt>
                <c:pt idx="113">
                  <c:v>1825751001</c:v>
                </c:pt>
                <c:pt idx="114">
                  <c:v>1825751001</c:v>
                </c:pt>
                <c:pt idx="115">
                  <c:v>1825751001</c:v>
                </c:pt>
                <c:pt idx="116">
                  <c:v>1825751001</c:v>
                </c:pt>
                <c:pt idx="117">
                  <c:v>1825751001</c:v>
                </c:pt>
                <c:pt idx="118">
                  <c:v>1825751001</c:v>
                </c:pt>
                <c:pt idx="119">
                  <c:v>1825751001</c:v>
                </c:pt>
                <c:pt idx="120">
                  <c:v>1825751001</c:v>
                </c:pt>
                <c:pt idx="121">
                  <c:v>1825751001</c:v>
                </c:pt>
                <c:pt idx="122">
                  <c:v>1825751001</c:v>
                </c:pt>
                <c:pt idx="123">
                  <c:v>1825751001</c:v>
                </c:pt>
                <c:pt idx="124">
                  <c:v>1825751001</c:v>
                </c:pt>
                <c:pt idx="125">
                  <c:v>1825751001</c:v>
                </c:pt>
                <c:pt idx="126">
                  <c:v>1825751001</c:v>
                </c:pt>
                <c:pt idx="127">
                  <c:v>1825751001</c:v>
                </c:pt>
                <c:pt idx="128">
                  <c:v>1825751001</c:v>
                </c:pt>
                <c:pt idx="129">
                  <c:v>1825751001</c:v>
                </c:pt>
                <c:pt idx="130">
                  <c:v>1825751001</c:v>
                </c:pt>
                <c:pt idx="131">
                  <c:v>1825751001</c:v>
                </c:pt>
                <c:pt idx="132">
                  <c:v>1825751001</c:v>
                </c:pt>
                <c:pt idx="133">
                  <c:v>1825751001</c:v>
                </c:pt>
                <c:pt idx="134">
                  <c:v>1825751001</c:v>
                </c:pt>
                <c:pt idx="135">
                  <c:v>1825751001</c:v>
                </c:pt>
                <c:pt idx="136">
                  <c:v>1825751001</c:v>
                </c:pt>
                <c:pt idx="137">
                  <c:v>1825751001</c:v>
                </c:pt>
                <c:pt idx="138">
                  <c:v>1825751001</c:v>
                </c:pt>
                <c:pt idx="139">
                  <c:v>1825751001</c:v>
                </c:pt>
                <c:pt idx="140">
                  <c:v>1825751001</c:v>
                </c:pt>
                <c:pt idx="141">
                  <c:v>1825751001</c:v>
                </c:pt>
                <c:pt idx="142">
                  <c:v>1825751001</c:v>
                </c:pt>
                <c:pt idx="143">
                  <c:v>1825751001</c:v>
                </c:pt>
                <c:pt idx="144">
                  <c:v>1825751001</c:v>
                </c:pt>
                <c:pt idx="145">
                  <c:v>1825751001</c:v>
                </c:pt>
                <c:pt idx="146">
                  <c:v>1825751001</c:v>
                </c:pt>
                <c:pt idx="147">
                  <c:v>1825751001</c:v>
                </c:pt>
                <c:pt idx="148">
                  <c:v>1825751001</c:v>
                </c:pt>
                <c:pt idx="149">
                  <c:v>1825751001</c:v>
                </c:pt>
                <c:pt idx="150">
                  <c:v>1825751001</c:v>
                </c:pt>
                <c:pt idx="151">
                  <c:v>1825751001</c:v>
                </c:pt>
                <c:pt idx="152">
                  <c:v>1825751001</c:v>
                </c:pt>
                <c:pt idx="153">
                  <c:v>1825751001</c:v>
                </c:pt>
                <c:pt idx="154">
                  <c:v>1825751001</c:v>
                </c:pt>
                <c:pt idx="155">
                  <c:v>1825751001</c:v>
                </c:pt>
                <c:pt idx="156">
                  <c:v>1825751001</c:v>
                </c:pt>
                <c:pt idx="157">
                  <c:v>1825751001</c:v>
                </c:pt>
                <c:pt idx="158">
                  <c:v>1825751001</c:v>
                </c:pt>
                <c:pt idx="159">
                  <c:v>1825751001</c:v>
                </c:pt>
                <c:pt idx="160">
                  <c:v>1825751001</c:v>
                </c:pt>
                <c:pt idx="161">
                  <c:v>1825751001</c:v>
                </c:pt>
                <c:pt idx="162">
                  <c:v>1825751001</c:v>
                </c:pt>
                <c:pt idx="163">
                  <c:v>1825751001</c:v>
                </c:pt>
                <c:pt idx="164">
                  <c:v>1825751001</c:v>
                </c:pt>
                <c:pt idx="165">
                  <c:v>1825751001</c:v>
                </c:pt>
                <c:pt idx="166">
                  <c:v>1825751001</c:v>
                </c:pt>
                <c:pt idx="167">
                  <c:v>1825751001</c:v>
                </c:pt>
                <c:pt idx="168">
                  <c:v>1825751001</c:v>
                </c:pt>
                <c:pt idx="169">
                  <c:v>1825751001</c:v>
                </c:pt>
                <c:pt idx="170">
                  <c:v>1825751001</c:v>
                </c:pt>
                <c:pt idx="171">
                  <c:v>1825751001</c:v>
                </c:pt>
                <c:pt idx="172">
                  <c:v>1825751001</c:v>
                </c:pt>
                <c:pt idx="173">
                  <c:v>1825751001</c:v>
                </c:pt>
                <c:pt idx="174">
                  <c:v>1825751001</c:v>
                </c:pt>
                <c:pt idx="175">
                  <c:v>1825751001</c:v>
                </c:pt>
                <c:pt idx="176">
                  <c:v>1825751001</c:v>
                </c:pt>
                <c:pt idx="177">
                  <c:v>1825751001</c:v>
                </c:pt>
                <c:pt idx="178">
                  <c:v>1825751001</c:v>
                </c:pt>
                <c:pt idx="179">
                  <c:v>1825751001</c:v>
                </c:pt>
                <c:pt idx="180">
                  <c:v>1825751001</c:v>
                </c:pt>
                <c:pt idx="181">
                  <c:v>1825751001</c:v>
                </c:pt>
                <c:pt idx="182">
                  <c:v>1825751001</c:v>
                </c:pt>
                <c:pt idx="183">
                  <c:v>1825751001</c:v>
                </c:pt>
                <c:pt idx="184">
                  <c:v>1825751001</c:v>
                </c:pt>
                <c:pt idx="185">
                  <c:v>1825751001</c:v>
                </c:pt>
                <c:pt idx="186">
                  <c:v>1825751001</c:v>
                </c:pt>
                <c:pt idx="187">
                  <c:v>1825751001</c:v>
                </c:pt>
                <c:pt idx="188">
                  <c:v>1825751001</c:v>
                </c:pt>
                <c:pt idx="189">
                  <c:v>1825751001</c:v>
                </c:pt>
                <c:pt idx="190">
                  <c:v>1825751001</c:v>
                </c:pt>
                <c:pt idx="191">
                  <c:v>1825751001</c:v>
                </c:pt>
                <c:pt idx="192">
                  <c:v>1825751001</c:v>
                </c:pt>
                <c:pt idx="193">
                  <c:v>1825751001</c:v>
                </c:pt>
                <c:pt idx="194">
                  <c:v>1825751001</c:v>
                </c:pt>
                <c:pt idx="195">
                  <c:v>1825751001</c:v>
                </c:pt>
                <c:pt idx="196">
                  <c:v>1825751001</c:v>
                </c:pt>
                <c:pt idx="197">
                  <c:v>1825751001</c:v>
                </c:pt>
                <c:pt idx="198">
                  <c:v>1825751001</c:v>
                </c:pt>
                <c:pt idx="199">
                  <c:v>1825751001</c:v>
                </c:pt>
                <c:pt idx="200">
                  <c:v>1825751001</c:v>
                </c:pt>
                <c:pt idx="201">
                  <c:v>1825751001</c:v>
                </c:pt>
                <c:pt idx="202">
                  <c:v>1825751001</c:v>
                </c:pt>
                <c:pt idx="203">
                  <c:v>1825751001</c:v>
                </c:pt>
                <c:pt idx="204">
                  <c:v>1825751001</c:v>
                </c:pt>
                <c:pt idx="205">
                  <c:v>1825751001</c:v>
                </c:pt>
                <c:pt idx="206">
                  <c:v>1825751001</c:v>
                </c:pt>
                <c:pt idx="207">
                  <c:v>1825751001</c:v>
                </c:pt>
                <c:pt idx="208">
                  <c:v>1825751001</c:v>
                </c:pt>
                <c:pt idx="209">
                  <c:v>1825751001</c:v>
                </c:pt>
                <c:pt idx="210">
                  <c:v>1825751001</c:v>
                </c:pt>
                <c:pt idx="211">
                  <c:v>1825751001</c:v>
                </c:pt>
                <c:pt idx="212">
                  <c:v>1825751001</c:v>
                </c:pt>
                <c:pt idx="213">
                  <c:v>1825751001</c:v>
                </c:pt>
                <c:pt idx="214">
                  <c:v>1825751001</c:v>
                </c:pt>
                <c:pt idx="215">
                  <c:v>1825751001</c:v>
                </c:pt>
                <c:pt idx="216">
                  <c:v>1825751001</c:v>
                </c:pt>
                <c:pt idx="217">
                  <c:v>1825751001</c:v>
                </c:pt>
                <c:pt idx="218">
                  <c:v>1825751001</c:v>
                </c:pt>
                <c:pt idx="219">
                  <c:v>1825751001</c:v>
                </c:pt>
                <c:pt idx="220">
                  <c:v>1825751001</c:v>
                </c:pt>
                <c:pt idx="221">
                  <c:v>1825751001</c:v>
                </c:pt>
                <c:pt idx="222">
                  <c:v>1825751001</c:v>
                </c:pt>
                <c:pt idx="223">
                  <c:v>1825751001</c:v>
                </c:pt>
                <c:pt idx="224">
                  <c:v>1825751001</c:v>
                </c:pt>
                <c:pt idx="225">
                  <c:v>1825751001</c:v>
                </c:pt>
                <c:pt idx="226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F0D-9324-9F67BAC6994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1825751001</c:v>
                </c:pt>
                <c:pt idx="25">
                  <c:v>1825751001</c:v>
                </c:pt>
                <c:pt idx="26">
                  <c:v>1825751001</c:v>
                </c:pt>
                <c:pt idx="27">
                  <c:v>1825751001</c:v>
                </c:pt>
                <c:pt idx="28">
                  <c:v>1825751001</c:v>
                </c:pt>
                <c:pt idx="29">
                  <c:v>1825751001</c:v>
                </c:pt>
                <c:pt idx="30">
                  <c:v>1825751001</c:v>
                </c:pt>
                <c:pt idx="31">
                  <c:v>1825751001</c:v>
                </c:pt>
                <c:pt idx="32">
                  <c:v>1825751001</c:v>
                </c:pt>
                <c:pt idx="33">
                  <c:v>1825751001</c:v>
                </c:pt>
                <c:pt idx="34">
                  <c:v>1825751001</c:v>
                </c:pt>
                <c:pt idx="35">
                  <c:v>1825751001</c:v>
                </c:pt>
                <c:pt idx="36">
                  <c:v>1825751001</c:v>
                </c:pt>
                <c:pt idx="37">
                  <c:v>1825751001</c:v>
                </c:pt>
                <c:pt idx="38">
                  <c:v>1825751001</c:v>
                </c:pt>
                <c:pt idx="39">
                  <c:v>1825751001</c:v>
                </c:pt>
                <c:pt idx="40">
                  <c:v>1825751001</c:v>
                </c:pt>
                <c:pt idx="41">
                  <c:v>1825751001</c:v>
                </c:pt>
                <c:pt idx="42">
                  <c:v>1825751001</c:v>
                </c:pt>
                <c:pt idx="43">
                  <c:v>1825751001</c:v>
                </c:pt>
                <c:pt idx="44">
                  <c:v>1825751001</c:v>
                </c:pt>
                <c:pt idx="45">
                  <c:v>1825751001</c:v>
                </c:pt>
                <c:pt idx="46">
                  <c:v>1825751001</c:v>
                </c:pt>
                <c:pt idx="47">
                  <c:v>1825751001</c:v>
                </c:pt>
                <c:pt idx="48">
                  <c:v>1825751001</c:v>
                </c:pt>
                <c:pt idx="49">
                  <c:v>1825751001</c:v>
                </c:pt>
                <c:pt idx="50">
                  <c:v>1825751001</c:v>
                </c:pt>
                <c:pt idx="51">
                  <c:v>1825751001</c:v>
                </c:pt>
                <c:pt idx="52">
                  <c:v>1825751001</c:v>
                </c:pt>
                <c:pt idx="53">
                  <c:v>1825751001</c:v>
                </c:pt>
                <c:pt idx="54">
                  <c:v>1825751001</c:v>
                </c:pt>
                <c:pt idx="55">
                  <c:v>1825751001</c:v>
                </c:pt>
                <c:pt idx="56">
                  <c:v>1825751001</c:v>
                </c:pt>
                <c:pt idx="57">
                  <c:v>1825751001</c:v>
                </c:pt>
                <c:pt idx="58">
                  <c:v>1825751001</c:v>
                </c:pt>
                <c:pt idx="59">
                  <c:v>1825751001</c:v>
                </c:pt>
                <c:pt idx="60">
                  <c:v>1825751001</c:v>
                </c:pt>
                <c:pt idx="61">
                  <c:v>1825751001</c:v>
                </c:pt>
                <c:pt idx="62">
                  <c:v>1825751001</c:v>
                </c:pt>
                <c:pt idx="63">
                  <c:v>1825751001</c:v>
                </c:pt>
                <c:pt idx="64">
                  <c:v>1825751001</c:v>
                </c:pt>
                <c:pt idx="65">
                  <c:v>1825751001</c:v>
                </c:pt>
                <c:pt idx="66">
                  <c:v>1825751001</c:v>
                </c:pt>
                <c:pt idx="67">
                  <c:v>1825751001</c:v>
                </c:pt>
                <c:pt idx="68">
                  <c:v>1825751001</c:v>
                </c:pt>
                <c:pt idx="69">
                  <c:v>1825751001</c:v>
                </c:pt>
                <c:pt idx="70">
                  <c:v>1825751001</c:v>
                </c:pt>
                <c:pt idx="71">
                  <c:v>1825751001</c:v>
                </c:pt>
                <c:pt idx="72">
                  <c:v>1825751001</c:v>
                </c:pt>
                <c:pt idx="73">
                  <c:v>1825751001</c:v>
                </c:pt>
                <c:pt idx="74">
                  <c:v>1825751001</c:v>
                </c:pt>
                <c:pt idx="75">
                  <c:v>1825751001</c:v>
                </c:pt>
                <c:pt idx="76">
                  <c:v>1825751001</c:v>
                </c:pt>
                <c:pt idx="77">
                  <c:v>1825751001</c:v>
                </c:pt>
                <c:pt idx="78">
                  <c:v>1825751001</c:v>
                </c:pt>
                <c:pt idx="79">
                  <c:v>1825751001</c:v>
                </c:pt>
                <c:pt idx="80">
                  <c:v>1825751001</c:v>
                </c:pt>
                <c:pt idx="81">
                  <c:v>1825751001</c:v>
                </c:pt>
                <c:pt idx="82">
                  <c:v>1825751001</c:v>
                </c:pt>
                <c:pt idx="83">
                  <c:v>1825751001</c:v>
                </c:pt>
                <c:pt idx="84">
                  <c:v>1825751001</c:v>
                </c:pt>
                <c:pt idx="85">
                  <c:v>1825751001</c:v>
                </c:pt>
                <c:pt idx="86">
                  <c:v>1825751001</c:v>
                </c:pt>
                <c:pt idx="87">
                  <c:v>1825751001</c:v>
                </c:pt>
                <c:pt idx="88">
                  <c:v>1825751001</c:v>
                </c:pt>
                <c:pt idx="89">
                  <c:v>1825751001</c:v>
                </c:pt>
                <c:pt idx="90">
                  <c:v>1825751001</c:v>
                </c:pt>
                <c:pt idx="91">
                  <c:v>1825751001</c:v>
                </c:pt>
                <c:pt idx="92">
                  <c:v>1825751001</c:v>
                </c:pt>
                <c:pt idx="93">
                  <c:v>1825751001</c:v>
                </c:pt>
                <c:pt idx="94">
                  <c:v>1825751001</c:v>
                </c:pt>
                <c:pt idx="95">
                  <c:v>1825751001</c:v>
                </c:pt>
                <c:pt idx="96">
                  <c:v>1825751001</c:v>
                </c:pt>
                <c:pt idx="97">
                  <c:v>1825751001</c:v>
                </c:pt>
                <c:pt idx="98">
                  <c:v>1825751001</c:v>
                </c:pt>
                <c:pt idx="99">
                  <c:v>1825751001</c:v>
                </c:pt>
                <c:pt idx="100">
                  <c:v>1825751001</c:v>
                </c:pt>
                <c:pt idx="101">
                  <c:v>1825751001</c:v>
                </c:pt>
                <c:pt idx="102">
                  <c:v>1825751001</c:v>
                </c:pt>
                <c:pt idx="103">
                  <c:v>1825751001</c:v>
                </c:pt>
                <c:pt idx="104">
                  <c:v>1825751001</c:v>
                </c:pt>
                <c:pt idx="105">
                  <c:v>1825751001</c:v>
                </c:pt>
                <c:pt idx="106">
                  <c:v>1825751001</c:v>
                </c:pt>
                <c:pt idx="107">
                  <c:v>1825751001</c:v>
                </c:pt>
                <c:pt idx="108">
                  <c:v>1825751001</c:v>
                </c:pt>
                <c:pt idx="109">
                  <c:v>1825751001</c:v>
                </c:pt>
                <c:pt idx="110">
                  <c:v>1825751001</c:v>
                </c:pt>
                <c:pt idx="111">
                  <c:v>1825751001</c:v>
                </c:pt>
                <c:pt idx="112">
                  <c:v>1825751001</c:v>
                </c:pt>
                <c:pt idx="113">
                  <c:v>1825751001</c:v>
                </c:pt>
                <c:pt idx="114">
                  <c:v>1825751001</c:v>
                </c:pt>
                <c:pt idx="115">
                  <c:v>1825751001</c:v>
                </c:pt>
                <c:pt idx="116">
                  <c:v>1825751001</c:v>
                </c:pt>
                <c:pt idx="117">
                  <c:v>1825751001</c:v>
                </c:pt>
                <c:pt idx="118">
                  <c:v>1825751001</c:v>
                </c:pt>
                <c:pt idx="119">
                  <c:v>1825751001</c:v>
                </c:pt>
                <c:pt idx="120">
                  <c:v>1825751001</c:v>
                </c:pt>
                <c:pt idx="121">
                  <c:v>1825751001</c:v>
                </c:pt>
                <c:pt idx="122">
                  <c:v>1825751001</c:v>
                </c:pt>
                <c:pt idx="123">
                  <c:v>1825751001</c:v>
                </c:pt>
                <c:pt idx="124">
                  <c:v>1825751001</c:v>
                </c:pt>
                <c:pt idx="125">
                  <c:v>1825751001</c:v>
                </c:pt>
                <c:pt idx="126">
                  <c:v>1825751001</c:v>
                </c:pt>
                <c:pt idx="127">
                  <c:v>1825751001</c:v>
                </c:pt>
                <c:pt idx="128">
                  <c:v>1825751001</c:v>
                </c:pt>
                <c:pt idx="129">
                  <c:v>1825751001</c:v>
                </c:pt>
                <c:pt idx="130">
                  <c:v>1825751001</c:v>
                </c:pt>
                <c:pt idx="131">
                  <c:v>1825751001</c:v>
                </c:pt>
                <c:pt idx="132">
                  <c:v>1825751001</c:v>
                </c:pt>
                <c:pt idx="133">
                  <c:v>1825751001</c:v>
                </c:pt>
                <c:pt idx="134">
                  <c:v>1825751001</c:v>
                </c:pt>
                <c:pt idx="135">
                  <c:v>1825751001</c:v>
                </c:pt>
                <c:pt idx="136">
                  <c:v>1825751001</c:v>
                </c:pt>
                <c:pt idx="137">
                  <c:v>1825751001</c:v>
                </c:pt>
                <c:pt idx="138">
                  <c:v>1825751001</c:v>
                </c:pt>
                <c:pt idx="139">
                  <c:v>1825751001</c:v>
                </c:pt>
                <c:pt idx="140">
                  <c:v>1825751001</c:v>
                </c:pt>
                <c:pt idx="141">
                  <c:v>1825751001</c:v>
                </c:pt>
                <c:pt idx="142">
                  <c:v>1825751001</c:v>
                </c:pt>
                <c:pt idx="143">
                  <c:v>1825751001</c:v>
                </c:pt>
                <c:pt idx="144">
                  <c:v>1825751001</c:v>
                </c:pt>
                <c:pt idx="145">
                  <c:v>1825751001</c:v>
                </c:pt>
                <c:pt idx="146">
                  <c:v>1825751001</c:v>
                </c:pt>
                <c:pt idx="147">
                  <c:v>1825751001</c:v>
                </c:pt>
                <c:pt idx="148">
                  <c:v>1825751001</c:v>
                </c:pt>
                <c:pt idx="149">
                  <c:v>1825751001</c:v>
                </c:pt>
                <c:pt idx="150">
                  <c:v>1825751001</c:v>
                </c:pt>
                <c:pt idx="151">
                  <c:v>1825751001</c:v>
                </c:pt>
                <c:pt idx="152">
                  <c:v>1825751001</c:v>
                </c:pt>
                <c:pt idx="153">
                  <c:v>1825751001</c:v>
                </c:pt>
                <c:pt idx="154">
                  <c:v>1825751001</c:v>
                </c:pt>
                <c:pt idx="155">
                  <c:v>1825751001</c:v>
                </c:pt>
                <c:pt idx="156">
                  <c:v>1825751001</c:v>
                </c:pt>
                <c:pt idx="157">
                  <c:v>1825751001</c:v>
                </c:pt>
                <c:pt idx="158">
                  <c:v>1825751001</c:v>
                </c:pt>
                <c:pt idx="159">
                  <c:v>1825751001</c:v>
                </c:pt>
                <c:pt idx="160">
                  <c:v>1825751001</c:v>
                </c:pt>
                <c:pt idx="161">
                  <c:v>1825751001</c:v>
                </c:pt>
                <c:pt idx="162">
                  <c:v>1825751001</c:v>
                </c:pt>
                <c:pt idx="163">
                  <c:v>1825751001</c:v>
                </c:pt>
                <c:pt idx="164">
                  <c:v>1825751001</c:v>
                </c:pt>
                <c:pt idx="165">
                  <c:v>1825751001</c:v>
                </c:pt>
                <c:pt idx="166">
                  <c:v>1825751001</c:v>
                </c:pt>
                <c:pt idx="167">
                  <c:v>1825751001</c:v>
                </c:pt>
                <c:pt idx="168">
                  <c:v>1825751001</c:v>
                </c:pt>
                <c:pt idx="169">
                  <c:v>1825751001</c:v>
                </c:pt>
                <c:pt idx="170">
                  <c:v>1825751001</c:v>
                </c:pt>
                <c:pt idx="171">
                  <c:v>1825751001</c:v>
                </c:pt>
                <c:pt idx="172">
                  <c:v>1825751001</c:v>
                </c:pt>
                <c:pt idx="173">
                  <c:v>1825751001</c:v>
                </c:pt>
                <c:pt idx="174">
                  <c:v>1825751001</c:v>
                </c:pt>
                <c:pt idx="175">
                  <c:v>1825751001</c:v>
                </c:pt>
                <c:pt idx="176">
                  <c:v>1825751001</c:v>
                </c:pt>
                <c:pt idx="177">
                  <c:v>1825751001</c:v>
                </c:pt>
                <c:pt idx="178">
                  <c:v>1825751001</c:v>
                </c:pt>
                <c:pt idx="179">
                  <c:v>1825751001</c:v>
                </c:pt>
                <c:pt idx="180">
                  <c:v>1825751001</c:v>
                </c:pt>
                <c:pt idx="181">
                  <c:v>1825751001</c:v>
                </c:pt>
                <c:pt idx="182">
                  <c:v>1825751001</c:v>
                </c:pt>
                <c:pt idx="183">
                  <c:v>1825751001</c:v>
                </c:pt>
                <c:pt idx="184">
                  <c:v>1825751001</c:v>
                </c:pt>
                <c:pt idx="185">
                  <c:v>1825751001</c:v>
                </c:pt>
                <c:pt idx="186">
                  <c:v>1825751001</c:v>
                </c:pt>
                <c:pt idx="187">
                  <c:v>1825751001</c:v>
                </c:pt>
                <c:pt idx="188">
                  <c:v>1825751001</c:v>
                </c:pt>
                <c:pt idx="189">
                  <c:v>1825751001</c:v>
                </c:pt>
                <c:pt idx="190">
                  <c:v>1825751001</c:v>
                </c:pt>
                <c:pt idx="191">
                  <c:v>1825751001</c:v>
                </c:pt>
                <c:pt idx="192">
                  <c:v>1825751001</c:v>
                </c:pt>
                <c:pt idx="193">
                  <c:v>1825751001</c:v>
                </c:pt>
                <c:pt idx="194">
                  <c:v>1825751001</c:v>
                </c:pt>
                <c:pt idx="195">
                  <c:v>1825751001</c:v>
                </c:pt>
                <c:pt idx="196">
                  <c:v>1825751001</c:v>
                </c:pt>
                <c:pt idx="197">
                  <c:v>1825751001</c:v>
                </c:pt>
                <c:pt idx="198">
                  <c:v>1825751001</c:v>
                </c:pt>
                <c:pt idx="199">
                  <c:v>1825751001</c:v>
                </c:pt>
                <c:pt idx="200">
                  <c:v>1825751001</c:v>
                </c:pt>
                <c:pt idx="201">
                  <c:v>1825751001</c:v>
                </c:pt>
                <c:pt idx="202">
                  <c:v>1825751001</c:v>
                </c:pt>
                <c:pt idx="203">
                  <c:v>1825751001</c:v>
                </c:pt>
                <c:pt idx="204">
                  <c:v>1825751001</c:v>
                </c:pt>
                <c:pt idx="205">
                  <c:v>1825751001</c:v>
                </c:pt>
                <c:pt idx="206">
                  <c:v>1825751001</c:v>
                </c:pt>
                <c:pt idx="207">
                  <c:v>1825751001</c:v>
                </c:pt>
                <c:pt idx="208">
                  <c:v>1825751001</c:v>
                </c:pt>
                <c:pt idx="209">
                  <c:v>1825751001</c:v>
                </c:pt>
                <c:pt idx="210">
                  <c:v>1825751001</c:v>
                </c:pt>
                <c:pt idx="211">
                  <c:v>1825751001</c:v>
                </c:pt>
                <c:pt idx="212">
                  <c:v>1825751001</c:v>
                </c:pt>
                <c:pt idx="213">
                  <c:v>1825751001</c:v>
                </c:pt>
                <c:pt idx="214">
                  <c:v>1825751001</c:v>
                </c:pt>
                <c:pt idx="215">
                  <c:v>1825751001</c:v>
                </c:pt>
                <c:pt idx="216">
                  <c:v>1825751001</c:v>
                </c:pt>
                <c:pt idx="217">
                  <c:v>1825751001</c:v>
                </c:pt>
                <c:pt idx="218">
                  <c:v>1825751001</c:v>
                </c:pt>
                <c:pt idx="219">
                  <c:v>1825751001</c:v>
                </c:pt>
                <c:pt idx="220">
                  <c:v>1825751001</c:v>
                </c:pt>
                <c:pt idx="221">
                  <c:v>1825751001</c:v>
                </c:pt>
                <c:pt idx="222">
                  <c:v>1825751001</c:v>
                </c:pt>
                <c:pt idx="223">
                  <c:v>1825751001</c:v>
                </c:pt>
                <c:pt idx="224">
                  <c:v>1825751001</c:v>
                </c:pt>
                <c:pt idx="225">
                  <c:v>1825751001</c:v>
                </c:pt>
                <c:pt idx="226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F0D-9324-9F67BAC6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768707360"/>
        <c:axId val="-768698656"/>
      </c:stockChart>
      <c:catAx>
        <c:axId val="-76870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768698656"/>
        <c:crosses val="autoZero"/>
        <c:auto val="1"/>
        <c:lblAlgn val="ctr"/>
        <c:lblOffset val="100"/>
        <c:noMultiLvlLbl val="0"/>
      </c:catAx>
      <c:valAx>
        <c:axId val="-7686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7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اردیبهشت</a:t>
            </a:r>
            <a:endParaRPr lang="en-US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119-90C9-20F9DEF1E15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119-90C9-20F9DEF1E15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1-4119-90C9-20F9DEF1E15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119-90C9-20F9DEF1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glow rad="127000">
                  <a:schemeClr val="bg1"/>
                </a:glow>
              </a:effectLst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952698896"/>
        <c:axId val="-952692368"/>
      </c:stockChart>
      <c:catAx>
        <c:axId val="-95269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2368"/>
        <c:crosses val="autoZero"/>
        <c:auto val="1"/>
        <c:lblAlgn val="ctr"/>
        <c:lblOffset val="100"/>
        <c:noMultiLvlLbl val="0"/>
      </c:catAx>
      <c:valAx>
        <c:axId val="-9526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خرداد</a:t>
            </a:r>
            <a:endParaRPr lang="fa-IR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روزانه'!$AP$26:$AP$42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75B-8822-D8D28CC92B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روزانه'!$AQ$26:$AQ$42</c:f>
              <c:numCache>
                <c:formatCode>#,##0</c:formatCode>
                <c:ptCount val="17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75B-8822-D8D28CC92B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روزانه'!$AR$26:$AR$42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75B-8822-D8D28CC92B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روزانه'!$AS$26:$AS$42</c:f>
              <c:numCache>
                <c:formatCode>#,##0</c:formatCode>
                <c:ptCount val="17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475B-8822-D8D28C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95435952"/>
        <c:axId val="-995434320"/>
      </c:stockChart>
      <c:catAx>
        <c:axId val="-99543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4320"/>
        <c:crosses val="autoZero"/>
        <c:auto val="1"/>
        <c:lblAlgn val="ctr"/>
        <c:lblOffset val="100"/>
        <c:noMultiLvlLbl val="0"/>
      </c:catAx>
      <c:valAx>
        <c:axId val="-9954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تیر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روزانه'!$AP$43:$AP$65</c:f>
              <c:numCache>
                <c:formatCode>#,##0</c:formatCode>
                <c:ptCount val="23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  <c:pt idx="21">
                  <c:v>1825751001</c:v>
                </c:pt>
                <c:pt idx="22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BFB-BD59-EE31630457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روزانه'!$AQ$43:$AQ$65</c:f>
              <c:numCache>
                <c:formatCode>#,##0</c:formatCode>
                <c:ptCount val="23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  <c:pt idx="21">
                  <c:v>1825751001</c:v>
                </c:pt>
                <c:pt idx="22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BFB-BD59-EE31630457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روزانه'!$AR$43:$AR$65</c:f>
              <c:numCache>
                <c:formatCode>#,##0</c:formatCode>
                <c:ptCount val="23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  <c:pt idx="21">
                  <c:v>1825751001</c:v>
                </c:pt>
                <c:pt idx="22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BFB-BD59-EE31630457D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روزانه'!$AS$43:$AS$65</c:f>
              <c:numCache>
                <c:formatCode>#,##0</c:formatCode>
                <c:ptCount val="23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  <c:pt idx="21">
                  <c:v>1825751001</c:v>
                </c:pt>
                <c:pt idx="22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BFB-BD59-EE31630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06784"/>
        <c:axId val="-700510048"/>
      </c:stockChart>
      <c:catAx>
        <c:axId val="-7005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0048"/>
        <c:crosses val="autoZero"/>
        <c:auto val="1"/>
        <c:lblAlgn val="ctr"/>
        <c:lblOffset val="100"/>
        <c:noMultiLvlLbl val="0"/>
      </c:catAx>
      <c:valAx>
        <c:axId val="-7005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مرداد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روزانه'!$AP$66:$AP$85</c:f>
              <c:numCache>
                <c:formatCode>#,##0</c:formatCode>
                <c:ptCount val="20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E0E-8324-C0CF4E3103A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روزانه'!$AQ$66:$AQ$85</c:f>
              <c:numCache>
                <c:formatCode>#,##0</c:formatCode>
                <c:ptCount val="20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E0E-8324-C0CF4E3103A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روزانه'!$AR$66:$AR$85</c:f>
              <c:numCache>
                <c:formatCode>#,##0</c:formatCode>
                <c:ptCount val="20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E0E-8324-C0CF4E3103A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روزانه'!$AS$66:$AS$85</c:f>
              <c:numCache>
                <c:formatCode>#,##0</c:formatCode>
                <c:ptCount val="20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E0E-8324-C0CF4E31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6032"/>
        <c:axId val="-700508960"/>
      </c:stockChart>
      <c:catAx>
        <c:axId val="-7005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8960"/>
        <c:crosses val="autoZero"/>
        <c:auto val="1"/>
        <c:lblAlgn val="ctr"/>
        <c:lblOffset val="100"/>
        <c:noMultiLvlLbl val="0"/>
      </c:catAx>
      <c:valAx>
        <c:axId val="-7005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شهریور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روزانه'!$AP$86:$AP$106</c:f>
              <c:numCache>
                <c:formatCode>#,##0</c:formatCode>
                <c:ptCount val="21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7-4715-BE98-FB9B6E0C540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روزانه'!$AQ$86:$AQ$106</c:f>
              <c:numCache>
                <c:formatCode>#,##0</c:formatCode>
                <c:ptCount val="21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7-4715-BE98-FB9B6E0C540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روزانه'!$AR$86:$AR$106</c:f>
              <c:numCache>
                <c:formatCode>#,##0</c:formatCode>
                <c:ptCount val="21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7-4715-BE98-FB9B6E0C540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روزانه'!$AS$86:$AS$106</c:f>
              <c:numCache>
                <c:formatCode>#,##0</c:formatCode>
                <c:ptCount val="21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7-4715-BE98-FB9B6E0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5488"/>
        <c:axId val="-700513856"/>
      </c:stockChart>
      <c:catAx>
        <c:axId val="-70051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3856"/>
        <c:crosses val="autoZero"/>
        <c:auto val="1"/>
        <c:lblAlgn val="ctr"/>
        <c:lblOffset val="100"/>
        <c:noMultiLvlLbl val="0"/>
      </c:catAx>
      <c:valAx>
        <c:axId val="-7005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مهر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روزانه'!$AP$107:$AP$127</c:f>
              <c:numCache>
                <c:formatCode>#,##0</c:formatCode>
                <c:ptCount val="21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0F1-ABD6-FB305F2C20D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روزانه'!$AQ$107:$AQ$127</c:f>
              <c:numCache>
                <c:formatCode>#,##0</c:formatCode>
                <c:ptCount val="21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0F1-ABD6-FB305F2C20D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روزانه'!$AR$107:$AR$127</c:f>
              <c:numCache>
                <c:formatCode>#,##0</c:formatCode>
                <c:ptCount val="21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0F1-ABD6-FB305F2C20D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روزانه'!$AS$107:$AS$127</c:f>
              <c:numCache>
                <c:formatCode>#,##0</c:formatCode>
                <c:ptCount val="21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  <c:pt idx="18">
                  <c:v>1825751001</c:v>
                </c:pt>
                <c:pt idx="19">
                  <c:v>1825751001</c:v>
                </c:pt>
                <c:pt idx="20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0F1-ABD6-FB305F2C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8528"/>
        <c:axId val="-775579280"/>
      </c:stockChart>
      <c:catAx>
        <c:axId val="-7755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280"/>
        <c:crosses val="autoZero"/>
        <c:auto val="1"/>
        <c:lblAlgn val="ctr"/>
        <c:lblOffset val="100"/>
        <c:noMultiLvlLbl val="0"/>
      </c:catAx>
      <c:valAx>
        <c:axId val="-7755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آبان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روزانه'!$AP$128:$AP$145</c:f>
              <c:numCache>
                <c:formatCode>#,##0</c:formatCode>
                <c:ptCount val="18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924-9628-76521C0691D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روزانه'!$AQ$128:$AQ$145</c:f>
              <c:numCache>
                <c:formatCode>#,##0</c:formatCode>
                <c:ptCount val="18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924-9628-76521C0691D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روزانه'!$AR$128:$AR$145</c:f>
              <c:numCache>
                <c:formatCode>#,##0</c:formatCode>
                <c:ptCount val="18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E-4924-9628-76521C0691D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روزانه'!$AS$128:$AS$145</c:f>
              <c:numCache>
                <c:formatCode>#,##0</c:formatCode>
                <c:ptCount val="18"/>
                <c:pt idx="0">
                  <c:v>1825751001</c:v>
                </c:pt>
                <c:pt idx="1">
                  <c:v>1825751001</c:v>
                </c:pt>
                <c:pt idx="2">
                  <c:v>1825751001</c:v>
                </c:pt>
                <c:pt idx="3">
                  <c:v>1825751001</c:v>
                </c:pt>
                <c:pt idx="4">
                  <c:v>1825751001</c:v>
                </c:pt>
                <c:pt idx="5">
                  <c:v>1825751001</c:v>
                </c:pt>
                <c:pt idx="6">
                  <c:v>1825751001</c:v>
                </c:pt>
                <c:pt idx="7">
                  <c:v>1825751001</c:v>
                </c:pt>
                <c:pt idx="8">
                  <c:v>1825751001</c:v>
                </c:pt>
                <c:pt idx="9">
                  <c:v>1825751001</c:v>
                </c:pt>
                <c:pt idx="10">
                  <c:v>1825751001</c:v>
                </c:pt>
                <c:pt idx="11">
                  <c:v>1825751001</c:v>
                </c:pt>
                <c:pt idx="12">
                  <c:v>1825751001</c:v>
                </c:pt>
                <c:pt idx="13">
                  <c:v>1825751001</c:v>
                </c:pt>
                <c:pt idx="14">
                  <c:v>1825751001</c:v>
                </c:pt>
                <c:pt idx="15">
                  <c:v>1825751001</c:v>
                </c:pt>
                <c:pt idx="16">
                  <c:v>1825751001</c:v>
                </c:pt>
                <c:pt idx="17">
                  <c:v>1825751001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E-4924-9628-76521C06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77104"/>
        <c:axId val="-775579824"/>
      </c:stockChart>
      <c:catAx>
        <c:axId val="-77557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824"/>
        <c:crosses val="autoZero"/>
        <c:auto val="1"/>
        <c:lblAlgn val="ctr"/>
        <c:lblOffset val="100"/>
        <c:noMultiLvlLbl val="0"/>
      </c:catAx>
      <c:valAx>
        <c:axId val="-775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34</xdr:col>
      <xdr:colOff>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</xdr:row>
      <xdr:rowOff>0</xdr:rowOff>
    </xdr:from>
    <xdr:to>
      <xdr:col>20</xdr:col>
      <xdr:colOff>587828</xdr:colOff>
      <xdr:row>41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1</xdr:row>
      <xdr:rowOff>0</xdr:rowOff>
    </xdr:from>
    <xdr:to>
      <xdr:col>31</xdr:col>
      <xdr:colOff>602556</xdr:colOff>
      <xdr:row>42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9</xdr:col>
      <xdr:colOff>379078</xdr:colOff>
      <xdr:row>83</xdr:row>
      <xdr:rowOff>174170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555171</xdr:colOff>
      <xdr:row>43</xdr:row>
      <xdr:rowOff>10886</xdr:rowOff>
    </xdr:from>
    <xdr:to>
      <xdr:col>20</xdr:col>
      <xdr:colOff>591670</xdr:colOff>
      <xdr:row>84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587829</xdr:colOff>
      <xdr:row>43</xdr:row>
      <xdr:rowOff>0</xdr:rowOff>
    </xdr:from>
    <xdr:to>
      <xdr:col>31</xdr:col>
      <xdr:colOff>577583</xdr:colOff>
      <xdr:row>84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12807</xdr:rowOff>
    </xdr:from>
    <xdr:to>
      <xdr:col>9</xdr:col>
      <xdr:colOff>377733</xdr:colOff>
      <xdr:row>125</xdr:row>
      <xdr:rowOff>174171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599353</xdr:colOff>
      <xdr:row>84</xdr:row>
      <xdr:rowOff>185056</xdr:rowOff>
    </xdr:from>
    <xdr:to>
      <xdr:col>20</xdr:col>
      <xdr:colOff>598714</xdr:colOff>
      <xdr:row>125</xdr:row>
      <xdr:rowOff>185056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595512</xdr:colOff>
      <xdr:row>85</xdr:row>
      <xdr:rowOff>1919</xdr:rowOff>
    </xdr:from>
    <xdr:to>
      <xdr:col>31</xdr:col>
      <xdr:colOff>587828</xdr:colOff>
      <xdr:row>125</xdr:row>
      <xdr:rowOff>185056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12807</xdr:rowOff>
    </xdr:from>
    <xdr:to>
      <xdr:col>10</xdr:col>
      <xdr:colOff>1089</xdr:colOff>
      <xdr:row>168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639</xdr:colOff>
      <xdr:row>127</xdr:row>
      <xdr:rowOff>3843</xdr:rowOff>
    </xdr:from>
    <xdr:to>
      <xdr:col>20</xdr:col>
      <xdr:colOff>598714</xdr:colOff>
      <xdr:row>168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609598</xdr:colOff>
      <xdr:row>127</xdr:row>
      <xdr:rowOff>0</xdr:rowOff>
    </xdr:from>
    <xdr:to>
      <xdr:col>32</xdr:col>
      <xdr:colOff>10884</xdr:colOff>
      <xdr:row>168</xdr:row>
      <xdr:rowOff>10886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601;&#1575;&#1585;&#1587;\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8;&#1711;&#1608;&#1740;&#1575;\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6;&#1705;&#1608;&#1579;&#1585;\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/>
    <row r="2" spans="2:20" ht="20.25" thickBot="1">
      <c r="B2" s="157" t="s">
        <v>0</v>
      </c>
      <c r="C2" s="164" t="s">
        <v>13</v>
      </c>
      <c r="D2" s="157" t="s">
        <v>16</v>
      </c>
      <c r="E2" s="166" t="s">
        <v>4</v>
      </c>
      <c r="F2" s="168" t="s">
        <v>12</v>
      </c>
      <c r="G2" s="155" t="s">
        <v>18</v>
      </c>
      <c r="H2" s="157" t="s">
        <v>3</v>
      </c>
      <c r="I2" s="159" t="s">
        <v>2</v>
      </c>
      <c r="J2" s="159"/>
      <c r="K2" s="160"/>
      <c r="L2" s="161" t="s">
        <v>1</v>
      </c>
      <c r="M2" s="162"/>
      <c r="N2" s="162"/>
      <c r="O2" s="162"/>
      <c r="P2" s="162"/>
      <c r="Q2" s="162"/>
      <c r="R2" s="162"/>
      <c r="S2" s="162"/>
      <c r="T2" s="163"/>
    </row>
    <row r="3" spans="2:20" ht="20.25" thickBot="1">
      <c r="B3" s="158"/>
      <c r="C3" s="165"/>
      <c r="D3" s="158"/>
      <c r="E3" s="167"/>
      <c r="F3" s="169"/>
      <c r="G3" s="156"/>
      <c r="H3" s="158"/>
      <c r="I3" s="70" t="s">
        <v>10</v>
      </c>
      <c r="J3" s="2" t="s">
        <v>11</v>
      </c>
      <c r="K3" s="54" t="s">
        <v>15</v>
      </c>
      <c r="L3" s="55" t="s">
        <v>5</v>
      </c>
      <c r="M3" s="56" t="s">
        <v>6</v>
      </c>
      <c r="N3" s="55" t="s">
        <v>7</v>
      </c>
      <c r="O3" s="61" t="s">
        <v>8</v>
      </c>
      <c r="P3" s="62" t="s">
        <v>6</v>
      </c>
      <c r="Q3" s="63" t="s">
        <v>7</v>
      </c>
      <c r="R3" s="64" t="s">
        <v>9</v>
      </c>
      <c r="S3" s="65" t="s">
        <v>6</v>
      </c>
      <c r="T3" s="66" t="s">
        <v>7</v>
      </c>
    </row>
    <row r="4" spans="2:20" ht="20.25" thickBot="1">
      <c r="B4" s="52" t="s">
        <v>72</v>
      </c>
      <c r="C4" s="53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7" t="s">
        <v>78</v>
      </c>
      <c r="I4" s="35" t="s">
        <v>79</v>
      </c>
      <c r="J4" s="34" t="s">
        <v>80</v>
      </c>
      <c r="K4" s="36" t="s">
        <v>81</v>
      </c>
      <c r="L4" s="57" t="s">
        <v>82</v>
      </c>
      <c r="M4" s="33" t="s">
        <v>83</v>
      </c>
      <c r="N4" s="58" t="s">
        <v>84</v>
      </c>
      <c r="O4" s="57" t="s">
        <v>85</v>
      </c>
      <c r="P4" s="33" t="s">
        <v>86</v>
      </c>
      <c r="Q4" s="58" t="s">
        <v>87</v>
      </c>
      <c r="R4" s="57" t="s">
        <v>88</v>
      </c>
      <c r="S4" s="33" t="s">
        <v>89</v>
      </c>
      <c r="T4" s="67" t="s">
        <v>99</v>
      </c>
    </row>
    <row r="5" spans="2:20" ht="20.25" thickBot="1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3.8897721549967283E-2</v>
      </c>
      <c r="H5" s="59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59">
        <f>'[1]دارایی فعلی'!$J$4</f>
        <v>85410</v>
      </c>
      <c r="M5" s="4">
        <f t="shared" ref="M5:M33" si="3">(L5/F5)-1</f>
        <v>0.2670999192616117</v>
      </c>
      <c r="N5" s="60">
        <f t="shared" ref="N5:N33" si="4">IF(J5&gt;0, M5/J5,"RF")</f>
        <v>0.93300560910926733</v>
      </c>
      <c r="O5" s="59">
        <f>'[1]دارایی فعلی'!$G$4</f>
        <v>0</v>
      </c>
      <c r="P5" s="4">
        <f t="shared" ref="P5:P33" si="5">(O5/F5)-1</f>
        <v>-1</v>
      </c>
      <c r="Q5" s="60">
        <f t="shared" ref="Q5:Q33" si="6">IF(J5&gt;0, P5/J5,"RF")</f>
        <v>-3.4930958110677399</v>
      </c>
      <c r="R5" s="59">
        <f>'[1]دارایی فعلی'!$D$4</f>
        <v>0</v>
      </c>
      <c r="S5" s="69">
        <f t="shared" ref="S5:S33" si="7">(R5/F5)-1</f>
        <v>-1</v>
      </c>
      <c r="T5" s="68" t="str">
        <f>IF(AA4&gt;0,#REF!/ AA4,"RF")</f>
        <v>RF</v>
      </c>
    </row>
    <row r="6" spans="2:20" ht="20.25" thickBot="1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1.3631056312994785E-2</v>
      </c>
      <c r="H6" s="59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59">
        <f>'[2]دارایی فعلی'!$J$4</f>
        <v>56000</v>
      </c>
      <c r="M6" s="4">
        <f t="shared" si="3"/>
        <v>1.0457502960348122</v>
      </c>
      <c r="N6" s="60">
        <f t="shared" si="4"/>
        <v>9.3646933308184046</v>
      </c>
      <c r="O6" s="59">
        <f>'[2]دارایی فعلی'!$G$4</f>
        <v>28706</v>
      </c>
      <c r="P6" s="4">
        <f t="shared" si="5"/>
        <v>4.8666214249559303E-2</v>
      </c>
      <c r="Q6" s="60">
        <f t="shared" si="6"/>
        <v>0.4358059220705745</v>
      </c>
      <c r="R6" s="59">
        <f>'[2]دارایی فعلی'!$D$4</f>
        <v>0</v>
      </c>
      <c r="S6" s="69">
        <f t="shared" si="7"/>
        <v>-1</v>
      </c>
      <c r="T6" s="68" t="str">
        <f>IF(AA5&gt;0,#REF!/ AA5,"RF")</f>
        <v>RF</v>
      </c>
    </row>
    <row r="7" spans="2:20" ht="20.25" thickBot="1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2.2888597029099449E-2</v>
      </c>
      <c r="H7" s="59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59">
        <f>'[3]دارایی فعلی'!$J$4</f>
        <v>45250</v>
      </c>
      <c r="M7" s="4">
        <f t="shared" si="3"/>
        <v>0.61922774894004728</v>
      </c>
      <c r="N7" s="60">
        <f t="shared" si="4"/>
        <v>2.5703356209420032</v>
      </c>
      <c r="O7" s="59">
        <f>'[3]دارایی فعلی'!$G$4</f>
        <v>51666</v>
      </c>
      <c r="P7" s="4">
        <f t="shared" si="5"/>
        <v>0.84881814092235319</v>
      </c>
      <c r="Q7" s="60">
        <f t="shared" si="6"/>
        <v>3.5233361344821246</v>
      </c>
      <c r="R7" s="59">
        <f>'[3]دارایی فعلی'!$D$4</f>
        <v>67750</v>
      </c>
      <c r="S7" s="69">
        <f t="shared" si="7"/>
        <v>1.4243686185787445</v>
      </c>
      <c r="T7" s="68" t="str">
        <f>IF(AA6&gt;0,#REF!/ AA6,"RF")</f>
        <v>RF</v>
      </c>
    </row>
    <row r="8" spans="2:20" ht="20.25" thickBot="1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1.4914144994344344E-2</v>
      </c>
      <c r="H8" s="59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59">
        <f>'[4]دارایی فعلی'!$J$4</f>
        <v>51000</v>
      </c>
      <c r="M8" s="4">
        <f t="shared" si="3"/>
        <v>3.3019052081834159</v>
      </c>
      <c r="N8" s="60">
        <f t="shared" si="4"/>
        <v>18.162844393449689</v>
      </c>
      <c r="O8" s="59">
        <f>'[4]دارایی فعلی'!$G$4</f>
        <v>205000</v>
      </c>
      <c r="P8" s="4">
        <f t="shared" si="5"/>
        <v>16.291971915247064</v>
      </c>
      <c r="Q8" s="60">
        <f t="shared" si="6"/>
        <v>89.61751840292311</v>
      </c>
      <c r="R8" s="59">
        <f>'[4]دارایی فعلی'!$D$4</f>
        <v>0</v>
      </c>
      <c r="S8" s="69">
        <f t="shared" si="7"/>
        <v>-1</v>
      </c>
      <c r="T8" s="68" t="str">
        <f>IF(AA7&gt;0,#REF!/ AA7,"RF")</f>
        <v>RF</v>
      </c>
    </row>
    <row r="9" spans="2:20" ht="20.25" thickBot="1">
      <c r="B9" s="32" t="s">
        <v>157</v>
      </c>
      <c r="C9" s="40" t="s">
        <v>166</v>
      </c>
      <c r="D9" s="31" t="s">
        <v>163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3.6238208395491051E-2</v>
      </c>
      <c r="H9" s="59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59">
        <f>'[6]دارایی فعلی'!$J$4</f>
        <v>45000</v>
      </c>
      <c r="M9" s="4">
        <f t="shared" si="3"/>
        <v>0.3483145353653585</v>
      </c>
      <c r="N9" s="60">
        <f t="shared" si="4"/>
        <v>1.14419254051909</v>
      </c>
      <c r="O9" s="59">
        <f>'[6]دارایی فعلی'!$G$4</f>
        <v>65000</v>
      </c>
      <c r="P9" s="4">
        <f t="shared" si="5"/>
        <v>0.94756543997218468</v>
      </c>
      <c r="Q9" s="60">
        <f t="shared" si="6"/>
        <v>3.1126961352118521</v>
      </c>
      <c r="R9" s="59">
        <f>'[6]دارایی فعلی'!$D$4</f>
        <v>0</v>
      </c>
      <c r="S9" s="69">
        <f t="shared" si="7"/>
        <v>-1</v>
      </c>
      <c r="T9" s="68" t="str">
        <f>IF(AA7&gt;0,#REF!/ AA7,"RF")</f>
        <v>RF</v>
      </c>
    </row>
    <row r="10" spans="2:20" ht="20.25" thickBot="1">
      <c r="B10" s="32" t="s">
        <v>14</v>
      </c>
      <c r="C10" s="40" t="s">
        <v>141</v>
      </c>
      <c r="D10" s="80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1.9288743692877589E-2</v>
      </c>
      <c r="H10" s="59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59">
        <f>'[7]دارایی فعلی'!$J$4</f>
        <v>14670</v>
      </c>
      <c r="M10" s="4">
        <f t="shared" si="3"/>
        <v>0.25750042859591971</v>
      </c>
      <c r="N10" s="60">
        <f t="shared" si="4"/>
        <v>1.0481507327285411</v>
      </c>
      <c r="O10" s="59">
        <f>'[7]دارایی فعلی'!$G$4</f>
        <v>30340</v>
      </c>
      <c r="P10" s="4">
        <f t="shared" si="5"/>
        <v>1.6007200411452085</v>
      </c>
      <c r="Q10" s="60">
        <f t="shared" si="6"/>
        <v>6.5157013258897418</v>
      </c>
      <c r="R10" s="59">
        <f>'[7]دارایی فعلی'!$D$4</f>
        <v>0</v>
      </c>
      <c r="S10" s="69">
        <f t="shared" si="7"/>
        <v>-1</v>
      </c>
      <c r="T10" s="68" t="str">
        <f>IF(AA9&gt;0,#REF!/ AA9,"RF")</f>
        <v>RF</v>
      </c>
    </row>
    <row r="11" spans="2:20" ht="20.25" hidden="1" thickBot="1">
      <c r="B11" s="52" t="s">
        <v>14</v>
      </c>
      <c r="C11" s="53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7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7">
        <f>'[8]دارایی فعلی'!$J$4</f>
        <v>0</v>
      </c>
      <c r="M11" s="33">
        <f t="shared" si="3"/>
        <v>-1</v>
      </c>
      <c r="N11" s="58" t="str">
        <f t="shared" si="4"/>
        <v>RF</v>
      </c>
      <c r="O11" s="57">
        <f>'[8]دارایی فعلی'!$G$4</f>
        <v>0</v>
      </c>
      <c r="P11" s="33">
        <f t="shared" si="5"/>
        <v>-1</v>
      </c>
      <c r="Q11" s="58" t="str">
        <f t="shared" si="6"/>
        <v>RF</v>
      </c>
      <c r="R11" s="57">
        <f>'[8]دارایی فعلی'!$D$4</f>
        <v>0</v>
      </c>
      <c r="S11" s="79">
        <f t="shared" si="7"/>
        <v>-1</v>
      </c>
      <c r="T11" s="67" t="str">
        <f>IF(AA10&gt;0,#REF!/ AA10,"RF")</f>
        <v>RF</v>
      </c>
    </row>
    <row r="12" spans="2:20" ht="20.25" thickBot="1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4.5606093931576455E-3</v>
      </c>
      <c r="H12" s="59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59">
        <f>'[9]دارایی فعلی'!$J$4</f>
        <v>96800</v>
      </c>
      <c r="M12" s="4">
        <f t="shared" si="3"/>
        <v>0.31623675944685425</v>
      </c>
      <c r="N12" s="60">
        <f t="shared" si="4"/>
        <v>5.4389616463985018</v>
      </c>
      <c r="O12" s="59">
        <f>'[9]دارایی فعلی'!$G$4</f>
        <v>0</v>
      </c>
      <c r="P12" s="4">
        <f t="shared" si="5"/>
        <v>-1</v>
      </c>
      <c r="Q12" s="60">
        <f t="shared" si="6"/>
        <v>-17.199017773620199</v>
      </c>
      <c r="R12" s="59">
        <f>'[9]دارایی فعلی'!$D$4</f>
        <v>0</v>
      </c>
      <c r="S12" s="69">
        <f t="shared" si="7"/>
        <v>-1</v>
      </c>
      <c r="T12" s="68" t="str">
        <f>IF(AA11&gt;0,#REF!/ AA11,"RF")</f>
        <v>RF</v>
      </c>
    </row>
    <row r="13" spans="2:20" ht="20.25" thickBot="1">
      <c r="B13" s="32" t="s">
        <v>14</v>
      </c>
      <c r="C13" s="40" t="s">
        <v>108</v>
      </c>
      <c r="D13" s="80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1.3297745370326339E-2</v>
      </c>
      <c r="H13" s="59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59">
        <f>'[10]دارایی فعلی'!$J$4</f>
        <v>9730</v>
      </c>
      <c r="M13" s="4">
        <f t="shared" si="3"/>
        <v>0.268099131740972</v>
      </c>
      <c r="N13" s="60">
        <f t="shared" si="4"/>
        <v>1.3588057069275394</v>
      </c>
      <c r="O13" s="59">
        <f>'[10]دارایی فعلی'!$G$4</f>
        <v>11971</v>
      </c>
      <c r="P13" s="4">
        <f t="shared" si="5"/>
        <v>0.56016595129200164</v>
      </c>
      <c r="Q13" s="60">
        <f t="shared" si="6"/>
        <v>2.8390867456350768</v>
      </c>
      <c r="R13" s="59">
        <f>'[10]دارایی فعلی'!$D$4</f>
        <v>0</v>
      </c>
      <c r="S13" s="69">
        <f t="shared" si="7"/>
        <v>-1</v>
      </c>
      <c r="T13" s="68" t="str">
        <f>IF(AA12&gt;0,#REF!/ AA12,"RF")</f>
        <v>RF</v>
      </c>
    </row>
    <row r="14" spans="2:20" ht="20.25" hidden="1" thickBot="1">
      <c r="B14" s="52" t="s">
        <v>14</v>
      </c>
      <c r="C14" s="53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7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7">
        <f>'[11]دارایی فعلی'!$J$4</f>
        <v>8381</v>
      </c>
      <c r="M14" s="33">
        <f t="shared" si="3"/>
        <v>8380</v>
      </c>
      <c r="N14" s="58" t="str">
        <f t="shared" si="4"/>
        <v>RF</v>
      </c>
      <c r="O14" s="57">
        <f>'[11]دارایی فعلی'!$G$4</f>
        <v>0</v>
      </c>
      <c r="P14" s="33">
        <f t="shared" si="5"/>
        <v>-1</v>
      </c>
      <c r="Q14" s="58" t="str">
        <f t="shared" si="6"/>
        <v>RF</v>
      </c>
      <c r="R14" s="57">
        <f>'[11]دارایی فعلی'!$D$4</f>
        <v>0</v>
      </c>
      <c r="S14" s="79">
        <f t="shared" si="7"/>
        <v>-1</v>
      </c>
      <c r="T14" s="67" t="str">
        <f>IF(AA13&gt;0,#REF!/ AA13,"RF")</f>
        <v>RF</v>
      </c>
    </row>
    <row r="15" spans="2:20" ht="20.25" hidden="1" thickBot="1">
      <c r="B15" s="51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59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59">
        <f>'[12]دارایی فعلی'!$J$4</f>
        <v>0</v>
      </c>
      <c r="M15" s="4">
        <f t="shared" si="3"/>
        <v>-1</v>
      </c>
      <c r="N15" s="60" t="str">
        <f t="shared" si="4"/>
        <v>RF</v>
      </c>
      <c r="O15" s="59">
        <f>'[12]دارایی فعلی'!$G$4</f>
        <v>0</v>
      </c>
      <c r="P15" s="4">
        <f t="shared" si="5"/>
        <v>-1</v>
      </c>
      <c r="Q15" s="60" t="str">
        <f t="shared" si="6"/>
        <v>RF</v>
      </c>
      <c r="R15" s="59">
        <f>'[12]دارایی فعلی'!$D$4</f>
        <v>0</v>
      </c>
      <c r="S15" s="69">
        <f t="shared" si="7"/>
        <v>-1</v>
      </c>
      <c r="T15" s="68" t="str">
        <f>IF(AA14&gt;0,#REF!/ AA14,"RF")</f>
        <v>RF</v>
      </c>
    </row>
    <row r="16" spans="2:20" ht="20.25" hidden="1" thickBot="1">
      <c r="B16" s="51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59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59">
        <f>'[13]دارایی فعلی'!$J$4</f>
        <v>0</v>
      </c>
      <c r="M16" s="4">
        <f t="shared" si="3"/>
        <v>-1</v>
      </c>
      <c r="N16" s="60" t="str">
        <f t="shared" si="4"/>
        <v>RF</v>
      </c>
      <c r="O16" s="59">
        <f>'[13]دارایی فعلی'!$G$4</f>
        <v>0</v>
      </c>
      <c r="P16" s="4">
        <f t="shared" si="5"/>
        <v>-1</v>
      </c>
      <c r="Q16" s="60" t="str">
        <f t="shared" si="6"/>
        <v>RF</v>
      </c>
      <c r="R16" s="59">
        <f>'[13]دارایی فعلی'!$D$4</f>
        <v>0</v>
      </c>
      <c r="S16" s="69">
        <f t="shared" si="7"/>
        <v>-1</v>
      </c>
      <c r="T16" s="68" t="str">
        <f>IF(AA15&gt;0,#REF!/ AA15,"RF")</f>
        <v>RF</v>
      </c>
    </row>
    <row r="17" spans="2:20" ht="20.25" thickBot="1">
      <c r="B17" s="32" t="s">
        <v>14</v>
      </c>
      <c r="C17" s="40" t="s">
        <v>113</v>
      </c>
      <c r="D17" s="80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5.6746396929458045E-3</v>
      </c>
      <c r="H17" s="59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59">
        <f>'[14]دارایی فعلی'!$J$4</f>
        <v>15866</v>
      </c>
      <c r="M17" s="4">
        <f t="shared" si="3"/>
        <v>0.18376482876967848</v>
      </c>
      <c r="N17" s="60">
        <f t="shared" si="4"/>
        <v>1.6732336956521745</v>
      </c>
      <c r="O17" s="59">
        <f>'[14]دارایی فعلی'!$G$4</f>
        <v>18136</v>
      </c>
      <c r="P17" s="4">
        <f t="shared" si="5"/>
        <v>0.35312989629187497</v>
      </c>
      <c r="Q17" s="60">
        <f t="shared" si="6"/>
        <v>3.2153532608695659</v>
      </c>
      <c r="R17" s="59">
        <f>'[14]دارایی فعلی'!$D$4</f>
        <v>0</v>
      </c>
      <c r="S17" s="69">
        <f t="shared" si="7"/>
        <v>-1</v>
      </c>
      <c r="T17" s="68" t="str">
        <f>IF(AA16&gt;0,#REF!/ AA16,"RF")</f>
        <v>RF</v>
      </c>
    </row>
    <row r="18" spans="2:20" ht="20.25" hidden="1" thickBot="1">
      <c r="B18" s="52" t="s">
        <v>14</v>
      </c>
      <c r="C18" s="53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7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7">
        <f>'[15]دارایی فعلی'!$J$4</f>
        <v>0</v>
      </c>
      <c r="M18" s="33">
        <f t="shared" si="3"/>
        <v>-1</v>
      </c>
      <c r="N18" s="58" t="str">
        <f t="shared" si="4"/>
        <v>RF</v>
      </c>
      <c r="O18" s="57">
        <f>'[15]دارایی فعلی'!$G$4</f>
        <v>0</v>
      </c>
      <c r="P18" s="33">
        <f t="shared" si="5"/>
        <v>-1</v>
      </c>
      <c r="Q18" s="58" t="str">
        <f t="shared" si="6"/>
        <v>RF</v>
      </c>
      <c r="R18" s="57">
        <f>'[15]دارایی فعلی'!$D$4</f>
        <v>0</v>
      </c>
      <c r="S18" s="79">
        <f t="shared" si="7"/>
        <v>-1</v>
      </c>
      <c r="T18" s="67" t="str">
        <f>IF(AA17&gt;0,#REF!/ AA17,"RF")</f>
        <v>RF</v>
      </c>
    </row>
    <row r="19" spans="2:20" ht="20.25" hidden="1" thickBot="1">
      <c r="B19" s="51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59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59">
        <f>'[16]دارایی فعلی'!$J$4</f>
        <v>0</v>
      </c>
      <c r="M19" s="4">
        <f t="shared" si="3"/>
        <v>-1</v>
      </c>
      <c r="N19" s="60" t="str">
        <f t="shared" si="4"/>
        <v>RF</v>
      </c>
      <c r="O19" s="59">
        <f>'[16]دارایی فعلی'!$G$4</f>
        <v>0</v>
      </c>
      <c r="P19" s="4">
        <f t="shared" si="5"/>
        <v>-1</v>
      </c>
      <c r="Q19" s="60" t="str">
        <f t="shared" si="6"/>
        <v>RF</v>
      </c>
      <c r="R19" s="59">
        <f>'[16]دارایی فعلی'!$D$4</f>
        <v>0</v>
      </c>
      <c r="S19" s="69">
        <f t="shared" si="7"/>
        <v>-1</v>
      </c>
      <c r="T19" s="68" t="str">
        <f>IF(AA18&gt;0,#REF!/ AA18,"RF")</f>
        <v>RF</v>
      </c>
    </row>
    <row r="20" spans="2:20" ht="20.25" hidden="1" thickBot="1">
      <c r="B20" s="51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59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59">
        <f>'[17]دارایی فعلی'!$J$4</f>
        <v>0</v>
      </c>
      <c r="M20" s="4">
        <f t="shared" si="3"/>
        <v>-1</v>
      </c>
      <c r="N20" s="60" t="str">
        <f t="shared" si="4"/>
        <v>RF</v>
      </c>
      <c r="O20" s="59">
        <f>'[17]دارایی فعلی'!$G$4</f>
        <v>0</v>
      </c>
      <c r="P20" s="4">
        <f t="shared" si="5"/>
        <v>-1</v>
      </c>
      <c r="Q20" s="60" t="str">
        <f t="shared" si="6"/>
        <v>RF</v>
      </c>
      <c r="R20" s="59">
        <f>'[17]دارایی فعلی'!$D$4</f>
        <v>0</v>
      </c>
      <c r="S20" s="69">
        <f t="shared" si="7"/>
        <v>-1</v>
      </c>
      <c r="T20" s="68" t="str">
        <f>IF(AA19&gt;0,#REF!/ AA19,"RF")</f>
        <v>RF</v>
      </c>
    </row>
    <row r="21" spans="2:20" ht="20.25" hidden="1" thickBot="1">
      <c r="B21" s="51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59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59">
        <f>'[18]دارایی فعلی'!$J$4</f>
        <v>0</v>
      </c>
      <c r="M21" s="4">
        <f t="shared" si="3"/>
        <v>-1</v>
      </c>
      <c r="N21" s="60" t="str">
        <f t="shared" si="4"/>
        <v>RF</v>
      </c>
      <c r="O21" s="59">
        <f>'[18]دارایی فعلی'!$G$4</f>
        <v>0</v>
      </c>
      <c r="P21" s="4">
        <f t="shared" si="5"/>
        <v>-1</v>
      </c>
      <c r="Q21" s="60" t="str">
        <f t="shared" si="6"/>
        <v>RF</v>
      </c>
      <c r="R21" s="59">
        <f>'[18]دارایی فعلی'!$D$4</f>
        <v>0</v>
      </c>
      <c r="S21" s="69">
        <f t="shared" si="7"/>
        <v>-1</v>
      </c>
      <c r="T21" s="68" t="str">
        <f>IF(AA20&gt;0,#REF!/ AA20,"RF")</f>
        <v>RF</v>
      </c>
    </row>
    <row r="22" spans="2:20" ht="20.25" hidden="1" thickBot="1">
      <c r="B22" s="51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59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59">
        <f>'[19]دارایی فعلی'!$J$4</f>
        <v>0</v>
      </c>
      <c r="M22" s="4">
        <f t="shared" si="3"/>
        <v>-1</v>
      </c>
      <c r="N22" s="60" t="str">
        <f t="shared" si="4"/>
        <v>RF</v>
      </c>
      <c r="O22" s="59">
        <f>'[19]دارایی فعلی'!$G$4</f>
        <v>0</v>
      </c>
      <c r="P22" s="4">
        <f t="shared" si="5"/>
        <v>-1</v>
      </c>
      <c r="Q22" s="60" t="str">
        <f t="shared" si="6"/>
        <v>RF</v>
      </c>
      <c r="R22" s="59">
        <f>'[19]دارایی فعلی'!$D$4</f>
        <v>0</v>
      </c>
      <c r="S22" s="69">
        <f t="shared" si="7"/>
        <v>-1</v>
      </c>
      <c r="T22" s="68" t="str">
        <f>IF(AA21&gt;0,#REF!/ AA21,"RF")</f>
        <v>RF</v>
      </c>
    </row>
    <row r="23" spans="2:20" ht="20.25" hidden="1" thickBot="1">
      <c r="B23" s="51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59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59">
        <f>'[20]دارایی فعلی'!$J$4</f>
        <v>0</v>
      </c>
      <c r="M23" s="4">
        <f t="shared" si="3"/>
        <v>-1</v>
      </c>
      <c r="N23" s="60" t="str">
        <f t="shared" si="4"/>
        <v>RF</v>
      </c>
      <c r="O23" s="59">
        <f>'[20]دارایی فعلی'!$G$4</f>
        <v>0</v>
      </c>
      <c r="P23" s="4">
        <f t="shared" si="5"/>
        <v>-1</v>
      </c>
      <c r="Q23" s="60" t="str">
        <f t="shared" si="6"/>
        <v>RF</v>
      </c>
      <c r="R23" s="59">
        <f>'[20]دارایی فعلی'!$D$4</f>
        <v>0</v>
      </c>
      <c r="S23" s="69">
        <f t="shared" si="7"/>
        <v>-1</v>
      </c>
      <c r="T23" s="68" t="str">
        <f>IF(AA22&gt;0,#REF!/ AA22,"RF")</f>
        <v>RF</v>
      </c>
    </row>
    <row r="24" spans="2:20" ht="20.25" thickBot="1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1.4791095982872501E-2</v>
      </c>
      <c r="H24" s="59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59">
        <f>'[21]دارایی فعلی'!$J$4</f>
        <v>4584</v>
      </c>
      <c r="M24" s="4">
        <f t="shared" si="3"/>
        <v>0.32831063459866705</v>
      </c>
      <c r="N24" s="60">
        <f t="shared" si="4"/>
        <v>1.1444444444444446</v>
      </c>
      <c r="O24" s="59">
        <f>'[21]دارایی فعلی'!$G$4</f>
        <v>0</v>
      </c>
      <c r="P24" s="4">
        <f t="shared" si="5"/>
        <v>-1</v>
      </c>
      <c r="Q24" s="60">
        <f t="shared" si="6"/>
        <v>-3.485858585858586</v>
      </c>
      <c r="R24" s="59">
        <f>'[21]دارایی فعلی'!$D$4</f>
        <v>0</v>
      </c>
      <c r="S24" s="69">
        <f t="shared" si="7"/>
        <v>-1</v>
      </c>
      <c r="T24" s="68" t="str">
        <f>IF(AA23&gt;0,#REF!/ AA23,"RF")</f>
        <v>RF</v>
      </c>
    </row>
    <row r="25" spans="2:20" ht="20.25" thickBot="1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1.1888400908931021E-2</v>
      </c>
      <c r="H25" s="59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59">
        <f>'[22]دارایی فعلی'!$J$4</f>
        <v>45154</v>
      </c>
      <c r="M25" s="4">
        <f t="shared" si="3"/>
        <v>0.18191812375667471</v>
      </c>
      <c r="N25" s="60">
        <f t="shared" si="4"/>
        <v>0.72942905121746449</v>
      </c>
      <c r="O25" s="59">
        <f>'[22]دارایی فعلی'!$G$4</f>
        <v>0</v>
      </c>
      <c r="P25" s="4">
        <f t="shared" si="5"/>
        <v>-1</v>
      </c>
      <c r="Q25" s="60">
        <f t="shared" si="6"/>
        <v>-4.0096557514693538</v>
      </c>
      <c r="R25" s="59">
        <f>'[22]دارایی فعلی'!$D$4</f>
        <v>0</v>
      </c>
      <c r="S25" s="69">
        <f t="shared" si="7"/>
        <v>-1</v>
      </c>
      <c r="T25" s="68" t="str">
        <f>IF(AA24&gt;0,#REF!/ AA24,"RF")</f>
        <v>RF</v>
      </c>
    </row>
    <row r="26" spans="2:20" ht="20.25" hidden="1" thickBot="1">
      <c r="B26" s="32" t="s">
        <v>157</v>
      </c>
      <c r="C26" s="40" t="s">
        <v>168</v>
      </c>
      <c r="D26" s="31" t="s">
        <v>167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59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59">
        <f>'[24]دارایی فعلی'!$J$4</f>
        <v>20000</v>
      </c>
      <c r="M26" s="4">
        <f t="shared" si="3"/>
        <v>0.32758048456687683</v>
      </c>
      <c r="N26" s="60">
        <f t="shared" si="4"/>
        <v>1.0283392373411127</v>
      </c>
      <c r="O26" s="59">
        <f>'[24]دارایی فعلی'!$G$4</f>
        <v>22500</v>
      </c>
      <c r="P26" s="4">
        <f t="shared" si="5"/>
        <v>0.4935280451377364</v>
      </c>
      <c r="Q26" s="60">
        <f t="shared" si="6"/>
        <v>1.5492811002292142</v>
      </c>
      <c r="R26" s="59">
        <f>'[24]دارایی فعلی'!$D$4</f>
        <v>0</v>
      </c>
      <c r="S26" s="69">
        <f t="shared" si="7"/>
        <v>-1</v>
      </c>
      <c r="T26" s="68" t="str">
        <f>IF(AA24&gt;0,#REF!/ AA24,"RF")</f>
        <v>RF</v>
      </c>
    </row>
    <row r="27" spans="2:20" ht="20.25" thickBot="1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59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59">
        <f>'[25]دارایی فعلی'!$J$4</f>
        <v>0</v>
      </c>
      <c r="M27" s="4">
        <f t="shared" si="3"/>
        <v>-1</v>
      </c>
      <c r="N27" s="60" t="str">
        <f t="shared" si="4"/>
        <v>RF</v>
      </c>
      <c r="O27" s="59">
        <f>'[25]دارایی فعلی'!$G$4</f>
        <v>0</v>
      </c>
      <c r="P27" s="4">
        <f t="shared" si="5"/>
        <v>-1</v>
      </c>
      <c r="Q27" s="60" t="str">
        <f t="shared" si="6"/>
        <v>RF</v>
      </c>
      <c r="R27" s="59">
        <f>'[25]دارایی فعلی'!$D$4</f>
        <v>0</v>
      </c>
      <c r="S27" s="69">
        <f t="shared" si="7"/>
        <v>-1</v>
      </c>
      <c r="T27" s="68" t="str">
        <f>IF(AA26&gt;0,#REF!/ AA26,"RF")</f>
        <v>RF</v>
      </c>
    </row>
    <row r="28" spans="2:20" ht="20.25" thickBot="1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5.3881880597653909E-3</v>
      </c>
      <c r="H28" s="59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59">
        <f>'[27]دارایی فعلی'!$J$4</f>
        <v>11642</v>
      </c>
      <c r="M28" s="4">
        <f t="shared" si="3"/>
        <v>0.21094237570210117</v>
      </c>
      <c r="N28" s="60">
        <f t="shared" si="4"/>
        <v>1.705634987384357</v>
      </c>
      <c r="O28" s="59">
        <f>'[27]دارایی فعلی'!$G$4</f>
        <v>0</v>
      </c>
      <c r="P28" s="4">
        <f t="shared" si="5"/>
        <v>-1</v>
      </c>
      <c r="Q28" s="60">
        <f t="shared" si="6"/>
        <v>-8.0857863751051298</v>
      </c>
      <c r="R28" s="59">
        <f>'[27]دارایی فعلی'!$D$4</f>
        <v>0</v>
      </c>
      <c r="S28" s="69">
        <f t="shared" si="7"/>
        <v>-1</v>
      </c>
      <c r="T28" s="68" t="str">
        <f>IF(AA27&gt;0,#REF!/ AA27,"RF")</f>
        <v>RF</v>
      </c>
    </row>
    <row r="29" spans="2:20" ht="20.25" hidden="1" thickBot="1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59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59">
        <f>'[29]دارایی فعلی'!$J$4</f>
        <v>0</v>
      </c>
      <c r="M29" s="4">
        <f t="shared" si="3"/>
        <v>-1</v>
      </c>
      <c r="N29" s="60" t="str">
        <f t="shared" si="4"/>
        <v>RF</v>
      </c>
      <c r="O29" s="59">
        <f>'[29]دارایی فعلی'!$G$4</f>
        <v>0</v>
      </c>
      <c r="P29" s="4">
        <f t="shared" si="5"/>
        <v>-1</v>
      </c>
      <c r="Q29" s="60" t="str">
        <f t="shared" si="6"/>
        <v>RF</v>
      </c>
      <c r="R29" s="59">
        <f>'[29]دارایی فعلی'!$D$4</f>
        <v>0</v>
      </c>
      <c r="S29" s="69">
        <f t="shared" si="7"/>
        <v>-1</v>
      </c>
      <c r="T29" s="68" t="str">
        <f>IF(AA28&gt;0,#REF!/ AA28,"RF")</f>
        <v>RF</v>
      </c>
    </row>
    <row r="30" spans="2:20" ht="20.25" hidden="1" thickBot="1">
      <c r="B30" s="51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59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59">
        <f>'[31]دارایی فعلی'!$J$4</f>
        <v>0</v>
      </c>
      <c r="M30" s="4">
        <f t="shared" si="3"/>
        <v>-1</v>
      </c>
      <c r="N30" s="60" t="str">
        <f t="shared" si="4"/>
        <v>RF</v>
      </c>
      <c r="O30" s="59">
        <f>'[31]دارایی فعلی'!$G$4</f>
        <v>0</v>
      </c>
      <c r="P30" s="4">
        <f t="shared" si="5"/>
        <v>-1</v>
      </c>
      <c r="Q30" s="60" t="str">
        <f t="shared" si="6"/>
        <v>RF</v>
      </c>
      <c r="R30" s="59">
        <f>'[31]دارایی فعلی'!$D$4</f>
        <v>0</v>
      </c>
      <c r="S30" s="69">
        <f t="shared" si="7"/>
        <v>-1</v>
      </c>
      <c r="T30" s="68" t="str">
        <f>IF(AA29&gt;0,#REF!/ AA29,"RF")</f>
        <v>RF</v>
      </c>
    </row>
    <row r="31" spans="2:20" ht="20.25" thickBot="1">
      <c r="B31" s="51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59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59">
        <f>'[32]دارایی فعلی'!$J$4</f>
        <v>0</v>
      </c>
      <c r="M31" s="4">
        <f t="shared" si="3"/>
        <v>-1</v>
      </c>
      <c r="N31" s="60" t="str">
        <f t="shared" si="4"/>
        <v>RF</v>
      </c>
      <c r="O31" s="59">
        <f>'[32]دارایی فعلی'!$G$4</f>
        <v>0</v>
      </c>
      <c r="P31" s="4">
        <f t="shared" si="5"/>
        <v>-1</v>
      </c>
      <c r="Q31" s="60" t="str">
        <f t="shared" si="6"/>
        <v>RF</v>
      </c>
      <c r="R31" s="59">
        <f>'[32]دارایی فعلی'!$D$4</f>
        <v>0</v>
      </c>
      <c r="S31" s="69">
        <f t="shared" si="7"/>
        <v>-1</v>
      </c>
      <c r="T31" s="68" t="str">
        <f>IF(AA30&gt;0,#REF!/ AA30,"RF")</f>
        <v>RF</v>
      </c>
    </row>
    <row r="32" spans="2:20" ht="20.25" thickBot="1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59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59">
        <f>'[33]دارایی فعلی'!$J$4</f>
        <v>0</v>
      </c>
      <c r="M32" s="4">
        <f t="shared" si="3"/>
        <v>-1</v>
      </c>
      <c r="N32" s="60" t="str">
        <f t="shared" si="4"/>
        <v>RF</v>
      </c>
      <c r="O32" s="59">
        <f>'[33]دارایی فعلی'!$G$4</f>
        <v>0</v>
      </c>
      <c r="P32" s="4">
        <f t="shared" si="5"/>
        <v>-1</v>
      </c>
      <c r="Q32" s="60" t="str">
        <f t="shared" si="6"/>
        <v>RF</v>
      </c>
      <c r="R32" s="59">
        <f>'[33]دارایی فعلی'!$D$4</f>
        <v>0</v>
      </c>
      <c r="S32" s="69">
        <f t="shared" si="7"/>
        <v>-1</v>
      </c>
      <c r="T32" s="68" t="str">
        <f>IF(AA29&gt;0,#REF!/ AA29,"RF")</f>
        <v>RF</v>
      </c>
    </row>
    <row r="33" spans="2:20" ht="20.25" thickBot="1">
      <c r="B33" s="32" t="s">
        <v>14</v>
      </c>
      <c r="C33" s="40" t="s">
        <v>111</v>
      </c>
      <c r="D33" s="80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59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59">
        <f>'[34]دارایی فعلی'!$J$4</f>
        <v>0</v>
      </c>
      <c r="M33" s="4">
        <f t="shared" si="3"/>
        <v>-1</v>
      </c>
      <c r="N33" s="60" t="str">
        <f t="shared" si="4"/>
        <v>RF</v>
      </c>
      <c r="O33" s="59">
        <f>'[34]دارایی فعلی'!$G$4</f>
        <v>0</v>
      </c>
      <c r="P33" s="4">
        <f t="shared" si="5"/>
        <v>-1</v>
      </c>
      <c r="Q33" s="60" t="str">
        <f t="shared" si="6"/>
        <v>RF</v>
      </c>
      <c r="R33" s="59">
        <f>'[34]دارایی فعلی'!$D$4</f>
        <v>0</v>
      </c>
      <c r="S33" s="69">
        <f t="shared" si="7"/>
        <v>-1</v>
      </c>
      <c r="T33" s="68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rightToLeft="1" zoomScale="110" zoomScaleNormal="110" workbookViewId="0"/>
  </sheetViews>
  <sheetFormatPr defaultColWidth="8.85546875" defaultRowHeight="15.75"/>
  <cols>
    <col min="1" max="1" width="4.140625" style="71" customWidth="1"/>
    <col min="2" max="2" width="11.28515625" style="71" customWidth="1"/>
    <col min="3" max="3" width="14.140625" style="71" customWidth="1"/>
    <col min="4" max="4" width="14.7109375" style="71" bestFit="1" customWidth="1"/>
    <col min="5" max="5" width="13.42578125" style="71" customWidth="1"/>
    <col min="6" max="6" width="14.5703125" style="71" customWidth="1"/>
    <col min="7" max="7" width="10.7109375" style="71" bestFit="1" customWidth="1"/>
    <col min="8" max="8" width="18.5703125" style="71" bestFit="1" customWidth="1"/>
    <col min="9" max="9" width="11.7109375" style="71" customWidth="1"/>
    <col min="10" max="10" width="7" style="71" customWidth="1"/>
    <col min="11" max="11" width="25.7109375" style="71" bestFit="1" customWidth="1"/>
    <col min="12" max="12" width="11.7109375" style="71" customWidth="1"/>
    <col min="13" max="13" width="8.140625" style="71" customWidth="1"/>
    <col min="14" max="14" width="11.5703125" style="71" customWidth="1"/>
    <col min="15" max="15" width="7.140625" style="71" customWidth="1"/>
    <col min="16" max="16384" width="8.85546875" style="71"/>
  </cols>
  <sheetData>
    <row r="1" spans="2:15" ht="16.5" thickBot="1"/>
    <row r="2" spans="2:15">
      <c r="B2" s="172" t="s">
        <v>19</v>
      </c>
      <c r="C2" s="170" t="s">
        <v>68</v>
      </c>
      <c r="D2" s="178" t="s">
        <v>92</v>
      </c>
      <c r="E2" s="179"/>
      <c r="F2" s="179"/>
      <c r="G2" s="180"/>
      <c r="H2" s="187" t="s">
        <v>20</v>
      </c>
      <c r="I2" s="191" t="s">
        <v>71</v>
      </c>
      <c r="J2" s="192"/>
      <c r="K2" s="203" t="s">
        <v>96</v>
      </c>
      <c r="L2" s="207" t="s">
        <v>67</v>
      </c>
      <c r="M2" s="208"/>
      <c r="N2" s="197" t="s">
        <v>97</v>
      </c>
      <c r="O2" s="198"/>
    </row>
    <row r="3" spans="2:15">
      <c r="B3" s="173"/>
      <c r="C3" s="171"/>
      <c r="D3" s="78" t="s">
        <v>93</v>
      </c>
      <c r="E3" s="72" t="s">
        <v>91</v>
      </c>
      <c r="F3" s="72" t="s">
        <v>94</v>
      </c>
      <c r="G3" s="78" t="s">
        <v>95</v>
      </c>
      <c r="H3" s="188"/>
      <c r="I3" s="73" t="s">
        <v>70</v>
      </c>
      <c r="J3" s="74" t="s">
        <v>69</v>
      </c>
      <c r="K3" s="204"/>
      <c r="L3" s="77" t="s">
        <v>70</v>
      </c>
      <c r="M3" s="77" t="s">
        <v>69</v>
      </c>
      <c r="N3" s="76" t="s">
        <v>70</v>
      </c>
      <c r="O3" s="75" t="s">
        <v>69</v>
      </c>
    </row>
    <row r="4" spans="2:15" ht="16.899999999999999" customHeight="1">
      <c r="B4" s="176">
        <v>0</v>
      </c>
      <c r="C4" s="174">
        <v>1988733000</v>
      </c>
      <c r="D4" s="181">
        <f>SUMPRODUCT(پرتفوی!E5:E33*پرتفوی!F5:F33)</f>
        <v>1269502275</v>
      </c>
      <c r="E4" s="183">
        <f>C4-B4</f>
        <v>1988733000</v>
      </c>
      <c r="F4" s="183">
        <f>E4-D4</f>
        <v>719230725</v>
      </c>
      <c r="G4" s="185">
        <f>F4/D4</f>
        <v>0.56654544002294127</v>
      </c>
      <c r="H4" s="189">
        <f>B4+D4-SUM(پرتفوی!K5:K39)</f>
        <v>1013749424</v>
      </c>
      <c r="I4" s="193">
        <f>SUM(پرتفوی!K5:K33)</f>
        <v>255752851</v>
      </c>
      <c r="J4" s="195">
        <f>(K4-H4)/K4*100</f>
        <v>20.145915138277324</v>
      </c>
      <c r="K4" s="205">
        <f>D4+B4</f>
        <v>1269502275</v>
      </c>
      <c r="L4" s="209">
        <f>K4-'واریز و برداشت'!C40</f>
        <v>-184008402</v>
      </c>
      <c r="M4" s="211">
        <f>L4/'واریز و برداشت'!C40</f>
        <v>-0.12659583786462961</v>
      </c>
      <c r="N4" s="199">
        <f>C4-'واریز و برداشت'!C40</f>
        <v>535222323</v>
      </c>
      <c r="O4" s="201">
        <f>N4/'واریز و برداشت'!C40</f>
        <v>0.36822730749022214</v>
      </c>
    </row>
    <row r="5" spans="2:15" ht="17.45" customHeight="1" thickBot="1">
      <c r="B5" s="177"/>
      <c r="C5" s="175"/>
      <c r="D5" s="182"/>
      <c r="E5" s="184"/>
      <c r="F5" s="184"/>
      <c r="G5" s="186"/>
      <c r="H5" s="190"/>
      <c r="I5" s="194"/>
      <c r="J5" s="196"/>
      <c r="K5" s="206"/>
      <c r="L5" s="210"/>
      <c r="M5" s="212"/>
      <c r="N5" s="200"/>
      <c r="O5" s="202"/>
    </row>
    <row r="8" spans="2:15">
      <c r="B8" s="154"/>
    </row>
  </sheetData>
  <mergeCells count="22">
    <mergeCell ref="N2:O2"/>
    <mergeCell ref="N4:N5"/>
    <mergeCell ref="O4:O5"/>
    <mergeCell ref="K2:K3"/>
    <mergeCell ref="K4:K5"/>
    <mergeCell ref="L2:M2"/>
    <mergeCell ref="L4:L5"/>
    <mergeCell ref="M4:M5"/>
    <mergeCell ref="H2:H3"/>
    <mergeCell ref="H4:H5"/>
    <mergeCell ref="I2:J2"/>
    <mergeCell ref="I4:I5"/>
    <mergeCell ref="J4:J5"/>
    <mergeCell ref="C2:C3"/>
    <mergeCell ref="B2:B3"/>
    <mergeCell ref="C4:C5"/>
    <mergeCell ref="B4:B5"/>
    <mergeCell ref="D2:G2"/>
    <mergeCell ref="D4:D5"/>
    <mergeCell ref="E4:E5"/>
    <mergeCell ref="F4:F5"/>
    <mergeCell ref="G4:G5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rightToLeft="1" zoomScaleNormal="100" workbookViewId="0">
      <selection activeCell="C9" sqref="C9"/>
    </sheetView>
  </sheetViews>
  <sheetFormatPr defaultColWidth="8.85546875" defaultRowHeight="18"/>
  <cols>
    <col min="1" max="1" width="5.85546875" style="3" customWidth="1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3.8554687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3.28515625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/>
    <row r="2" spans="2:11" ht="19.5">
      <c r="B2" s="214" t="s">
        <v>0</v>
      </c>
      <c r="C2" s="164" t="s">
        <v>124</v>
      </c>
      <c r="D2" s="217" t="s">
        <v>125</v>
      </c>
      <c r="E2" s="217"/>
      <c r="F2" s="217"/>
      <c r="G2" s="218" t="s">
        <v>56</v>
      </c>
      <c r="H2" s="219"/>
      <c r="J2" s="47" t="s">
        <v>144</v>
      </c>
      <c r="K2" s="46" t="s">
        <v>145</v>
      </c>
    </row>
    <row r="3" spans="2:11" ht="20.25" thickBot="1">
      <c r="B3" s="215"/>
      <c r="C3" s="216"/>
      <c r="D3" s="102" t="s">
        <v>48</v>
      </c>
      <c r="E3" s="44" t="s">
        <v>50</v>
      </c>
      <c r="F3" s="43" t="s">
        <v>66</v>
      </c>
      <c r="G3" s="86" t="s">
        <v>70</v>
      </c>
      <c r="H3" s="86" t="s">
        <v>69</v>
      </c>
      <c r="J3" s="85">
        <v>1915709000</v>
      </c>
      <c r="K3" s="85">
        <f>C8-J3</f>
        <v>-79816000</v>
      </c>
    </row>
    <row r="4" spans="2:11" ht="19.5" hidden="1">
      <c r="B4" s="109" t="s">
        <v>122</v>
      </c>
      <c r="C4" s="99" t="s">
        <v>72</v>
      </c>
      <c r="D4" s="103" t="s">
        <v>73</v>
      </c>
      <c r="E4" s="81" t="s">
        <v>74</v>
      </c>
      <c r="F4" s="82" t="s">
        <v>75</v>
      </c>
      <c r="G4" s="99" t="s">
        <v>76</v>
      </c>
      <c r="H4" s="87" t="s">
        <v>77</v>
      </c>
    </row>
    <row r="5" spans="2:11" ht="19.5">
      <c r="B5" s="49" t="s">
        <v>122</v>
      </c>
      <c r="C5" s="100">
        <v>630000000</v>
      </c>
      <c r="D5" s="104">
        <v>624453760</v>
      </c>
      <c r="E5" s="28">
        <v>2030000</v>
      </c>
      <c r="F5" s="45">
        <f>Table6910[[#This Row],[Column2]]-Table6910[[#This Row],[Column3]]</f>
        <v>622423760</v>
      </c>
      <c r="G5" s="100">
        <f>Table6910[[#This Row],[Column1]]-(Table6910[[#This Row],[Column2]]-Table6910[[#This Row],[Column3]])</f>
        <v>7576240</v>
      </c>
      <c r="H5" s="88">
        <f>Table6910[[#This Row],[Column5]]/(Table6910[[#This Row],[Column2]]-Table6910[[#This Row],[Column3]])</f>
        <v>1.2172157438205764E-2</v>
      </c>
    </row>
    <row r="6" spans="2:11" ht="19.5">
      <c r="B6" s="49" t="s">
        <v>123</v>
      </c>
      <c r="C6" s="100">
        <v>692609241</v>
      </c>
      <c r="D6" s="104">
        <v>104500000</v>
      </c>
      <c r="E6" s="41">
        <v>169500000</v>
      </c>
      <c r="F6" s="45">
        <f>Table6910[[#This Row],[Column2]]-Table6910[[#This Row],[Column3]]</f>
        <v>-65000000</v>
      </c>
      <c r="G6" s="100">
        <f>Table6910[[#This Row],[Column1]]-(C5+Table6910[[#This Row],[Column4]])</f>
        <v>127609241</v>
      </c>
      <c r="H6" s="88">
        <f>Table6910[[#This Row],[Column5]]/(C5+Table6910[[#This Row],[Column4]])</f>
        <v>0.22585706371681416</v>
      </c>
    </row>
    <row r="7" spans="2:11" ht="19.5">
      <c r="B7" s="49" t="s">
        <v>136</v>
      </c>
      <c r="C7" s="100">
        <v>1915709000</v>
      </c>
      <c r="D7" s="104">
        <v>901750849</v>
      </c>
      <c r="E7" s="41">
        <v>10200000</v>
      </c>
      <c r="F7" s="45">
        <f>Table6910[[#This Row],[Column2]]-Table6910[[#This Row],[Column3]]</f>
        <v>891550849</v>
      </c>
      <c r="G7" s="100">
        <f>Table6910[[#This Row],[Column1]]-(C6+Table6910[[#This Row],[Column4]])</f>
        <v>331548910</v>
      </c>
      <c r="H7" s="88">
        <f>Table6910[[#This Row],[Column5]]/(C6+Table6910[[#This Row],[Column4]])</f>
        <v>0.20929002825718201</v>
      </c>
    </row>
    <row r="8" spans="2:11" ht="19.5">
      <c r="B8" s="49" t="s">
        <v>146</v>
      </c>
      <c r="C8" s="100">
        <v>1835893000</v>
      </c>
      <c r="D8" s="104">
        <v>4536068</v>
      </c>
      <c r="E8" s="41">
        <v>0</v>
      </c>
      <c r="F8" s="45">
        <f>Table6910[[#This Row],[Column2]]-Table6910[[#This Row],[Column3]]</f>
        <v>4536068</v>
      </c>
      <c r="G8" s="100">
        <f>Table6910[[#This Row],[Column1]]-(C7+Table6910[[#This Row],[Column4]])</f>
        <v>-84352068</v>
      </c>
      <c r="H8" s="88">
        <f>Table6910[[#This Row],[Column5]]/(C7+Table6910[[#This Row],[Column4]])</f>
        <v>-4.3927761828783406E-2</v>
      </c>
    </row>
    <row r="9" spans="2:11" ht="19.5">
      <c r="B9" s="49" t="s">
        <v>147</v>
      </c>
      <c r="C9" s="100"/>
      <c r="D9" s="104"/>
      <c r="E9" s="41"/>
      <c r="F9" s="45"/>
      <c r="G9" s="100"/>
      <c r="H9" s="88"/>
    </row>
    <row r="10" spans="2:11" ht="19.5">
      <c r="B10" s="49" t="s">
        <v>148</v>
      </c>
      <c r="C10" s="100"/>
      <c r="D10" s="104"/>
      <c r="E10" s="41"/>
      <c r="F10" s="45"/>
      <c r="G10" s="100"/>
      <c r="H10" s="88"/>
    </row>
    <row r="11" spans="2:11" ht="19.5">
      <c r="B11" s="49" t="s">
        <v>149</v>
      </c>
      <c r="C11" s="100"/>
      <c r="D11" s="104"/>
      <c r="E11" s="41"/>
      <c r="F11" s="45"/>
      <c r="G11" s="100"/>
      <c r="H11" s="88"/>
    </row>
    <row r="12" spans="2:11" ht="19.5">
      <c r="B12" s="49" t="s">
        <v>150</v>
      </c>
      <c r="C12" s="100"/>
      <c r="D12" s="104"/>
      <c r="E12" s="41"/>
      <c r="F12" s="45"/>
      <c r="G12" s="100"/>
      <c r="H12" s="88"/>
    </row>
    <row r="13" spans="2:11" ht="19.5">
      <c r="B13" s="49" t="s">
        <v>151</v>
      </c>
      <c r="C13" s="100"/>
      <c r="D13" s="104"/>
      <c r="E13" s="41"/>
      <c r="F13" s="45"/>
      <c r="G13" s="100"/>
      <c r="H13" s="88"/>
    </row>
    <row r="14" spans="2:11" ht="19.5">
      <c r="B14" s="49" t="s">
        <v>152</v>
      </c>
      <c r="C14" s="100"/>
      <c r="D14" s="104"/>
      <c r="E14" s="41"/>
      <c r="F14" s="45"/>
      <c r="G14" s="100"/>
      <c r="H14" s="88"/>
    </row>
    <row r="15" spans="2:11" ht="19.5">
      <c r="B15" s="49" t="s">
        <v>153</v>
      </c>
      <c r="C15" s="100"/>
      <c r="D15" s="104"/>
      <c r="E15" s="41"/>
      <c r="F15" s="45"/>
      <c r="G15" s="100"/>
      <c r="H15" s="88"/>
    </row>
    <row r="16" spans="2:11" ht="19.5">
      <c r="B16" s="90" t="s">
        <v>154</v>
      </c>
      <c r="C16" s="106"/>
      <c r="D16" s="91"/>
      <c r="E16" s="92"/>
      <c r="F16" s="97"/>
      <c r="G16" s="101"/>
      <c r="H16" s="96"/>
    </row>
    <row r="17" spans="2:13" ht="20.25" thickBot="1">
      <c r="B17" s="50" t="s">
        <v>155</v>
      </c>
      <c r="C17" s="85"/>
      <c r="D17" s="105"/>
      <c r="E17" s="42"/>
      <c r="F17" s="98"/>
      <c r="G17" s="85"/>
      <c r="H17" s="89"/>
    </row>
    <row r="18" spans="2:13" ht="20.25" thickBot="1">
      <c r="B18" s="93"/>
      <c r="C18" s="83"/>
      <c r="D18" s="83"/>
      <c r="E18" s="83"/>
      <c r="F18" s="94"/>
      <c r="G18" s="95"/>
      <c r="H18" s="84"/>
    </row>
    <row r="19" spans="2:13" ht="20.25" thickBot="1">
      <c r="F19" s="108" t="s">
        <v>126</v>
      </c>
      <c r="G19" s="107">
        <f>SUM(Table6910[Column5])</f>
        <v>382382323</v>
      </c>
      <c r="J19" s="213" t="s">
        <v>156</v>
      </c>
      <c r="K19" s="213"/>
      <c r="L19" s="213"/>
      <c r="M19" s="213"/>
    </row>
    <row r="20" spans="2:13">
      <c r="B20" s="3">
        <v>681833000</v>
      </c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rightToLeft="1" tabSelected="1" topLeftCell="A13" zoomScale="90" zoomScaleNormal="90" workbookViewId="0">
      <selection activeCell="G4" sqref="G4"/>
    </sheetView>
  </sheetViews>
  <sheetFormatPr defaultRowHeight="15"/>
  <cols>
    <col min="1" max="1" width="4" customWidth="1"/>
    <col min="2" max="2" width="7.28515625" customWidth="1"/>
    <col min="3" max="3" width="10.5703125" bestFit="1" customWidth="1"/>
    <col min="4" max="4" width="12.85546875" bestFit="1" customWidth="1"/>
    <col min="5" max="5" width="4.5703125" bestFit="1" customWidth="1"/>
    <col min="6" max="6" width="4.42578125" customWidth="1"/>
    <col min="7" max="7" width="11.28515625" bestFit="1" customWidth="1"/>
    <col min="8" max="8" width="4" bestFit="1" customWidth="1"/>
    <col min="9" max="9" width="3.5703125" customWidth="1"/>
    <col min="10" max="10" width="10.42578125" bestFit="1" customWidth="1"/>
    <col min="11" max="11" width="4.28515625" bestFit="1" customWidth="1"/>
    <col min="12" max="12" width="4.140625" customWidth="1"/>
    <col min="13" max="13" width="10.42578125" bestFit="1" customWidth="1"/>
    <col min="14" max="14" width="5.5703125" bestFit="1" customWidth="1"/>
    <col min="15" max="15" width="5.42578125" customWidth="1"/>
    <col min="16" max="16" width="10.42578125" bestFit="1" customWidth="1"/>
    <col min="17" max="17" width="4" bestFit="1" customWidth="1"/>
    <col min="18" max="18" width="3.5703125" customWidth="1"/>
    <col min="19" max="19" width="10.42578125" bestFit="1" customWidth="1"/>
    <col min="20" max="20" width="4" bestFit="1" customWidth="1"/>
    <col min="21" max="21" width="3.5703125" customWidth="1"/>
    <col min="22" max="22" width="10.42578125" bestFit="1" customWidth="1"/>
    <col min="23" max="23" width="4" bestFit="1" customWidth="1"/>
    <col min="24" max="24" width="3.5703125" customWidth="1"/>
    <col min="25" max="25" width="10.42578125" bestFit="1" customWidth="1"/>
    <col min="26" max="26" width="4" bestFit="1" customWidth="1"/>
    <col min="27" max="27" width="3.5703125" customWidth="1"/>
    <col min="28" max="28" width="10.42578125" bestFit="1" customWidth="1"/>
    <col min="29" max="29" width="4.5703125" bestFit="1" customWidth="1"/>
    <col min="30" max="30" width="4.42578125" customWidth="1"/>
    <col min="31" max="31" width="11.85546875" bestFit="1" customWidth="1"/>
    <col min="32" max="32" width="4.7109375" bestFit="1" customWidth="1"/>
    <col min="33" max="33" width="4.5703125" customWidth="1"/>
    <col min="34" max="34" width="11.85546875" bestFit="1" customWidth="1"/>
  </cols>
  <sheetData>
    <row r="1" spans="2:34" ht="18.75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18">
      <c r="B2" s="116" t="s">
        <v>142</v>
      </c>
      <c r="C2" s="133" t="s">
        <v>183</v>
      </c>
      <c r="D2" s="117" t="s">
        <v>56</v>
      </c>
      <c r="E2" s="116" t="s">
        <v>169</v>
      </c>
      <c r="F2" s="133" t="s">
        <v>183</v>
      </c>
      <c r="G2" s="117" t="s">
        <v>56</v>
      </c>
      <c r="H2" s="119" t="s">
        <v>170</v>
      </c>
      <c r="I2" s="134" t="s">
        <v>183</v>
      </c>
      <c r="J2" s="120" t="s">
        <v>56</v>
      </c>
      <c r="K2" s="119" t="s">
        <v>171</v>
      </c>
      <c r="L2" s="134" t="s">
        <v>183</v>
      </c>
      <c r="M2" s="120" t="s">
        <v>56</v>
      </c>
      <c r="N2" s="119" t="s">
        <v>172</v>
      </c>
      <c r="O2" s="134" t="s">
        <v>183</v>
      </c>
      <c r="P2" s="120" t="s">
        <v>56</v>
      </c>
      <c r="Q2" s="125" t="s">
        <v>173</v>
      </c>
      <c r="R2" s="135" t="s">
        <v>183</v>
      </c>
      <c r="S2" s="126" t="s">
        <v>56</v>
      </c>
      <c r="T2" s="125" t="s">
        <v>174</v>
      </c>
      <c r="U2" s="125" t="s">
        <v>183</v>
      </c>
      <c r="V2" s="125" t="s">
        <v>56</v>
      </c>
      <c r="W2" s="125" t="s">
        <v>175</v>
      </c>
      <c r="X2" s="125" t="s">
        <v>183</v>
      </c>
      <c r="Y2" s="125" t="s">
        <v>56</v>
      </c>
      <c r="Z2" s="123" t="s">
        <v>176</v>
      </c>
      <c r="AA2" s="136" t="s">
        <v>183</v>
      </c>
      <c r="AB2" s="124" t="s">
        <v>56</v>
      </c>
      <c r="AC2" s="123" t="s">
        <v>177</v>
      </c>
      <c r="AD2" s="136" t="s">
        <v>183</v>
      </c>
      <c r="AE2" s="124" t="s">
        <v>56</v>
      </c>
      <c r="AF2" s="123" t="s">
        <v>178</v>
      </c>
      <c r="AG2" s="136" t="s">
        <v>183</v>
      </c>
      <c r="AH2" s="124" t="s">
        <v>56</v>
      </c>
    </row>
    <row r="3" spans="2:34" ht="19.5">
      <c r="B3" s="131">
        <v>1</v>
      </c>
      <c r="C3" s="138"/>
      <c r="D3" s="137">
        <v>49441151</v>
      </c>
      <c r="E3" s="131">
        <v>3</v>
      </c>
      <c r="F3" s="138"/>
      <c r="G3" s="137">
        <v>-79816000</v>
      </c>
      <c r="H3" s="121">
        <v>1</v>
      </c>
      <c r="I3" s="142"/>
      <c r="J3" s="139"/>
      <c r="K3" s="121">
        <v>1</v>
      </c>
      <c r="L3" s="142"/>
      <c r="M3" s="139"/>
      <c r="N3" s="121">
        <v>1</v>
      </c>
      <c r="O3" s="142"/>
      <c r="P3" s="139"/>
      <c r="Q3" s="127">
        <v>1</v>
      </c>
      <c r="R3" s="143"/>
      <c r="S3" s="140"/>
      <c r="T3" s="127">
        <v>3</v>
      </c>
      <c r="U3" s="143"/>
      <c r="V3" s="140"/>
      <c r="W3" s="127">
        <v>1</v>
      </c>
      <c r="X3" s="143"/>
      <c r="Y3" s="140"/>
      <c r="Z3" s="129">
        <v>1</v>
      </c>
      <c r="AA3" s="144"/>
      <c r="AB3" s="141"/>
      <c r="AC3" s="129">
        <v>1</v>
      </c>
      <c r="AD3" s="144"/>
      <c r="AE3" s="141"/>
      <c r="AF3" s="129">
        <v>2</v>
      </c>
      <c r="AG3" s="144"/>
      <c r="AH3" s="141"/>
    </row>
    <row r="4" spans="2:34" ht="19.5">
      <c r="B4" s="131">
        <v>2</v>
      </c>
      <c r="C4" s="138"/>
      <c r="D4" s="137">
        <v>5380834</v>
      </c>
      <c r="E4" s="131">
        <v>6</v>
      </c>
      <c r="F4" s="138"/>
      <c r="G4" s="137"/>
      <c r="H4" s="121">
        <v>2</v>
      </c>
      <c r="I4" s="142"/>
      <c r="J4" s="139"/>
      <c r="K4" s="121">
        <v>4</v>
      </c>
      <c r="L4" s="142"/>
      <c r="M4" s="139"/>
      <c r="N4" s="121">
        <v>2</v>
      </c>
      <c r="O4" s="142"/>
      <c r="P4" s="139"/>
      <c r="Q4" s="127">
        <v>2</v>
      </c>
      <c r="R4" s="143"/>
      <c r="S4" s="140"/>
      <c r="T4" s="127">
        <v>5</v>
      </c>
      <c r="U4" s="143"/>
      <c r="V4" s="140"/>
      <c r="W4" s="127">
        <v>2</v>
      </c>
      <c r="X4" s="143"/>
      <c r="Y4" s="140"/>
      <c r="Z4" s="129">
        <v>2</v>
      </c>
      <c r="AA4" s="144"/>
      <c r="AB4" s="141"/>
      <c r="AC4" s="129">
        <v>4</v>
      </c>
      <c r="AD4" s="144"/>
      <c r="AE4" s="141"/>
      <c r="AF4" s="129">
        <v>3</v>
      </c>
      <c r="AG4" s="144"/>
      <c r="AH4" s="141"/>
    </row>
    <row r="5" spans="2:34" ht="19.5">
      <c r="B5" s="131">
        <v>3</v>
      </c>
      <c r="C5" s="138"/>
      <c r="D5" s="137">
        <v>41106166</v>
      </c>
      <c r="E5" s="131">
        <v>7</v>
      </c>
      <c r="F5" s="138"/>
      <c r="G5" s="137"/>
      <c r="H5" s="121">
        <v>3</v>
      </c>
      <c r="I5" s="142"/>
      <c r="J5" s="139"/>
      <c r="K5" s="121">
        <v>5</v>
      </c>
      <c r="L5" s="142"/>
      <c r="M5" s="139"/>
      <c r="N5" s="121">
        <v>3</v>
      </c>
      <c r="O5" s="142"/>
      <c r="P5" s="139"/>
      <c r="Q5" s="127">
        <v>5</v>
      </c>
      <c r="R5" s="143"/>
      <c r="S5" s="140"/>
      <c r="T5" s="127">
        <v>6</v>
      </c>
      <c r="U5" s="143"/>
      <c r="V5" s="140"/>
      <c r="W5" s="127">
        <v>3</v>
      </c>
      <c r="X5" s="143"/>
      <c r="Y5" s="140"/>
      <c r="Z5" s="129">
        <v>3</v>
      </c>
      <c r="AA5" s="144"/>
      <c r="AB5" s="141"/>
      <c r="AC5" s="129">
        <v>5</v>
      </c>
      <c r="AD5" s="144"/>
      <c r="AE5" s="141"/>
      <c r="AF5" s="129">
        <v>4</v>
      </c>
      <c r="AG5" s="144"/>
      <c r="AH5" s="141"/>
    </row>
    <row r="6" spans="2:34" ht="19.5">
      <c r="B6" s="131">
        <v>6</v>
      </c>
      <c r="C6" s="138"/>
      <c r="D6" s="137">
        <v>59583000</v>
      </c>
      <c r="E6" s="131">
        <v>10</v>
      </c>
      <c r="F6" s="138"/>
      <c r="G6" s="137"/>
      <c r="H6" s="121">
        <v>4</v>
      </c>
      <c r="I6" s="142"/>
      <c r="J6" s="139"/>
      <c r="K6" s="121">
        <v>6</v>
      </c>
      <c r="L6" s="142"/>
      <c r="M6" s="139"/>
      <c r="N6" s="121">
        <v>4</v>
      </c>
      <c r="O6" s="142"/>
      <c r="P6" s="139"/>
      <c r="Q6" s="127">
        <v>6</v>
      </c>
      <c r="R6" s="143"/>
      <c r="S6" s="140"/>
      <c r="T6" s="127">
        <v>7</v>
      </c>
      <c r="U6" s="143"/>
      <c r="V6" s="140"/>
      <c r="W6" s="127">
        <v>4</v>
      </c>
      <c r="X6" s="143"/>
      <c r="Y6" s="140"/>
      <c r="Z6" s="129">
        <v>6</v>
      </c>
      <c r="AA6" s="144"/>
      <c r="AB6" s="141"/>
      <c r="AC6" s="129">
        <v>6</v>
      </c>
      <c r="AD6" s="144"/>
      <c r="AE6" s="141"/>
      <c r="AF6" s="129">
        <v>5</v>
      </c>
      <c r="AG6" s="144"/>
      <c r="AH6" s="141"/>
    </row>
    <row r="7" spans="2:34" ht="19.5">
      <c r="B7" s="131">
        <v>7</v>
      </c>
      <c r="C7" s="138">
        <v>-3200000</v>
      </c>
      <c r="D7" s="137">
        <v>10634000</v>
      </c>
      <c r="E7" s="131">
        <v>11</v>
      </c>
      <c r="F7" s="138"/>
      <c r="G7" s="137"/>
      <c r="H7" s="121">
        <v>7</v>
      </c>
      <c r="I7" s="142"/>
      <c r="J7" s="139"/>
      <c r="K7" s="121">
        <v>7</v>
      </c>
      <c r="L7" s="142"/>
      <c r="M7" s="139"/>
      <c r="N7" s="121">
        <v>5</v>
      </c>
      <c r="O7" s="142"/>
      <c r="P7" s="139"/>
      <c r="Q7" s="127">
        <v>7</v>
      </c>
      <c r="R7" s="143"/>
      <c r="S7" s="140"/>
      <c r="T7" s="127">
        <v>10</v>
      </c>
      <c r="U7" s="143"/>
      <c r="V7" s="140"/>
      <c r="W7" s="127">
        <v>5</v>
      </c>
      <c r="X7" s="143"/>
      <c r="Y7" s="140"/>
      <c r="Z7" s="129">
        <v>7</v>
      </c>
      <c r="AA7" s="144"/>
      <c r="AB7" s="141"/>
      <c r="AC7" s="129">
        <v>7</v>
      </c>
      <c r="AD7" s="144"/>
      <c r="AE7" s="141"/>
      <c r="AF7" s="129">
        <v>6</v>
      </c>
      <c r="AG7" s="144"/>
      <c r="AH7" s="141"/>
    </row>
    <row r="8" spans="2:34" ht="19.5">
      <c r="B8" s="131">
        <v>8</v>
      </c>
      <c r="C8" s="138"/>
      <c r="D8" s="137">
        <v>37337000</v>
      </c>
      <c r="E8" s="131">
        <v>12</v>
      </c>
      <c r="F8" s="138"/>
      <c r="G8" s="137"/>
      <c r="H8" s="121">
        <v>8</v>
      </c>
      <c r="I8" s="142"/>
      <c r="J8" s="139"/>
      <c r="K8" s="121">
        <v>8</v>
      </c>
      <c r="L8" s="142"/>
      <c r="M8" s="139"/>
      <c r="N8" s="121">
        <v>10</v>
      </c>
      <c r="O8" s="142"/>
      <c r="P8" s="139"/>
      <c r="Q8" s="127">
        <v>8</v>
      </c>
      <c r="R8" s="143"/>
      <c r="S8" s="140"/>
      <c r="T8" s="127">
        <v>11</v>
      </c>
      <c r="U8" s="143"/>
      <c r="V8" s="140"/>
      <c r="W8" s="127">
        <v>8</v>
      </c>
      <c r="X8" s="143"/>
      <c r="Y8" s="140"/>
      <c r="Z8" s="129">
        <v>8</v>
      </c>
      <c r="AA8" s="144"/>
      <c r="AB8" s="141"/>
      <c r="AC8" s="129">
        <v>8</v>
      </c>
      <c r="AD8" s="144"/>
      <c r="AE8" s="141"/>
      <c r="AF8" s="129">
        <v>9</v>
      </c>
      <c r="AG8" s="144"/>
      <c r="AH8" s="141"/>
    </row>
    <row r="9" spans="2:34" ht="19.5">
      <c r="B9" s="131">
        <v>9</v>
      </c>
      <c r="C9" s="138"/>
      <c r="D9" s="137">
        <v>12057000</v>
      </c>
      <c r="E9" s="131">
        <v>13</v>
      </c>
      <c r="F9" s="138"/>
      <c r="G9" s="137"/>
      <c r="H9" s="121">
        <v>9</v>
      </c>
      <c r="I9" s="142"/>
      <c r="J9" s="139"/>
      <c r="K9" s="121">
        <v>11</v>
      </c>
      <c r="L9" s="142"/>
      <c r="M9" s="139"/>
      <c r="N9" s="121">
        <v>11</v>
      </c>
      <c r="O9" s="142"/>
      <c r="P9" s="139"/>
      <c r="Q9" s="127">
        <v>9</v>
      </c>
      <c r="R9" s="143"/>
      <c r="S9" s="140"/>
      <c r="T9" s="127">
        <v>12</v>
      </c>
      <c r="U9" s="143"/>
      <c r="V9" s="140"/>
      <c r="W9" s="127">
        <v>9</v>
      </c>
      <c r="X9" s="143"/>
      <c r="Y9" s="140"/>
      <c r="Z9" s="129">
        <v>9</v>
      </c>
      <c r="AA9" s="144"/>
      <c r="AB9" s="141"/>
      <c r="AC9" s="129">
        <v>11</v>
      </c>
      <c r="AD9" s="144"/>
      <c r="AE9" s="141"/>
      <c r="AF9" s="129">
        <v>10</v>
      </c>
      <c r="AG9" s="144"/>
      <c r="AH9" s="141"/>
    </row>
    <row r="10" spans="2:34" ht="19.5">
      <c r="B10" s="131">
        <v>10</v>
      </c>
      <c r="C10" s="138"/>
      <c r="D10" s="137">
        <v>69190000</v>
      </c>
      <c r="E10" s="131">
        <v>17</v>
      </c>
      <c r="F10" s="138"/>
      <c r="G10" s="137"/>
      <c r="H10" s="121">
        <v>10</v>
      </c>
      <c r="I10" s="142"/>
      <c r="J10" s="139"/>
      <c r="K10" s="121">
        <v>12</v>
      </c>
      <c r="L10" s="142"/>
      <c r="M10" s="139"/>
      <c r="N10" s="121">
        <v>12</v>
      </c>
      <c r="O10" s="142"/>
      <c r="P10" s="139"/>
      <c r="Q10" s="127">
        <v>12</v>
      </c>
      <c r="R10" s="143"/>
      <c r="S10" s="140"/>
      <c r="T10" s="127">
        <v>14</v>
      </c>
      <c r="U10" s="143"/>
      <c r="V10" s="140"/>
      <c r="W10" s="127">
        <v>10</v>
      </c>
      <c r="X10" s="143"/>
      <c r="Y10" s="140"/>
      <c r="Z10" s="129">
        <v>10</v>
      </c>
      <c r="AA10" s="144"/>
      <c r="AB10" s="141"/>
      <c r="AC10" s="129">
        <v>12</v>
      </c>
      <c r="AD10" s="144"/>
      <c r="AE10" s="141"/>
      <c r="AF10" s="129">
        <v>11</v>
      </c>
      <c r="AG10" s="144"/>
      <c r="AH10" s="141"/>
    </row>
    <row r="11" spans="2:34" ht="19.5">
      <c r="B11" s="131">
        <v>13</v>
      </c>
      <c r="C11" s="138"/>
      <c r="D11" s="137">
        <v>80029000</v>
      </c>
      <c r="E11" s="131">
        <v>18</v>
      </c>
      <c r="F11" s="138"/>
      <c r="G11" s="137"/>
      <c r="H11" s="121">
        <v>11</v>
      </c>
      <c r="I11" s="142"/>
      <c r="J11" s="139"/>
      <c r="K11" s="121">
        <v>13</v>
      </c>
      <c r="L11" s="142"/>
      <c r="M11" s="139"/>
      <c r="N11" s="121">
        <v>15</v>
      </c>
      <c r="O11" s="142"/>
      <c r="P11" s="139"/>
      <c r="Q11" s="127">
        <v>13</v>
      </c>
      <c r="R11" s="143"/>
      <c r="S11" s="140"/>
      <c r="T11" s="127">
        <v>17</v>
      </c>
      <c r="U11" s="143"/>
      <c r="V11" s="140"/>
      <c r="W11" s="127">
        <v>11</v>
      </c>
      <c r="X11" s="143"/>
      <c r="Y11" s="140"/>
      <c r="Z11" s="129">
        <v>13</v>
      </c>
      <c r="AA11" s="144"/>
      <c r="AB11" s="141"/>
      <c r="AC11" s="129">
        <v>13</v>
      </c>
      <c r="AD11" s="144"/>
      <c r="AE11" s="141"/>
      <c r="AF11" s="129">
        <v>12</v>
      </c>
      <c r="AG11" s="144"/>
      <c r="AH11" s="141"/>
    </row>
    <row r="12" spans="2:34" ht="19.5">
      <c r="B12" s="131">
        <v>14</v>
      </c>
      <c r="C12" s="138">
        <v>-7000000</v>
      </c>
      <c r="D12" s="137">
        <v>71699000</v>
      </c>
      <c r="E12" s="131">
        <v>19</v>
      </c>
      <c r="F12" s="138"/>
      <c r="G12" s="137"/>
      <c r="H12" s="121">
        <v>14</v>
      </c>
      <c r="I12" s="142"/>
      <c r="J12" s="139"/>
      <c r="K12" s="121">
        <v>14</v>
      </c>
      <c r="L12" s="142"/>
      <c r="M12" s="139"/>
      <c r="N12" s="121">
        <v>16</v>
      </c>
      <c r="O12" s="142"/>
      <c r="P12" s="139"/>
      <c r="Q12" s="127">
        <v>14</v>
      </c>
      <c r="R12" s="143"/>
      <c r="S12" s="140"/>
      <c r="T12" s="127">
        <v>18</v>
      </c>
      <c r="U12" s="143"/>
      <c r="V12" s="140"/>
      <c r="W12" s="127">
        <v>12</v>
      </c>
      <c r="X12" s="143"/>
      <c r="Y12" s="140"/>
      <c r="Z12" s="129">
        <v>14</v>
      </c>
      <c r="AA12" s="144"/>
      <c r="AB12" s="141"/>
      <c r="AC12" s="129">
        <v>14</v>
      </c>
      <c r="AD12" s="144"/>
      <c r="AE12" s="141"/>
      <c r="AF12" s="129">
        <v>13</v>
      </c>
      <c r="AG12" s="144"/>
      <c r="AH12" s="141"/>
    </row>
    <row r="13" spans="2:34" ht="19.5">
      <c r="B13" s="131">
        <v>15</v>
      </c>
      <c r="C13" s="138">
        <v>40000000</v>
      </c>
      <c r="D13" s="137">
        <v>17579000</v>
      </c>
      <c r="E13" s="131">
        <v>20</v>
      </c>
      <c r="F13" s="138"/>
      <c r="G13" s="137"/>
      <c r="H13" s="121">
        <v>15</v>
      </c>
      <c r="I13" s="142"/>
      <c r="J13" s="139"/>
      <c r="K13" s="121">
        <v>15</v>
      </c>
      <c r="L13" s="142"/>
      <c r="M13" s="139"/>
      <c r="N13" s="121">
        <v>17</v>
      </c>
      <c r="O13" s="142"/>
      <c r="P13" s="139"/>
      <c r="Q13" s="127">
        <v>15</v>
      </c>
      <c r="R13" s="143"/>
      <c r="S13" s="140"/>
      <c r="T13" s="127">
        <v>19</v>
      </c>
      <c r="U13" s="143"/>
      <c r="V13" s="140"/>
      <c r="W13" s="127">
        <v>15</v>
      </c>
      <c r="X13" s="143"/>
      <c r="Y13" s="140"/>
      <c r="Z13" s="129">
        <v>15</v>
      </c>
      <c r="AA13" s="144"/>
      <c r="AB13" s="141"/>
      <c r="AC13" s="129">
        <v>15</v>
      </c>
      <c r="AD13" s="144"/>
      <c r="AE13" s="141"/>
      <c r="AF13" s="129">
        <v>16</v>
      </c>
      <c r="AG13" s="144"/>
      <c r="AH13" s="141"/>
    </row>
    <row r="14" spans="2:34" ht="19.5">
      <c r="B14" s="131">
        <v>16</v>
      </c>
      <c r="C14" s="138"/>
      <c r="D14" s="137">
        <v>-29912000</v>
      </c>
      <c r="E14" s="131">
        <v>21</v>
      </c>
      <c r="F14" s="138"/>
      <c r="G14" s="137"/>
      <c r="H14" s="121">
        <v>16</v>
      </c>
      <c r="I14" s="142"/>
      <c r="J14" s="139"/>
      <c r="K14" s="121">
        <v>19</v>
      </c>
      <c r="L14" s="142"/>
      <c r="M14" s="139"/>
      <c r="N14" s="121">
        <v>18</v>
      </c>
      <c r="O14" s="142"/>
      <c r="P14" s="139"/>
      <c r="Q14" s="127">
        <v>16</v>
      </c>
      <c r="R14" s="143"/>
      <c r="S14" s="140"/>
      <c r="T14" s="127">
        <v>20</v>
      </c>
      <c r="U14" s="143"/>
      <c r="V14" s="140"/>
      <c r="W14" s="127">
        <v>16</v>
      </c>
      <c r="X14" s="143"/>
      <c r="Y14" s="140"/>
      <c r="Z14" s="129">
        <v>16</v>
      </c>
      <c r="AA14" s="144"/>
      <c r="AB14" s="141"/>
      <c r="AC14" s="129">
        <v>18</v>
      </c>
      <c r="AD14" s="144"/>
      <c r="AE14" s="141"/>
      <c r="AF14" s="129">
        <v>17</v>
      </c>
      <c r="AG14" s="144"/>
      <c r="AH14" s="141"/>
    </row>
    <row r="15" spans="2:34" ht="19.5">
      <c r="B15" s="131">
        <v>17</v>
      </c>
      <c r="C15" s="138"/>
      <c r="D15" s="137">
        <v>58675000</v>
      </c>
      <c r="E15" s="131">
        <v>24</v>
      </c>
      <c r="F15" s="138"/>
      <c r="G15" s="137"/>
      <c r="H15" s="121">
        <v>17</v>
      </c>
      <c r="I15" s="142"/>
      <c r="J15" s="139"/>
      <c r="K15" s="121">
        <v>20</v>
      </c>
      <c r="L15" s="142"/>
      <c r="M15" s="139"/>
      <c r="N15" s="121">
        <v>19</v>
      </c>
      <c r="O15" s="142"/>
      <c r="P15" s="139"/>
      <c r="Q15" s="127">
        <v>19</v>
      </c>
      <c r="R15" s="143"/>
      <c r="S15" s="140"/>
      <c r="T15" s="127">
        <v>21</v>
      </c>
      <c r="U15" s="143"/>
      <c r="V15" s="140"/>
      <c r="W15" s="127">
        <v>17</v>
      </c>
      <c r="X15" s="143"/>
      <c r="Y15" s="140"/>
      <c r="Z15" s="129">
        <v>17</v>
      </c>
      <c r="AA15" s="144"/>
      <c r="AB15" s="141"/>
      <c r="AC15" s="129">
        <v>19</v>
      </c>
      <c r="AD15" s="144"/>
      <c r="AE15" s="141"/>
      <c r="AF15" s="129">
        <v>18</v>
      </c>
      <c r="AG15" s="144"/>
      <c r="AH15" s="141"/>
    </row>
    <row r="16" spans="2:34" ht="19.5">
      <c r="B16" s="131">
        <v>20</v>
      </c>
      <c r="C16" s="138"/>
      <c r="D16" s="137">
        <v>58675000</v>
      </c>
      <c r="E16" s="131">
        <v>25</v>
      </c>
      <c r="F16" s="138"/>
      <c r="G16" s="137"/>
      <c r="H16" s="121">
        <v>18</v>
      </c>
      <c r="I16" s="142"/>
      <c r="J16" s="139"/>
      <c r="K16" s="121">
        <v>21</v>
      </c>
      <c r="L16" s="142"/>
      <c r="M16" s="139"/>
      <c r="N16" s="121">
        <v>22</v>
      </c>
      <c r="O16" s="142"/>
      <c r="P16" s="139"/>
      <c r="Q16" s="127">
        <v>20</v>
      </c>
      <c r="R16" s="143"/>
      <c r="S16" s="140"/>
      <c r="T16" s="127">
        <v>24</v>
      </c>
      <c r="U16" s="143"/>
      <c r="V16" s="140"/>
      <c r="W16" s="127">
        <v>18</v>
      </c>
      <c r="X16" s="143"/>
      <c r="Y16" s="140"/>
      <c r="Z16" s="129">
        <v>20</v>
      </c>
      <c r="AA16" s="144"/>
      <c r="AB16" s="141"/>
      <c r="AC16" s="129">
        <v>20</v>
      </c>
      <c r="AD16" s="144"/>
      <c r="AE16" s="141"/>
      <c r="AF16" s="129">
        <v>19</v>
      </c>
      <c r="AG16" s="144"/>
      <c r="AH16" s="141"/>
    </row>
    <row r="17" spans="2:34" ht="19.5">
      <c r="B17" s="131">
        <v>21</v>
      </c>
      <c r="C17" s="138"/>
      <c r="D17" s="137">
        <v>45670000</v>
      </c>
      <c r="E17" s="131">
        <v>26</v>
      </c>
      <c r="F17" s="138"/>
      <c r="G17" s="137"/>
      <c r="H17" s="121">
        <v>21</v>
      </c>
      <c r="I17" s="142"/>
      <c r="J17" s="139"/>
      <c r="K17" s="121">
        <v>22</v>
      </c>
      <c r="L17" s="142"/>
      <c r="M17" s="139"/>
      <c r="N17" s="121">
        <v>23</v>
      </c>
      <c r="O17" s="142"/>
      <c r="P17" s="139"/>
      <c r="Q17" s="127">
        <v>21</v>
      </c>
      <c r="R17" s="143"/>
      <c r="S17" s="140"/>
      <c r="T17" s="127">
        <v>25</v>
      </c>
      <c r="U17" s="143"/>
      <c r="V17" s="140"/>
      <c r="W17" s="127">
        <v>19</v>
      </c>
      <c r="X17" s="143"/>
      <c r="Y17" s="140"/>
      <c r="Z17" s="129">
        <v>21</v>
      </c>
      <c r="AA17" s="144"/>
      <c r="AB17" s="141"/>
      <c r="AC17" s="129">
        <v>21</v>
      </c>
      <c r="AD17" s="144"/>
      <c r="AE17" s="141"/>
      <c r="AF17" s="129">
        <v>20</v>
      </c>
      <c r="AG17" s="144"/>
      <c r="AH17" s="141"/>
    </row>
    <row r="18" spans="2:34" ht="19.5">
      <c r="B18" s="131">
        <v>22</v>
      </c>
      <c r="C18" s="138"/>
      <c r="D18" s="137">
        <v>4811000</v>
      </c>
      <c r="E18" s="131">
        <v>27</v>
      </c>
      <c r="F18" s="138"/>
      <c r="G18" s="137"/>
      <c r="H18" s="121">
        <v>22</v>
      </c>
      <c r="I18" s="142"/>
      <c r="J18" s="139"/>
      <c r="K18" s="121">
        <v>25</v>
      </c>
      <c r="L18" s="142"/>
      <c r="M18" s="139"/>
      <c r="N18" s="121">
        <v>24</v>
      </c>
      <c r="O18" s="142"/>
      <c r="P18" s="139"/>
      <c r="Q18" s="127">
        <v>22</v>
      </c>
      <c r="R18" s="143"/>
      <c r="S18" s="140"/>
      <c r="T18" s="127">
        <v>26</v>
      </c>
      <c r="U18" s="143"/>
      <c r="V18" s="140"/>
      <c r="W18" s="127">
        <v>22</v>
      </c>
      <c r="X18" s="143"/>
      <c r="Y18" s="140"/>
      <c r="Z18" s="129">
        <v>22</v>
      </c>
      <c r="AA18" s="144"/>
      <c r="AB18" s="141"/>
      <c r="AC18" s="129">
        <v>25</v>
      </c>
      <c r="AD18" s="144"/>
      <c r="AE18" s="141"/>
      <c r="AF18" s="129">
        <v>23</v>
      </c>
      <c r="AG18" s="144"/>
      <c r="AH18" s="141"/>
    </row>
    <row r="19" spans="2:34" ht="19.5">
      <c r="B19" s="131">
        <v>23</v>
      </c>
      <c r="C19" s="138">
        <v>60000000</v>
      </c>
      <c r="D19" s="137">
        <v>-80185000</v>
      </c>
      <c r="E19" s="131">
        <v>31</v>
      </c>
      <c r="F19" s="138"/>
      <c r="G19" s="137"/>
      <c r="H19" s="121">
        <v>23</v>
      </c>
      <c r="I19" s="142"/>
      <c r="J19" s="139"/>
      <c r="K19" s="121">
        <v>26</v>
      </c>
      <c r="L19" s="142"/>
      <c r="M19" s="139"/>
      <c r="N19" s="121">
        <v>25</v>
      </c>
      <c r="O19" s="142"/>
      <c r="P19" s="139"/>
      <c r="Q19" s="127">
        <v>23</v>
      </c>
      <c r="R19" s="143"/>
      <c r="S19" s="140"/>
      <c r="T19" s="127">
        <v>27</v>
      </c>
      <c r="U19" s="143"/>
      <c r="V19" s="140"/>
      <c r="W19" s="127">
        <v>23</v>
      </c>
      <c r="X19" s="143"/>
      <c r="Y19" s="140"/>
      <c r="Z19" s="129">
        <v>23</v>
      </c>
      <c r="AA19" s="144"/>
      <c r="AB19" s="141"/>
      <c r="AC19" s="129">
        <v>26</v>
      </c>
      <c r="AD19" s="144"/>
      <c r="AE19" s="141"/>
      <c r="AF19" s="129">
        <v>24</v>
      </c>
      <c r="AG19" s="144"/>
      <c r="AH19" s="141"/>
    </row>
    <row r="20" spans="2:34" ht="19.5">
      <c r="B20" s="131">
        <v>24</v>
      </c>
      <c r="C20" s="138"/>
      <c r="D20" s="137">
        <v>-47426000</v>
      </c>
      <c r="E20" s="131"/>
      <c r="F20" s="138"/>
      <c r="G20" s="137"/>
      <c r="H20" s="121">
        <v>24</v>
      </c>
      <c r="I20" s="142"/>
      <c r="J20" s="139"/>
      <c r="K20" s="121">
        <v>27</v>
      </c>
      <c r="L20" s="142"/>
      <c r="M20" s="139"/>
      <c r="N20" s="121">
        <v>26</v>
      </c>
      <c r="O20" s="142"/>
      <c r="P20" s="139"/>
      <c r="Q20" s="127">
        <v>27</v>
      </c>
      <c r="R20" s="143"/>
      <c r="S20" s="140"/>
      <c r="T20" s="127">
        <v>28</v>
      </c>
      <c r="U20" s="143"/>
      <c r="V20" s="140"/>
      <c r="W20" s="127">
        <v>24</v>
      </c>
      <c r="X20" s="143"/>
      <c r="Y20" s="140"/>
      <c r="Z20" s="129">
        <v>24</v>
      </c>
      <c r="AA20" s="144"/>
      <c r="AB20" s="141"/>
      <c r="AC20" s="129">
        <v>27</v>
      </c>
      <c r="AD20" s="144"/>
      <c r="AE20" s="141"/>
      <c r="AF20" s="129">
        <v>25</v>
      </c>
      <c r="AG20" s="144"/>
      <c r="AH20" s="141"/>
    </row>
    <row r="21" spans="2:34" ht="19.5">
      <c r="B21" s="131">
        <v>27</v>
      </c>
      <c r="C21" s="138"/>
      <c r="D21" s="137">
        <v>-65599000</v>
      </c>
      <c r="E21" s="131"/>
      <c r="F21" s="138"/>
      <c r="G21" s="137"/>
      <c r="H21" s="121">
        <v>25</v>
      </c>
      <c r="I21" s="142"/>
      <c r="J21" s="139"/>
      <c r="K21" s="121">
        <v>28</v>
      </c>
      <c r="L21" s="142"/>
      <c r="M21" s="139"/>
      <c r="N21" s="121">
        <v>29</v>
      </c>
      <c r="O21" s="142"/>
      <c r="P21" s="139"/>
      <c r="Q21" s="127">
        <v>28</v>
      </c>
      <c r="R21" s="143"/>
      <c r="S21" s="140"/>
      <c r="T21" s="127"/>
      <c r="U21" s="143"/>
      <c r="V21" s="140"/>
      <c r="W21" s="127">
        <v>25</v>
      </c>
      <c r="X21" s="143"/>
      <c r="Y21" s="140"/>
      <c r="Z21" s="129">
        <v>27</v>
      </c>
      <c r="AA21" s="144"/>
      <c r="AB21" s="141"/>
      <c r="AC21" s="129">
        <v>28</v>
      </c>
      <c r="AD21" s="144"/>
      <c r="AE21" s="141"/>
      <c r="AF21" s="129">
        <v>26</v>
      </c>
      <c r="AG21" s="144"/>
      <c r="AH21" s="141"/>
    </row>
    <row r="22" spans="2:34" ht="19.5">
      <c r="B22" s="131">
        <v>28</v>
      </c>
      <c r="C22" s="138"/>
      <c r="D22" s="137">
        <v>-52266000</v>
      </c>
      <c r="E22" s="131"/>
      <c r="F22" s="138"/>
      <c r="G22" s="137"/>
      <c r="H22" s="121">
        <v>28</v>
      </c>
      <c r="I22" s="142"/>
      <c r="J22" s="139"/>
      <c r="K22" s="121">
        <v>29</v>
      </c>
      <c r="L22" s="142"/>
      <c r="M22" s="139"/>
      <c r="N22" s="121">
        <v>30</v>
      </c>
      <c r="O22" s="142"/>
      <c r="P22" s="139"/>
      <c r="Q22" s="127">
        <v>29</v>
      </c>
      <c r="R22" s="143"/>
      <c r="S22" s="140"/>
      <c r="T22" s="127"/>
      <c r="U22" s="143"/>
      <c r="V22" s="140"/>
      <c r="W22" s="127">
        <v>26</v>
      </c>
      <c r="X22" s="143"/>
      <c r="Y22" s="140"/>
      <c r="Z22" s="129">
        <v>29</v>
      </c>
      <c r="AA22" s="144"/>
      <c r="AB22" s="141"/>
      <c r="AC22" s="129">
        <v>29</v>
      </c>
      <c r="AD22" s="144"/>
      <c r="AE22" s="141"/>
      <c r="AF22" s="129">
        <v>27</v>
      </c>
      <c r="AG22" s="144"/>
      <c r="AH22" s="141"/>
    </row>
    <row r="23" spans="2:34" ht="19.5">
      <c r="B23" s="131">
        <v>29</v>
      </c>
      <c r="C23" s="138"/>
      <c r="D23" s="137">
        <v>53257000</v>
      </c>
      <c r="E23" s="131"/>
      <c r="F23" s="138"/>
      <c r="G23" s="137"/>
      <c r="H23" s="121">
        <v>29</v>
      </c>
      <c r="I23" s="142"/>
      <c r="J23" s="139"/>
      <c r="K23" s="121"/>
      <c r="L23" s="142"/>
      <c r="M23" s="139"/>
      <c r="N23" s="121">
        <v>31</v>
      </c>
      <c r="O23" s="142"/>
      <c r="P23" s="139"/>
      <c r="Q23" s="127">
        <v>30</v>
      </c>
      <c r="R23" s="143"/>
      <c r="S23" s="140"/>
      <c r="T23" s="127"/>
      <c r="U23" s="143"/>
      <c r="V23" s="140"/>
      <c r="W23" s="127">
        <v>29</v>
      </c>
      <c r="X23" s="143"/>
      <c r="Y23" s="140"/>
      <c r="Z23" s="129">
        <v>30</v>
      </c>
      <c r="AA23" s="144"/>
      <c r="AB23" s="141"/>
      <c r="AC23" s="129"/>
      <c r="AD23" s="144"/>
      <c r="AE23" s="141"/>
      <c r="AF23" s="129">
        <v>30</v>
      </c>
      <c r="AG23" s="144"/>
      <c r="AH23" s="141"/>
    </row>
    <row r="24" spans="2:34" ht="19.5">
      <c r="B24" s="131">
        <v>30</v>
      </c>
      <c r="C24" s="138"/>
      <c r="D24" s="137">
        <v>-40199000</v>
      </c>
      <c r="E24" s="131"/>
      <c r="F24" s="138"/>
      <c r="G24" s="137"/>
      <c r="H24" s="121">
        <v>30</v>
      </c>
      <c r="I24" s="142"/>
      <c r="J24" s="139"/>
      <c r="K24" s="121"/>
      <c r="L24" s="142"/>
      <c r="M24" s="139"/>
      <c r="N24" s="121"/>
      <c r="O24" s="142"/>
      <c r="P24" s="139"/>
      <c r="Q24" s="127"/>
      <c r="R24" s="143"/>
      <c r="S24" s="140"/>
      <c r="T24" s="127"/>
      <c r="U24" s="143"/>
      <c r="V24" s="140"/>
      <c r="W24" s="127">
        <v>30</v>
      </c>
      <c r="X24" s="143"/>
      <c r="Y24" s="140"/>
      <c r="Z24" s="129"/>
      <c r="AA24" s="144"/>
      <c r="AB24" s="141"/>
      <c r="AC24" s="129"/>
      <c r="AD24" s="144"/>
      <c r="AE24" s="141"/>
      <c r="AF24" s="129"/>
      <c r="AG24" s="144"/>
      <c r="AH24" s="141"/>
    </row>
    <row r="25" spans="2:34" ht="20.25" thickBot="1">
      <c r="B25" s="132">
        <v>31</v>
      </c>
      <c r="C25" s="145">
        <v>4536068</v>
      </c>
      <c r="D25" s="146">
        <v>-30554000</v>
      </c>
      <c r="E25" s="132"/>
      <c r="F25" s="145"/>
      <c r="G25" s="146"/>
      <c r="H25" s="122">
        <v>31</v>
      </c>
      <c r="I25" s="147"/>
      <c r="J25" s="148"/>
      <c r="K25" s="122"/>
      <c r="L25" s="147"/>
      <c r="M25" s="148"/>
      <c r="N25" s="122"/>
      <c r="O25" s="147"/>
      <c r="P25" s="148"/>
      <c r="Q25" s="128"/>
      <c r="R25" s="149"/>
      <c r="S25" s="150"/>
      <c r="T25" s="128"/>
      <c r="U25" s="149"/>
      <c r="V25" s="150"/>
      <c r="W25" s="128"/>
      <c r="X25" s="149"/>
      <c r="Y25" s="150"/>
      <c r="Z25" s="130"/>
      <c r="AA25" s="151"/>
      <c r="AB25" s="152"/>
      <c r="AC25" s="130"/>
      <c r="AD25" s="151"/>
      <c r="AE25" s="152"/>
      <c r="AF25" s="130"/>
      <c r="AG25" s="151"/>
      <c r="AH25" s="15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S229"/>
  <sheetViews>
    <sheetView rightToLeft="1" zoomScale="70" zoomScaleNormal="70" workbookViewId="0">
      <selection activeCell="G21" sqref="G21"/>
    </sheetView>
  </sheetViews>
  <sheetFormatPr defaultRowHeight="15"/>
  <cols>
    <col min="6" max="6" width="13.7109375" customWidth="1"/>
    <col min="8" max="8" width="7.42578125" customWidth="1"/>
    <col min="10" max="10" width="5.5703125" customWidth="1"/>
    <col min="16" max="16" width="8.42578125" customWidth="1"/>
    <col min="41" max="41" width="8.140625" bestFit="1" customWidth="1"/>
    <col min="42" max="45" width="13.7109375" style="118" bestFit="1" customWidth="1"/>
  </cols>
  <sheetData>
    <row r="2" spans="6:45">
      <c r="AP2" s="118" t="s">
        <v>179</v>
      </c>
      <c r="AQ2" s="118" t="s">
        <v>180</v>
      </c>
      <c r="AR2" s="118" t="s">
        <v>181</v>
      </c>
      <c r="AS2" s="118" t="s">
        <v>182</v>
      </c>
    </row>
    <row r="3" spans="6:45">
      <c r="F3" s="118"/>
      <c r="AO3" t="s">
        <v>142</v>
      </c>
      <c r="AP3" s="153">
        <f>1359174609 + 'بازدهی ماهانه'!G6</f>
        <v>1486783850</v>
      </c>
      <c r="AQ3" s="118">
        <f>'سود روزانه'!D3+'نمودار روزانه'!AP3</f>
        <v>1536225001</v>
      </c>
      <c r="AR3" s="118">
        <f>AP3</f>
        <v>1486783850</v>
      </c>
      <c r="AS3" s="118">
        <f>AQ3</f>
        <v>1536225001</v>
      </c>
    </row>
    <row r="4" spans="6:45">
      <c r="F4" s="118"/>
      <c r="AP4" s="118">
        <f>AS3+'سود روزانه'!C3</f>
        <v>1536225001</v>
      </c>
      <c r="AQ4" s="118">
        <f>'سود روزانه'!D4+'نمودار روزانه'!AP4</f>
        <v>1541605835</v>
      </c>
      <c r="AR4" s="118">
        <f>AP4</f>
        <v>1536225001</v>
      </c>
      <c r="AS4" s="118">
        <f>AQ4</f>
        <v>1541605835</v>
      </c>
    </row>
    <row r="5" spans="6:45">
      <c r="F5" s="118"/>
      <c r="AP5" s="118">
        <f>AS4+'سود روزانه'!C4</f>
        <v>1541605835</v>
      </c>
      <c r="AQ5" s="118">
        <f>'سود روزانه'!D5+'نمودار روزانه'!AP5</f>
        <v>1582712001</v>
      </c>
      <c r="AR5" s="118">
        <f t="shared" ref="AR5:AR13" si="0">AP5</f>
        <v>1541605835</v>
      </c>
      <c r="AS5" s="118">
        <f t="shared" ref="AS5:AS13" si="1">AQ5</f>
        <v>1582712001</v>
      </c>
    </row>
    <row r="6" spans="6:45">
      <c r="F6" s="118"/>
      <c r="AP6" s="118">
        <f>AS5+'سود روزانه'!C5</f>
        <v>1582712001</v>
      </c>
      <c r="AQ6" s="118">
        <f>'سود روزانه'!D6+'نمودار روزانه'!AP6</f>
        <v>1642295001</v>
      </c>
      <c r="AR6" s="118">
        <f t="shared" si="0"/>
        <v>1582712001</v>
      </c>
      <c r="AS6" s="118">
        <f t="shared" si="1"/>
        <v>1642295001</v>
      </c>
    </row>
    <row r="7" spans="6:45">
      <c r="F7" s="118"/>
      <c r="AP7" s="118">
        <f>AS6+'سود روزانه'!C6</f>
        <v>1642295001</v>
      </c>
      <c r="AQ7" s="118">
        <f>'سود روزانه'!D7+'نمودار روزانه'!AP7</f>
        <v>1652929001</v>
      </c>
      <c r="AR7" s="118">
        <f t="shared" si="0"/>
        <v>1642295001</v>
      </c>
      <c r="AS7" s="118">
        <f t="shared" si="1"/>
        <v>1652929001</v>
      </c>
    </row>
    <row r="8" spans="6:45">
      <c r="F8" s="118"/>
      <c r="AP8" s="118">
        <f>AS7+'سود روزانه'!C7</f>
        <v>1649729001</v>
      </c>
      <c r="AQ8" s="118">
        <f>'سود روزانه'!D8+'نمودار روزانه'!AP8</f>
        <v>1687066001</v>
      </c>
      <c r="AR8" s="118">
        <f t="shared" si="0"/>
        <v>1649729001</v>
      </c>
      <c r="AS8" s="118">
        <f t="shared" si="1"/>
        <v>1687066001</v>
      </c>
    </row>
    <row r="9" spans="6:45">
      <c r="F9" s="118"/>
      <c r="AP9" s="118">
        <f>AS8+'سود روزانه'!C8</f>
        <v>1687066001</v>
      </c>
      <c r="AQ9" s="118">
        <f>'سود روزانه'!D9+'نمودار روزانه'!AP9</f>
        <v>1699123001</v>
      </c>
      <c r="AR9" s="118">
        <f t="shared" si="0"/>
        <v>1687066001</v>
      </c>
      <c r="AS9" s="118">
        <f t="shared" si="1"/>
        <v>1699123001</v>
      </c>
    </row>
    <row r="10" spans="6:45">
      <c r="F10" s="118"/>
      <c r="AP10" s="118">
        <f>AS9+'سود روزانه'!C9</f>
        <v>1699123001</v>
      </c>
      <c r="AQ10" s="118">
        <f>'سود روزانه'!D10+'نمودار روزانه'!AP10</f>
        <v>1768313001</v>
      </c>
      <c r="AR10" s="118">
        <f t="shared" si="0"/>
        <v>1699123001</v>
      </c>
      <c r="AS10" s="118">
        <f t="shared" si="1"/>
        <v>1768313001</v>
      </c>
    </row>
    <row r="11" spans="6:45">
      <c r="F11" s="118"/>
      <c r="AP11" s="118">
        <f>AS10+'سود روزانه'!C10</f>
        <v>1768313001</v>
      </c>
      <c r="AQ11" s="118">
        <f>'سود روزانه'!D11+'نمودار روزانه'!AP11</f>
        <v>1848342001</v>
      </c>
      <c r="AR11" s="118">
        <f t="shared" si="0"/>
        <v>1768313001</v>
      </c>
      <c r="AS11" s="118">
        <f t="shared" si="1"/>
        <v>1848342001</v>
      </c>
    </row>
    <row r="12" spans="6:45">
      <c r="F12" s="118"/>
      <c r="AP12" s="118">
        <f>AS11+'سود روزانه'!C11</f>
        <v>1848342001</v>
      </c>
      <c r="AQ12" s="118">
        <f>'سود روزانه'!D12+'نمودار روزانه'!AP12</f>
        <v>1920041001</v>
      </c>
      <c r="AR12" s="118">
        <f t="shared" si="0"/>
        <v>1848342001</v>
      </c>
      <c r="AS12" s="118">
        <f t="shared" si="1"/>
        <v>1920041001</v>
      </c>
    </row>
    <row r="13" spans="6:45">
      <c r="F13" s="118"/>
      <c r="AP13" s="118">
        <f>AS12+'سود روزانه'!C12</f>
        <v>1913041001</v>
      </c>
      <c r="AQ13" s="118">
        <f>'سود روزانه'!D13+'نمودار روزانه'!AP13</f>
        <v>1930620001</v>
      </c>
      <c r="AR13" s="118">
        <f t="shared" si="0"/>
        <v>1913041001</v>
      </c>
      <c r="AS13" s="118">
        <f t="shared" si="1"/>
        <v>1930620001</v>
      </c>
    </row>
    <row r="14" spans="6:45">
      <c r="F14" s="118"/>
      <c r="AP14" s="118">
        <f>AS13+'سود روزانه'!C13</f>
        <v>1970620001</v>
      </c>
      <c r="AQ14" s="118">
        <f>'سود روزانه'!D14+'نمودار روزانه'!AP14</f>
        <v>1940708001</v>
      </c>
      <c r="AR14" s="118">
        <f t="shared" ref="AR14:AR26" si="2">AP14</f>
        <v>1970620001</v>
      </c>
      <c r="AS14" s="118">
        <f t="shared" ref="AS14:AS26" si="3">AQ14</f>
        <v>1940708001</v>
      </c>
    </row>
    <row r="15" spans="6:45">
      <c r="F15" s="118"/>
      <c r="AP15" s="118">
        <f>AS14+'سود روزانه'!C14</f>
        <v>1940708001</v>
      </c>
      <c r="AQ15" s="118">
        <f>'سود روزانه'!D15+'نمودار روزانه'!AP15</f>
        <v>1999383001</v>
      </c>
      <c r="AR15" s="118">
        <f t="shared" si="2"/>
        <v>1940708001</v>
      </c>
      <c r="AS15" s="118">
        <f t="shared" si="3"/>
        <v>1999383001</v>
      </c>
    </row>
    <row r="16" spans="6:45">
      <c r="F16" s="118"/>
      <c r="AP16" s="118">
        <f>AS15+'سود روزانه'!C15</f>
        <v>1999383001</v>
      </c>
      <c r="AQ16" s="118">
        <f>'سود روزانه'!D16+'نمودار روزانه'!AP16</f>
        <v>2058058001</v>
      </c>
      <c r="AR16" s="118">
        <f t="shared" si="2"/>
        <v>1999383001</v>
      </c>
      <c r="AS16" s="118">
        <f t="shared" si="3"/>
        <v>2058058001</v>
      </c>
    </row>
    <row r="17" spans="6:45">
      <c r="F17" s="118"/>
      <c r="AP17" s="118">
        <f>AS16+'سود روزانه'!C16</f>
        <v>2058058001</v>
      </c>
      <c r="AQ17" s="118">
        <f>'سود روزانه'!D17+'نمودار روزانه'!AP17</f>
        <v>2103728001</v>
      </c>
      <c r="AR17" s="118">
        <f t="shared" si="2"/>
        <v>2058058001</v>
      </c>
      <c r="AS17" s="118">
        <f t="shared" si="3"/>
        <v>2103728001</v>
      </c>
    </row>
    <row r="18" spans="6:45">
      <c r="F18" s="118"/>
      <c r="AP18" s="118">
        <f>AS17+'سود روزانه'!C17</f>
        <v>2103728001</v>
      </c>
      <c r="AQ18" s="118">
        <f>'سود روزانه'!D18+'نمودار روزانه'!AP18</f>
        <v>2108539001</v>
      </c>
      <c r="AR18" s="118">
        <f t="shared" si="2"/>
        <v>2103728001</v>
      </c>
      <c r="AS18" s="118">
        <f t="shared" si="3"/>
        <v>2108539001</v>
      </c>
    </row>
    <row r="19" spans="6:45">
      <c r="F19" s="118"/>
      <c r="AP19" s="118">
        <f>AS18+'سود روزانه'!C18</f>
        <v>2108539001</v>
      </c>
      <c r="AQ19" s="118">
        <f>'سود روزانه'!D19+'نمودار روزانه'!AP19</f>
        <v>2028354001</v>
      </c>
      <c r="AR19" s="118">
        <f t="shared" si="2"/>
        <v>2108539001</v>
      </c>
      <c r="AS19" s="118">
        <f t="shared" si="3"/>
        <v>2028354001</v>
      </c>
    </row>
    <row r="20" spans="6:45">
      <c r="F20" s="118"/>
      <c r="AP20" s="118">
        <f>AS19+'سود روزانه'!C19</f>
        <v>2088354001</v>
      </c>
      <c r="AQ20" s="118">
        <f>'سود روزانه'!D20+'نمودار روزانه'!AP20</f>
        <v>2040928001</v>
      </c>
      <c r="AR20" s="118">
        <f t="shared" si="2"/>
        <v>2088354001</v>
      </c>
      <c r="AS20" s="118">
        <f t="shared" si="3"/>
        <v>2040928001</v>
      </c>
    </row>
    <row r="21" spans="6:45">
      <c r="F21" s="118"/>
      <c r="AP21" s="118">
        <f>AS20+'سود روزانه'!C20</f>
        <v>2040928001</v>
      </c>
      <c r="AQ21" s="118">
        <f>'سود روزانه'!D21+'نمودار روزانه'!AP21</f>
        <v>1975329001</v>
      </c>
      <c r="AR21" s="118">
        <f t="shared" si="2"/>
        <v>2040928001</v>
      </c>
      <c r="AS21" s="118">
        <f t="shared" si="3"/>
        <v>1975329001</v>
      </c>
    </row>
    <row r="22" spans="6:45">
      <c r="F22" s="118"/>
      <c r="AP22" s="118">
        <f>AS21+'سود روزانه'!C21</f>
        <v>1975329001</v>
      </c>
      <c r="AQ22" s="118">
        <f>'سود روزانه'!D22+'نمودار روزانه'!AP22</f>
        <v>1923063001</v>
      </c>
      <c r="AR22" s="118">
        <f t="shared" si="2"/>
        <v>1975329001</v>
      </c>
      <c r="AS22" s="118">
        <f t="shared" si="3"/>
        <v>1923063001</v>
      </c>
    </row>
    <row r="23" spans="6:45">
      <c r="F23" s="118"/>
      <c r="AP23" s="118">
        <f>AS22+'سود روزانه'!C22</f>
        <v>1923063001</v>
      </c>
      <c r="AQ23" s="118">
        <f>'سود روزانه'!D23+'نمودار روزانه'!AP23</f>
        <v>1976320001</v>
      </c>
      <c r="AR23" s="118">
        <f t="shared" si="2"/>
        <v>1923063001</v>
      </c>
      <c r="AS23" s="118">
        <f t="shared" si="3"/>
        <v>1976320001</v>
      </c>
    </row>
    <row r="24" spans="6:45">
      <c r="F24" s="118"/>
      <c r="AP24" s="118">
        <f>AS23+'سود روزانه'!C23</f>
        <v>1976320001</v>
      </c>
      <c r="AQ24" s="118">
        <f>'سود روزانه'!D24+'نمودار روزانه'!AP24</f>
        <v>1936121001</v>
      </c>
      <c r="AR24" s="118">
        <f t="shared" si="2"/>
        <v>1976320001</v>
      </c>
      <c r="AS24" s="118">
        <f t="shared" si="3"/>
        <v>1936121001</v>
      </c>
    </row>
    <row r="25" spans="6:45">
      <c r="F25" s="118"/>
      <c r="AP25" s="118">
        <f>AS24+'سود روزانه'!C24</f>
        <v>1936121001</v>
      </c>
      <c r="AQ25" s="118">
        <f>'سود روزانه'!D25+'نمودار روزانه'!AP25</f>
        <v>1905567001</v>
      </c>
      <c r="AR25" s="118">
        <f t="shared" si="2"/>
        <v>1936121001</v>
      </c>
      <c r="AS25" s="118">
        <f t="shared" si="3"/>
        <v>1905567001</v>
      </c>
    </row>
    <row r="26" spans="6:45">
      <c r="F26" s="118"/>
      <c r="AO26" t="s">
        <v>169</v>
      </c>
      <c r="AP26" s="118">
        <f>AS25 + 'سود روزانه'!F3</f>
        <v>1905567001</v>
      </c>
      <c r="AQ26" s="118">
        <f>'سود روزانه'!G3+'نمودار روزانه'!AP26</f>
        <v>1825751001</v>
      </c>
      <c r="AR26" s="118">
        <f t="shared" si="2"/>
        <v>1905567001</v>
      </c>
      <c r="AS26" s="118">
        <f t="shared" si="3"/>
        <v>1825751001</v>
      </c>
    </row>
    <row r="27" spans="6:45">
      <c r="F27" s="118"/>
      <c r="AP27" s="118">
        <f>AS26 + 'سود روزانه'!F4</f>
        <v>1825751001</v>
      </c>
      <c r="AQ27" s="118">
        <f>'سود روزانه'!G4+'نمودار روزانه'!AP27</f>
        <v>1825751001</v>
      </c>
      <c r="AR27" s="118">
        <f t="shared" ref="AR27:AR33" si="4">AP27</f>
        <v>1825751001</v>
      </c>
      <c r="AS27" s="118">
        <f t="shared" ref="AS27:AS33" si="5">AQ27</f>
        <v>1825751001</v>
      </c>
    </row>
    <row r="28" spans="6:45">
      <c r="F28" s="118"/>
      <c r="AP28" s="118">
        <f>AS27 + 'سود روزانه'!F5</f>
        <v>1825751001</v>
      </c>
      <c r="AQ28" s="118">
        <f>'سود روزانه'!G5+'نمودار روزانه'!AP28</f>
        <v>1825751001</v>
      </c>
      <c r="AR28" s="118">
        <f t="shared" si="4"/>
        <v>1825751001</v>
      </c>
      <c r="AS28" s="118">
        <f t="shared" si="5"/>
        <v>1825751001</v>
      </c>
    </row>
    <row r="29" spans="6:45">
      <c r="F29" s="118"/>
      <c r="AP29" s="118">
        <f>AS28 + 'سود روزانه'!F6</f>
        <v>1825751001</v>
      </c>
      <c r="AQ29" s="118">
        <f>'سود روزانه'!G6+'نمودار روزانه'!AP29</f>
        <v>1825751001</v>
      </c>
      <c r="AR29" s="118">
        <f t="shared" si="4"/>
        <v>1825751001</v>
      </c>
      <c r="AS29" s="118">
        <f t="shared" si="5"/>
        <v>1825751001</v>
      </c>
    </row>
    <row r="30" spans="6:45">
      <c r="F30" s="118"/>
      <c r="AP30" s="118">
        <f>AS29 + 'سود روزانه'!F7</f>
        <v>1825751001</v>
      </c>
      <c r="AQ30" s="118">
        <f>'سود روزانه'!G7+'نمودار روزانه'!AP30</f>
        <v>1825751001</v>
      </c>
      <c r="AR30" s="118">
        <f t="shared" si="4"/>
        <v>1825751001</v>
      </c>
      <c r="AS30" s="118">
        <f t="shared" si="5"/>
        <v>1825751001</v>
      </c>
    </row>
    <row r="31" spans="6:45">
      <c r="F31" s="118"/>
      <c r="AP31" s="118">
        <f>AS30 + 'سود روزانه'!F8</f>
        <v>1825751001</v>
      </c>
      <c r="AQ31" s="118">
        <f>'سود روزانه'!G8+'نمودار روزانه'!AP31</f>
        <v>1825751001</v>
      </c>
      <c r="AR31" s="118">
        <f t="shared" si="4"/>
        <v>1825751001</v>
      </c>
      <c r="AS31" s="118">
        <f t="shared" si="5"/>
        <v>1825751001</v>
      </c>
    </row>
    <row r="32" spans="6:45">
      <c r="F32" s="118"/>
      <c r="AP32" s="118">
        <f>AS31 + 'سود روزانه'!F9</f>
        <v>1825751001</v>
      </c>
      <c r="AQ32" s="118">
        <f>'سود روزانه'!G9+'نمودار روزانه'!AP32</f>
        <v>1825751001</v>
      </c>
      <c r="AR32" s="118">
        <f t="shared" si="4"/>
        <v>1825751001</v>
      </c>
      <c r="AS32" s="118">
        <f t="shared" si="5"/>
        <v>1825751001</v>
      </c>
    </row>
    <row r="33" spans="6:45">
      <c r="F33" s="118"/>
      <c r="AP33" s="118">
        <f>AS32 + 'سود روزانه'!F10</f>
        <v>1825751001</v>
      </c>
      <c r="AQ33" s="118">
        <f>'سود روزانه'!G10+'نمودار روزانه'!AP33</f>
        <v>1825751001</v>
      </c>
      <c r="AR33" s="118">
        <f t="shared" si="4"/>
        <v>1825751001</v>
      </c>
      <c r="AS33" s="118">
        <f t="shared" si="5"/>
        <v>1825751001</v>
      </c>
    </row>
    <row r="34" spans="6:45">
      <c r="F34" s="118"/>
      <c r="AP34" s="118">
        <f>AS33 + 'سود روزانه'!F11</f>
        <v>1825751001</v>
      </c>
      <c r="AQ34" s="118">
        <f>'سود روزانه'!G11+'نمودار روزانه'!AP34</f>
        <v>1825751001</v>
      </c>
      <c r="AR34" s="118">
        <f t="shared" ref="AR34:AR42" si="6">AP34</f>
        <v>1825751001</v>
      </c>
      <c r="AS34" s="118">
        <f t="shared" ref="AS34:AS42" si="7">AQ34</f>
        <v>1825751001</v>
      </c>
    </row>
    <row r="35" spans="6:45">
      <c r="F35" s="118"/>
      <c r="AP35" s="118">
        <f>AS34 + 'سود روزانه'!F12</f>
        <v>1825751001</v>
      </c>
      <c r="AQ35" s="118">
        <f>'سود روزانه'!G12+'نمودار روزانه'!AP35</f>
        <v>1825751001</v>
      </c>
      <c r="AR35" s="118">
        <f t="shared" si="6"/>
        <v>1825751001</v>
      </c>
      <c r="AS35" s="118">
        <f t="shared" si="7"/>
        <v>1825751001</v>
      </c>
    </row>
    <row r="36" spans="6:45">
      <c r="F36" s="118"/>
      <c r="AP36" s="118">
        <f>AS35 + 'سود روزانه'!F13</f>
        <v>1825751001</v>
      </c>
      <c r="AQ36" s="118">
        <f>'سود روزانه'!G13+'نمودار روزانه'!AP36</f>
        <v>1825751001</v>
      </c>
      <c r="AR36" s="118">
        <f t="shared" si="6"/>
        <v>1825751001</v>
      </c>
      <c r="AS36" s="118">
        <f t="shared" si="7"/>
        <v>1825751001</v>
      </c>
    </row>
    <row r="37" spans="6:45">
      <c r="F37" s="118"/>
      <c r="AP37" s="118">
        <f>AS36 + 'سود روزانه'!F14</f>
        <v>1825751001</v>
      </c>
      <c r="AQ37" s="118">
        <f>'سود روزانه'!G14+'نمودار روزانه'!AP37</f>
        <v>1825751001</v>
      </c>
      <c r="AR37" s="118">
        <f t="shared" si="6"/>
        <v>1825751001</v>
      </c>
      <c r="AS37" s="118">
        <f t="shared" si="7"/>
        <v>1825751001</v>
      </c>
    </row>
    <row r="38" spans="6:45">
      <c r="F38" s="118"/>
      <c r="AP38" s="118">
        <f>AS37 + 'سود روزانه'!F15</f>
        <v>1825751001</v>
      </c>
      <c r="AQ38" s="118">
        <f>'سود روزانه'!G15+'نمودار روزانه'!AP38</f>
        <v>1825751001</v>
      </c>
      <c r="AR38" s="118">
        <f t="shared" si="6"/>
        <v>1825751001</v>
      </c>
      <c r="AS38" s="118">
        <f t="shared" si="7"/>
        <v>1825751001</v>
      </c>
    </row>
    <row r="39" spans="6:45">
      <c r="F39" s="118"/>
      <c r="AP39" s="118">
        <f>AS38 + 'سود روزانه'!F16</f>
        <v>1825751001</v>
      </c>
      <c r="AQ39" s="118">
        <f>'سود روزانه'!G16+'نمودار روزانه'!AP39</f>
        <v>1825751001</v>
      </c>
      <c r="AR39" s="118">
        <f t="shared" si="6"/>
        <v>1825751001</v>
      </c>
      <c r="AS39" s="118">
        <f t="shared" si="7"/>
        <v>1825751001</v>
      </c>
    </row>
    <row r="40" spans="6:45">
      <c r="F40" s="118"/>
      <c r="AP40" s="118">
        <f>AS39 + 'سود روزانه'!F17</f>
        <v>1825751001</v>
      </c>
      <c r="AQ40" s="118">
        <f>'سود روزانه'!G17+'نمودار روزانه'!AP40</f>
        <v>1825751001</v>
      </c>
      <c r="AR40" s="118">
        <f t="shared" si="6"/>
        <v>1825751001</v>
      </c>
      <c r="AS40" s="118">
        <f t="shared" si="7"/>
        <v>1825751001</v>
      </c>
    </row>
    <row r="41" spans="6:45">
      <c r="F41" s="118"/>
      <c r="AP41" s="118">
        <f>AS40 + 'سود روزانه'!F18</f>
        <v>1825751001</v>
      </c>
      <c r="AQ41" s="118">
        <f>'سود روزانه'!G18+'نمودار روزانه'!AP41</f>
        <v>1825751001</v>
      </c>
      <c r="AR41" s="118">
        <f t="shared" si="6"/>
        <v>1825751001</v>
      </c>
      <c r="AS41" s="118">
        <f t="shared" si="7"/>
        <v>1825751001</v>
      </c>
    </row>
    <row r="42" spans="6:45">
      <c r="F42" s="118"/>
      <c r="AP42" s="118">
        <f>AS41 + 'سود روزانه'!F19</f>
        <v>1825751001</v>
      </c>
      <c r="AQ42" s="118">
        <f>'سود روزانه'!G19+'نمودار روزانه'!AP42</f>
        <v>1825751001</v>
      </c>
      <c r="AR42" s="118">
        <f t="shared" si="6"/>
        <v>1825751001</v>
      </c>
      <c r="AS42" s="118">
        <f t="shared" si="7"/>
        <v>1825751001</v>
      </c>
    </row>
    <row r="43" spans="6:45">
      <c r="F43" s="118"/>
      <c r="AO43" t="s">
        <v>170</v>
      </c>
      <c r="AP43" s="118">
        <f>AS42+'سود روزانه'!I3</f>
        <v>1825751001</v>
      </c>
      <c r="AQ43" s="118">
        <f>'سود روزانه'!J3+'نمودار روزانه'!AP43</f>
        <v>1825751001</v>
      </c>
      <c r="AR43" s="118">
        <f t="shared" ref="AR43" si="8">AP43</f>
        <v>1825751001</v>
      </c>
      <c r="AS43" s="118">
        <f t="shared" ref="AS43" si="9">AQ43</f>
        <v>1825751001</v>
      </c>
    </row>
    <row r="44" spans="6:45">
      <c r="F44" s="118"/>
      <c r="AP44" s="118">
        <f>AS43+'سود روزانه'!I4</f>
        <v>1825751001</v>
      </c>
      <c r="AQ44" s="118">
        <f>'سود روزانه'!J4+'نمودار روزانه'!AP44</f>
        <v>1825751001</v>
      </c>
      <c r="AR44" s="118">
        <f t="shared" ref="AR44:AR65" si="10">AP44</f>
        <v>1825751001</v>
      </c>
      <c r="AS44" s="118">
        <f t="shared" ref="AS44:AS65" si="11">AQ44</f>
        <v>1825751001</v>
      </c>
    </row>
    <row r="45" spans="6:45">
      <c r="F45" s="118"/>
      <c r="AP45" s="118">
        <f>AS44+'سود روزانه'!I5</f>
        <v>1825751001</v>
      </c>
      <c r="AQ45" s="118">
        <f>'سود روزانه'!J5+'نمودار روزانه'!AP45</f>
        <v>1825751001</v>
      </c>
      <c r="AR45" s="118">
        <f t="shared" si="10"/>
        <v>1825751001</v>
      </c>
      <c r="AS45" s="118">
        <f t="shared" si="11"/>
        <v>1825751001</v>
      </c>
    </row>
    <row r="46" spans="6:45">
      <c r="F46" s="118"/>
      <c r="AP46" s="118">
        <f>AS45+'سود روزانه'!I6</f>
        <v>1825751001</v>
      </c>
      <c r="AQ46" s="118">
        <f>'سود روزانه'!J6+'نمودار روزانه'!AP46</f>
        <v>1825751001</v>
      </c>
      <c r="AR46" s="118">
        <f t="shared" si="10"/>
        <v>1825751001</v>
      </c>
      <c r="AS46" s="118">
        <f t="shared" si="11"/>
        <v>1825751001</v>
      </c>
    </row>
    <row r="47" spans="6:45">
      <c r="F47" s="118"/>
      <c r="AP47" s="118">
        <f>AS46+'سود روزانه'!I7</f>
        <v>1825751001</v>
      </c>
      <c r="AQ47" s="118">
        <f>'سود روزانه'!J7+'نمودار روزانه'!AP47</f>
        <v>1825751001</v>
      </c>
      <c r="AR47" s="118">
        <f t="shared" si="10"/>
        <v>1825751001</v>
      </c>
      <c r="AS47" s="118">
        <f t="shared" si="11"/>
        <v>1825751001</v>
      </c>
    </row>
    <row r="48" spans="6:45">
      <c r="F48" s="118"/>
      <c r="AP48" s="118">
        <f>AS47+'سود روزانه'!I8</f>
        <v>1825751001</v>
      </c>
      <c r="AQ48" s="118">
        <f>'سود روزانه'!J8+'نمودار روزانه'!AP48</f>
        <v>1825751001</v>
      </c>
      <c r="AR48" s="118">
        <f t="shared" si="10"/>
        <v>1825751001</v>
      </c>
      <c r="AS48" s="118">
        <f t="shared" si="11"/>
        <v>1825751001</v>
      </c>
    </row>
    <row r="49" spans="6:45">
      <c r="F49" s="118"/>
      <c r="AP49" s="118">
        <f>AS48+'سود روزانه'!I9</f>
        <v>1825751001</v>
      </c>
      <c r="AQ49" s="118">
        <f>'سود روزانه'!J9+'نمودار روزانه'!AP49</f>
        <v>1825751001</v>
      </c>
      <c r="AR49" s="118">
        <f t="shared" si="10"/>
        <v>1825751001</v>
      </c>
      <c r="AS49" s="118">
        <f t="shared" si="11"/>
        <v>1825751001</v>
      </c>
    </row>
    <row r="50" spans="6:45">
      <c r="F50" s="118"/>
      <c r="AP50" s="118">
        <f>AS49+'سود روزانه'!I10</f>
        <v>1825751001</v>
      </c>
      <c r="AQ50" s="118">
        <f>'سود روزانه'!J10+'نمودار روزانه'!AP50</f>
        <v>1825751001</v>
      </c>
      <c r="AR50" s="118">
        <f t="shared" si="10"/>
        <v>1825751001</v>
      </c>
      <c r="AS50" s="118">
        <f t="shared" si="11"/>
        <v>1825751001</v>
      </c>
    </row>
    <row r="51" spans="6:45">
      <c r="F51" s="118"/>
      <c r="AP51" s="118">
        <f>AS50+'سود روزانه'!I11</f>
        <v>1825751001</v>
      </c>
      <c r="AQ51" s="118">
        <f>'سود روزانه'!J11+'نمودار روزانه'!AP51</f>
        <v>1825751001</v>
      </c>
      <c r="AR51" s="118">
        <f t="shared" si="10"/>
        <v>1825751001</v>
      </c>
      <c r="AS51" s="118">
        <f t="shared" si="11"/>
        <v>1825751001</v>
      </c>
    </row>
    <row r="52" spans="6:45">
      <c r="F52" s="118"/>
      <c r="AP52" s="118">
        <f>AS51+'سود روزانه'!I12</f>
        <v>1825751001</v>
      </c>
      <c r="AQ52" s="118">
        <f>'سود روزانه'!J12+'نمودار روزانه'!AP52</f>
        <v>1825751001</v>
      </c>
      <c r="AR52" s="118">
        <f t="shared" si="10"/>
        <v>1825751001</v>
      </c>
      <c r="AS52" s="118">
        <f t="shared" si="11"/>
        <v>1825751001</v>
      </c>
    </row>
    <row r="53" spans="6:45">
      <c r="F53" s="118"/>
      <c r="AP53" s="118">
        <f>AS52+'سود روزانه'!I13</f>
        <v>1825751001</v>
      </c>
      <c r="AQ53" s="118">
        <f>'سود روزانه'!J13+'نمودار روزانه'!AP53</f>
        <v>1825751001</v>
      </c>
      <c r="AR53" s="118">
        <f t="shared" si="10"/>
        <v>1825751001</v>
      </c>
      <c r="AS53" s="118">
        <f t="shared" si="11"/>
        <v>1825751001</v>
      </c>
    </row>
    <row r="54" spans="6:45">
      <c r="F54" s="118"/>
      <c r="AP54" s="118">
        <f>AS53+'سود روزانه'!I14</f>
        <v>1825751001</v>
      </c>
      <c r="AQ54" s="118">
        <f>'سود روزانه'!J14+'نمودار روزانه'!AP54</f>
        <v>1825751001</v>
      </c>
      <c r="AR54" s="118">
        <f t="shared" si="10"/>
        <v>1825751001</v>
      </c>
      <c r="AS54" s="118">
        <f t="shared" si="11"/>
        <v>1825751001</v>
      </c>
    </row>
    <row r="55" spans="6:45">
      <c r="F55" s="118"/>
      <c r="AP55" s="118">
        <f>AS54+'سود روزانه'!I15</f>
        <v>1825751001</v>
      </c>
      <c r="AQ55" s="118">
        <f>'سود روزانه'!J15+'نمودار روزانه'!AP55</f>
        <v>1825751001</v>
      </c>
      <c r="AR55" s="118">
        <f t="shared" si="10"/>
        <v>1825751001</v>
      </c>
      <c r="AS55" s="118">
        <f t="shared" si="11"/>
        <v>1825751001</v>
      </c>
    </row>
    <row r="56" spans="6:45">
      <c r="F56" s="118"/>
      <c r="AP56" s="118">
        <f>AS55+'سود روزانه'!I16</f>
        <v>1825751001</v>
      </c>
      <c r="AQ56" s="118">
        <f>'سود روزانه'!J16+'نمودار روزانه'!AP56</f>
        <v>1825751001</v>
      </c>
      <c r="AR56" s="118">
        <f t="shared" si="10"/>
        <v>1825751001</v>
      </c>
      <c r="AS56" s="118">
        <f t="shared" si="11"/>
        <v>1825751001</v>
      </c>
    </row>
    <row r="57" spans="6:45">
      <c r="F57" s="118"/>
      <c r="AP57" s="118">
        <f>AS56+'سود روزانه'!I17</f>
        <v>1825751001</v>
      </c>
      <c r="AQ57" s="118">
        <f>'سود روزانه'!J17+'نمودار روزانه'!AP57</f>
        <v>1825751001</v>
      </c>
      <c r="AR57" s="118">
        <f t="shared" si="10"/>
        <v>1825751001</v>
      </c>
      <c r="AS57" s="118">
        <f t="shared" si="11"/>
        <v>1825751001</v>
      </c>
    </row>
    <row r="58" spans="6:45">
      <c r="F58" s="118"/>
      <c r="AP58" s="118">
        <f>AS57+'سود روزانه'!I18</f>
        <v>1825751001</v>
      </c>
      <c r="AQ58" s="118">
        <f>'سود روزانه'!J18+'نمودار روزانه'!AP58</f>
        <v>1825751001</v>
      </c>
      <c r="AR58" s="118">
        <f t="shared" si="10"/>
        <v>1825751001</v>
      </c>
      <c r="AS58" s="118">
        <f t="shared" si="11"/>
        <v>1825751001</v>
      </c>
    </row>
    <row r="59" spans="6:45">
      <c r="F59" s="118"/>
      <c r="AP59" s="118">
        <f>AS58+'سود روزانه'!I19</f>
        <v>1825751001</v>
      </c>
      <c r="AQ59" s="118">
        <f>'سود روزانه'!J19+'نمودار روزانه'!AP59</f>
        <v>1825751001</v>
      </c>
      <c r="AR59" s="118">
        <f t="shared" si="10"/>
        <v>1825751001</v>
      </c>
      <c r="AS59" s="118">
        <f t="shared" si="11"/>
        <v>1825751001</v>
      </c>
    </row>
    <row r="60" spans="6:45">
      <c r="F60" s="118"/>
      <c r="AP60" s="118">
        <f>AS59+'سود روزانه'!I20</f>
        <v>1825751001</v>
      </c>
      <c r="AQ60" s="118">
        <f>'سود روزانه'!J20+'نمودار روزانه'!AP60</f>
        <v>1825751001</v>
      </c>
      <c r="AR60" s="118">
        <f t="shared" si="10"/>
        <v>1825751001</v>
      </c>
      <c r="AS60" s="118">
        <f t="shared" si="11"/>
        <v>1825751001</v>
      </c>
    </row>
    <row r="61" spans="6:45">
      <c r="F61" s="118"/>
      <c r="AP61" s="118">
        <f>AS60+'سود روزانه'!I21</f>
        <v>1825751001</v>
      </c>
      <c r="AQ61" s="118">
        <f>'سود روزانه'!J21+'نمودار روزانه'!AP61</f>
        <v>1825751001</v>
      </c>
      <c r="AR61" s="118">
        <f t="shared" si="10"/>
        <v>1825751001</v>
      </c>
      <c r="AS61" s="118">
        <f t="shared" si="11"/>
        <v>1825751001</v>
      </c>
    </row>
    <row r="62" spans="6:45">
      <c r="F62" s="118"/>
      <c r="AP62" s="118">
        <f>AS61+'سود روزانه'!I22</f>
        <v>1825751001</v>
      </c>
      <c r="AQ62" s="118">
        <f>'سود روزانه'!J22+'نمودار روزانه'!AP62</f>
        <v>1825751001</v>
      </c>
      <c r="AR62" s="118">
        <f t="shared" si="10"/>
        <v>1825751001</v>
      </c>
      <c r="AS62" s="118">
        <f t="shared" si="11"/>
        <v>1825751001</v>
      </c>
    </row>
    <row r="63" spans="6:45">
      <c r="F63" s="118"/>
      <c r="AP63" s="118">
        <f>AS62+'سود روزانه'!I23</f>
        <v>1825751001</v>
      </c>
      <c r="AQ63" s="118">
        <f>'سود روزانه'!J23+'نمودار روزانه'!AP63</f>
        <v>1825751001</v>
      </c>
      <c r="AR63" s="118">
        <f t="shared" si="10"/>
        <v>1825751001</v>
      </c>
      <c r="AS63" s="118">
        <f t="shared" si="11"/>
        <v>1825751001</v>
      </c>
    </row>
    <row r="64" spans="6:45">
      <c r="F64" s="118"/>
      <c r="AP64" s="118">
        <f>AS63+'سود روزانه'!I24</f>
        <v>1825751001</v>
      </c>
      <c r="AQ64" s="118">
        <f>'سود روزانه'!J24+'نمودار روزانه'!AP64</f>
        <v>1825751001</v>
      </c>
      <c r="AR64" s="118">
        <f t="shared" si="10"/>
        <v>1825751001</v>
      </c>
      <c r="AS64" s="118">
        <f t="shared" si="11"/>
        <v>1825751001</v>
      </c>
    </row>
    <row r="65" spans="6:45">
      <c r="F65" s="118"/>
      <c r="AP65" s="118">
        <f>AS64+'سود روزانه'!I25</f>
        <v>1825751001</v>
      </c>
      <c r="AQ65" s="118">
        <f>'سود روزانه'!J25+'نمودار روزانه'!AP65</f>
        <v>1825751001</v>
      </c>
      <c r="AR65" s="118">
        <f t="shared" si="10"/>
        <v>1825751001</v>
      </c>
      <c r="AS65" s="118">
        <f t="shared" si="11"/>
        <v>1825751001</v>
      </c>
    </row>
    <row r="66" spans="6:45">
      <c r="F66" s="118"/>
      <c r="AO66" t="s">
        <v>171</v>
      </c>
      <c r="AP66" s="118">
        <f>AS65++'سود روزانه'!L3</f>
        <v>1825751001</v>
      </c>
      <c r="AQ66" s="118">
        <f>'سود روزانه'!M3+'نمودار روزانه'!AP66</f>
        <v>1825751001</v>
      </c>
      <c r="AR66" s="118">
        <f t="shared" ref="AR66" si="12">AP66</f>
        <v>1825751001</v>
      </c>
      <c r="AS66" s="118">
        <f t="shared" ref="AS66" si="13">AQ66</f>
        <v>1825751001</v>
      </c>
    </row>
    <row r="67" spans="6:45">
      <c r="F67" s="118"/>
      <c r="AP67" s="118">
        <f>AS66++'سود روزانه'!L4</f>
        <v>1825751001</v>
      </c>
      <c r="AQ67" s="118">
        <f>'سود روزانه'!M4+'نمودار روزانه'!AP67</f>
        <v>1825751001</v>
      </c>
      <c r="AR67" s="118">
        <f t="shared" ref="AR67:AR86" si="14">AP67</f>
        <v>1825751001</v>
      </c>
      <c r="AS67" s="118">
        <f t="shared" ref="AS67:AS86" si="15">AQ67</f>
        <v>1825751001</v>
      </c>
    </row>
    <row r="68" spans="6:45">
      <c r="F68" s="118"/>
      <c r="AP68" s="118">
        <f>AS67++'سود روزانه'!L5</f>
        <v>1825751001</v>
      </c>
      <c r="AQ68" s="118">
        <f>'سود روزانه'!M5+'نمودار روزانه'!AP68</f>
        <v>1825751001</v>
      </c>
      <c r="AR68" s="118">
        <f t="shared" si="14"/>
        <v>1825751001</v>
      </c>
      <c r="AS68" s="118">
        <f t="shared" si="15"/>
        <v>1825751001</v>
      </c>
    </row>
    <row r="69" spans="6:45">
      <c r="F69" s="118"/>
      <c r="AP69" s="118">
        <f>AS68++'سود روزانه'!L6</f>
        <v>1825751001</v>
      </c>
      <c r="AQ69" s="118">
        <f>'سود روزانه'!M6+'نمودار روزانه'!AP69</f>
        <v>1825751001</v>
      </c>
      <c r="AR69" s="118">
        <f t="shared" si="14"/>
        <v>1825751001</v>
      </c>
      <c r="AS69" s="118">
        <f t="shared" si="15"/>
        <v>1825751001</v>
      </c>
    </row>
    <row r="70" spans="6:45">
      <c r="F70" s="118"/>
      <c r="AP70" s="118">
        <f>AS69++'سود روزانه'!L7</f>
        <v>1825751001</v>
      </c>
      <c r="AQ70" s="118">
        <f>'سود روزانه'!M7+'نمودار روزانه'!AP70</f>
        <v>1825751001</v>
      </c>
      <c r="AR70" s="118">
        <f t="shared" si="14"/>
        <v>1825751001</v>
      </c>
      <c r="AS70" s="118">
        <f t="shared" si="15"/>
        <v>1825751001</v>
      </c>
    </row>
    <row r="71" spans="6:45">
      <c r="F71" s="118"/>
      <c r="AP71" s="118">
        <f>AS70++'سود روزانه'!L8</f>
        <v>1825751001</v>
      </c>
      <c r="AQ71" s="118">
        <f>'سود روزانه'!M8+'نمودار روزانه'!AP71</f>
        <v>1825751001</v>
      </c>
      <c r="AR71" s="118">
        <f t="shared" si="14"/>
        <v>1825751001</v>
      </c>
      <c r="AS71" s="118">
        <f t="shared" si="15"/>
        <v>1825751001</v>
      </c>
    </row>
    <row r="72" spans="6:45">
      <c r="F72" s="118"/>
      <c r="AP72" s="118">
        <f>AS71++'سود روزانه'!L9</f>
        <v>1825751001</v>
      </c>
      <c r="AQ72" s="118">
        <f>'سود روزانه'!M9+'نمودار روزانه'!AP72</f>
        <v>1825751001</v>
      </c>
      <c r="AR72" s="118">
        <f t="shared" si="14"/>
        <v>1825751001</v>
      </c>
      <c r="AS72" s="118">
        <f t="shared" si="15"/>
        <v>1825751001</v>
      </c>
    </row>
    <row r="73" spans="6:45">
      <c r="F73" s="118"/>
      <c r="AP73" s="118">
        <f>AS72++'سود روزانه'!L10</f>
        <v>1825751001</v>
      </c>
      <c r="AQ73" s="118">
        <f>'سود روزانه'!M10+'نمودار روزانه'!AP73</f>
        <v>1825751001</v>
      </c>
      <c r="AR73" s="118">
        <f t="shared" si="14"/>
        <v>1825751001</v>
      </c>
      <c r="AS73" s="118">
        <f t="shared" si="15"/>
        <v>1825751001</v>
      </c>
    </row>
    <row r="74" spans="6:45">
      <c r="F74" s="118"/>
      <c r="AP74" s="118">
        <f>AS73++'سود روزانه'!L11</f>
        <v>1825751001</v>
      </c>
      <c r="AQ74" s="118">
        <f>'سود روزانه'!M11+'نمودار روزانه'!AP74</f>
        <v>1825751001</v>
      </c>
      <c r="AR74" s="118">
        <f t="shared" si="14"/>
        <v>1825751001</v>
      </c>
      <c r="AS74" s="118">
        <f t="shared" si="15"/>
        <v>1825751001</v>
      </c>
    </row>
    <row r="75" spans="6:45">
      <c r="F75" s="118"/>
      <c r="AP75" s="118">
        <f>AS74++'سود روزانه'!L12</f>
        <v>1825751001</v>
      </c>
      <c r="AQ75" s="118">
        <f>'سود روزانه'!M12+'نمودار روزانه'!AP75</f>
        <v>1825751001</v>
      </c>
      <c r="AR75" s="118">
        <f t="shared" si="14"/>
        <v>1825751001</v>
      </c>
      <c r="AS75" s="118">
        <f t="shared" si="15"/>
        <v>1825751001</v>
      </c>
    </row>
    <row r="76" spans="6:45">
      <c r="F76" s="118"/>
      <c r="AP76" s="118">
        <f>AS75++'سود روزانه'!L13</f>
        <v>1825751001</v>
      </c>
      <c r="AQ76" s="118">
        <f>'سود روزانه'!M13+'نمودار روزانه'!AP76</f>
        <v>1825751001</v>
      </c>
      <c r="AR76" s="118">
        <f t="shared" si="14"/>
        <v>1825751001</v>
      </c>
      <c r="AS76" s="118">
        <f t="shared" si="15"/>
        <v>1825751001</v>
      </c>
    </row>
    <row r="77" spans="6:45">
      <c r="F77" s="118"/>
      <c r="AP77" s="118">
        <f>AS76++'سود روزانه'!L14</f>
        <v>1825751001</v>
      </c>
      <c r="AQ77" s="118">
        <f>'سود روزانه'!M14+'نمودار روزانه'!AP77</f>
        <v>1825751001</v>
      </c>
      <c r="AR77" s="118">
        <f t="shared" si="14"/>
        <v>1825751001</v>
      </c>
      <c r="AS77" s="118">
        <f t="shared" si="15"/>
        <v>1825751001</v>
      </c>
    </row>
    <row r="78" spans="6:45">
      <c r="F78" s="118"/>
      <c r="AP78" s="118">
        <f>AS77++'سود روزانه'!L15</f>
        <v>1825751001</v>
      </c>
      <c r="AQ78" s="118">
        <f>'سود روزانه'!M15+'نمودار روزانه'!AP78</f>
        <v>1825751001</v>
      </c>
      <c r="AR78" s="118">
        <f t="shared" si="14"/>
        <v>1825751001</v>
      </c>
      <c r="AS78" s="118">
        <f t="shared" si="15"/>
        <v>1825751001</v>
      </c>
    </row>
    <row r="79" spans="6:45">
      <c r="F79" s="118"/>
      <c r="AP79" s="118">
        <f>AS78++'سود روزانه'!L16</f>
        <v>1825751001</v>
      </c>
      <c r="AQ79" s="118">
        <f>'سود روزانه'!M16+'نمودار روزانه'!AP79</f>
        <v>1825751001</v>
      </c>
      <c r="AR79" s="118">
        <f t="shared" si="14"/>
        <v>1825751001</v>
      </c>
      <c r="AS79" s="118">
        <f t="shared" si="15"/>
        <v>1825751001</v>
      </c>
    </row>
    <row r="80" spans="6:45">
      <c r="F80" s="118"/>
      <c r="AP80" s="118">
        <f>AS79++'سود روزانه'!L17</f>
        <v>1825751001</v>
      </c>
      <c r="AQ80" s="118">
        <f>'سود روزانه'!M17+'نمودار روزانه'!AP80</f>
        <v>1825751001</v>
      </c>
      <c r="AR80" s="118">
        <f t="shared" si="14"/>
        <v>1825751001</v>
      </c>
      <c r="AS80" s="118">
        <f t="shared" si="15"/>
        <v>1825751001</v>
      </c>
    </row>
    <row r="81" spans="6:45">
      <c r="F81" s="118"/>
      <c r="AP81" s="118">
        <f>AS80++'سود روزانه'!L18</f>
        <v>1825751001</v>
      </c>
      <c r="AQ81" s="118">
        <f>'سود روزانه'!M18+'نمودار روزانه'!AP81</f>
        <v>1825751001</v>
      </c>
      <c r="AR81" s="118">
        <f t="shared" si="14"/>
        <v>1825751001</v>
      </c>
      <c r="AS81" s="118">
        <f t="shared" si="15"/>
        <v>1825751001</v>
      </c>
    </row>
    <row r="82" spans="6:45">
      <c r="F82" s="118"/>
      <c r="AP82" s="118">
        <f>AS81++'سود روزانه'!L19</f>
        <v>1825751001</v>
      </c>
      <c r="AQ82" s="118">
        <f>'سود روزانه'!M19+'نمودار روزانه'!AP82</f>
        <v>1825751001</v>
      </c>
      <c r="AR82" s="118">
        <f t="shared" si="14"/>
        <v>1825751001</v>
      </c>
      <c r="AS82" s="118">
        <f t="shared" si="15"/>
        <v>1825751001</v>
      </c>
    </row>
    <row r="83" spans="6:45">
      <c r="F83" s="118"/>
      <c r="AP83" s="118">
        <f>AS82++'سود روزانه'!L20</f>
        <v>1825751001</v>
      </c>
      <c r="AQ83" s="118">
        <f>'سود روزانه'!M20+'نمودار روزانه'!AP83</f>
        <v>1825751001</v>
      </c>
      <c r="AR83" s="118">
        <f t="shared" si="14"/>
        <v>1825751001</v>
      </c>
      <c r="AS83" s="118">
        <f t="shared" si="15"/>
        <v>1825751001</v>
      </c>
    </row>
    <row r="84" spans="6:45">
      <c r="F84" s="118"/>
      <c r="AP84" s="118">
        <f>AS83++'سود روزانه'!L21</f>
        <v>1825751001</v>
      </c>
      <c r="AQ84" s="118">
        <f>'سود روزانه'!M21+'نمودار روزانه'!AP84</f>
        <v>1825751001</v>
      </c>
      <c r="AR84" s="118">
        <f t="shared" si="14"/>
        <v>1825751001</v>
      </c>
      <c r="AS84" s="118">
        <f t="shared" si="15"/>
        <v>1825751001</v>
      </c>
    </row>
    <row r="85" spans="6:45">
      <c r="F85" s="118"/>
      <c r="AP85" s="118">
        <f>AS84++'سود روزانه'!L22</f>
        <v>1825751001</v>
      </c>
      <c r="AQ85" s="118">
        <f>'سود روزانه'!M22+'نمودار روزانه'!AP85</f>
        <v>1825751001</v>
      </c>
      <c r="AR85" s="118">
        <f t="shared" si="14"/>
        <v>1825751001</v>
      </c>
      <c r="AS85" s="118">
        <f t="shared" si="15"/>
        <v>1825751001</v>
      </c>
    </row>
    <row r="86" spans="6:45">
      <c r="F86" s="118"/>
      <c r="AO86" t="s">
        <v>172</v>
      </c>
      <c r="AP86" s="118">
        <f>AS85++'سود روزانه'!O3</f>
        <v>1825751001</v>
      </c>
      <c r="AQ86" s="118">
        <f>'سود روزانه'!P3+'نمودار روزانه'!AP86</f>
        <v>1825751001</v>
      </c>
      <c r="AR86" s="118">
        <f t="shared" si="14"/>
        <v>1825751001</v>
      </c>
      <c r="AS86" s="118">
        <f t="shared" si="15"/>
        <v>1825751001</v>
      </c>
    </row>
    <row r="87" spans="6:45">
      <c r="F87" s="118"/>
      <c r="AP87" s="118">
        <f>AS86++'سود روزانه'!O4</f>
        <v>1825751001</v>
      </c>
      <c r="AQ87" s="118">
        <f>'سود روزانه'!P4+'نمودار روزانه'!AP87</f>
        <v>1825751001</v>
      </c>
      <c r="AR87" s="118">
        <f t="shared" ref="AR87:AR106" si="16">AP87</f>
        <v>1825751001</v>
      </c>
      <c r="AS87" s="118">
        <f t="shared" ref="AS87:AS106" si="17">AQ87</f>
        <v>1825751001</v>
      </c>
    </row>
    <row r="88" spans="6:45">
      <c r="F88" s="118"/>
      <c r="AP88" s="118">
        <f>AS87++'سود روزانه'!O5</f>
        <v>1825751001</v>
      </c>
      <c r="AQ88" s="118">
        <f>'سود روزانه'!P5+'نمودار روزانه'!AP88</f>
        <v>1825751001</v>
      </c>
      <c r="AR88" s="118">
        <f t="shared" si="16"/>
        <v>1825751001</v>
      </c>
      <c r="AS88" s="118">
        <f t="shared" si="17"/>
        <v>1825751001</v>
      </c>
    </row>
    <row r="89" spans="6:45">
      <c r="F89" s="118"/>
      <c r="AP89" s="118">
        <f>AS88++'سود روزانه'!O6</f>
        <v>1825751001</v>
      </c>
      <c r="AQ89" s="118">
        <f>'سود روزانه'!P6+'نمودار روزانه'!AP89</f>
        <v>1825751001</v>
      </c>
      <c r="AR89" s="118">
        <f t="shared" si="16"/>
        <v>1825751001</v>
      </c>
      <c r="AS89" s="118">
        <f t="shared" si="17"/>
        <v>1825751001</v>
      </c>
    </row>
    <row r="90" spans="6:45">
      <c r="F90" s="118"/>
      <c r="AP90" s="118">
        <f>AS89++'سود روزانه'!O7</f>
        <v>1825751001</v>
      </c>
      <c r="AQ90" s="118">
        <f>'سود روزانه'!P7+'نمودار روزانه'!AP90</f>
        <v>1825751001</v>
      </c>
      <c r="AR90" s="118">
        <f t="shared" si="16"/>
        <v>1825751001</v>
      </c>
      <c r="AS90" s="118">
        <f t="shared" si="17"/>
        <v>1825751001</v>
      </c>
    </row>
    <row r="91" spans="6:45">
      <c r="F91" s="118"/>
      <c r="AP91" s="118">
        <f>AS90++'سود روزانه'!O8</f>
        <v>1825751001</v>
      </c>
      <c r="AQ91" s="118">
        <f>'سود روزانه'!P8+'نمودار روزانه'!AP91</f>
        <v>1825751001</v>
      </c>
      <c r="AR91" s="118">
        <f t="shared" si="16"/>
        <v>1825751001</v>
      </c>
      <c r="AS91" s="118">
        <f t="shared" si="17"/>
        <v>1825751001</v>
      </c>
    </row>
    <row r="92" spans="6:45">
      <c r="F92" s="118"/>
      <c r="AP92" s="118">
        <f>AS91++'سود روزانه'!O9</f>
        <v>1825751001</v>
      </c>
      <c r="AQ92" s="118">
        <f>'سود روزانه'!P9+'نمودار روزانه'!AP92</f>
        <v>1825751001</v>
      </c>
      <c r="AR92" s="118">
        <f t="shared" si="16"/>
        <v>1825751001</v>
      </c>
      <c r="AS92" s="118">
        <f t="shared" si="17"/>
        <v>1825751001</v>
      </c>
    </row>
    <row r="93" spans="6:45">
      <c r="F93" s="118"/>
      <c r="AP93" s="118">
        <f>AS92++'سود روزانه'!O10</f>
        <v>1825751001</v>
      </c>
      <c r="AQ93" s="118">
        <f>'سود روزانه'!P10+'نمودار روزانه'!AP93</f>
        <v>1825751001</v>
      </c>
      <c r="AR93" s="118">
        <f t="shared" si="16"/>
        <v>1825751001</v>
      </c>
      <c r="AS93" s="118">
        <f t="shared" si="17"/>
        <v>1825751001</v>
      </c>
    </row>
    <row r="94" spans="6:45">
      <c r="F94" s="118"/>
      <c r="AP94" s="118">
        <f>AS93++'سود روزانه'!O11</f>
        <v>1825751001</v>
      </c>
      <c r="AQ94" s="118">
        <f>'سود روزانه'!P11+'نمودار روزانه'!AP94</f>
        <v>1825751001</v>
      </c>
      <c r="AR94" s="118">
        <f t="shared" si="16"/>
        <v>1825751001</v>
      </c>
      <c r="AS94" s="118">
        <f t="shared" si="17"/>
        <v>1825751001</v>
      </c>
    </row>
    <row r="95" spans="6:45">
      <c r="F95" s="118"/>
      <c r="AP95" s="118">
        <f>AS94++'سود روزانه'!O12</f>
        <v>1825751001</v>
      </c>
      <c r="AQ95" s="118">
        <f>'سود روزانه'!P12+'نمودار روزانه'!AP95</f>
        <v>1825751001</v>
      </c>
      <c r="AR95" s="118">
        <f t="shared" si="16"/>
        <v>1825751001</v>
      </c>
      <c r="AS95" s="118">
        <f t="shared" si="17"/>
        <v>1825751001</v>
      </c>
    </row>
    <row r="96" spans="6:45">
      <c r="F96" s="118"/>
      <c r="AP96" s="118">
        <f>AS95++'سود روزانه'!O13</f>
        <v>1825751001</v>
      </c>
      <c r="AQ96" s="118">
        <f>'سود روزانه'!P13+'نمودار روزانه'!AP96</f>
        <v>1825751001</v>
      </c>
      <c r="AR96" s="118">
        <f t="shared" si="16"/>
        <v>1825751001</v>
      </c>
      <c r="AS96" s="118">
        <f t="shared" si="17"/>
        <v>1825751001</v>
      </c>
    </row>
    <row r="97" spans="6:45">
      <c r="F97" s="118"/>
      <c r="AP97" s="118">
        <f>AS96++'سود روزانه'!O14</f>
        <v>1825751001</v>
      </c>
      <c r="AQ97" s="118">
        <f>'سود روزانه'!P14+'نمودار روزانه'!AP97</f>
        <v>1825751001</v>
      </c>
      <c r="AR97" s="118">
        <f t="shared" si="16"/>
        <v>1825751001</v>
      </c>
      <c r="AS97" s="118">
        <f t="shared" si="17"/>
        <v>1825751001</v>
      </c>
    </row>
    <row r="98" spans="6:45">
      <c r="F98" s="118"/>
      <c r="AP98" s="118">
        <f>AS97++'سود روزانه'!O15</f>
        <v>1825751001</v>
      </c>
      <c r="AQ98" s="118">
        <f>'سود روزانه'!P15+'نمودار روزانه'!AP98</f>
        <v>1825751001</v>
      </c>
      <c r="AR98" s="118">
        <f t="shared" si="16"/>
        <v>1825751001</v>
      </c>
      <c r="AS98" s="118">
        <f t="shared" si="17"/>
        <v>1825751001</v>
      </c>
    </row>
    <row r="99" spans="6:45">
      <c r="F99" s="118"/>
      <c r="AP99" s="118">
        <f>AS98++'سود روزانه'!O16</f>
        <v>1825751001</v>
      </c>
      <c r="AQ99" s="118">
        <f>'سود روزانه'!P16+'نمودار روزانه'!AP99</f>
        <v>1825751001</v>
      </c>
      <c r="AR99" s="118">
        <f t="shared" si="16"/>
        <v>1825751001</v>
      </c>
      <c r="AS99" s="118">
        <f t="shared" si="17"/>
        <v>1825751001</v>
      </c>
    </row>
    <row r="100" spans="6:45">
      <c r="F100" s="118"/>
      <c r="AP100" s="118">
        <f>AS99++'سود روزانه'!O17</f>
        <v>1825751001</v>
      </c>
      <c r="AQ100" s="118">
        <f>'سود روزانه'!P17+'نمودار روزانه'!AP100</f>
        <v>1825751001</v>
      </c>
      <c r="AR100" s="118">
        <f t="shared" si="16"/>
        <v>1825751001</v>
      </c>
      <c r="AS100" s="118">
        <f t="shared" si="17"/>
        <v>1825751001</v>
      </c>
    </row>
    <row r="101" spans="6:45">
      <c r="F101" s="118"/>
      <c r="AP101" s="118">
        <f>AS100++'سود روزانه'!O18</f>
        <v>1825751001</v>
      </c>
      <c r="AQ101" s="118">
        <f>'سود روزانه'!P18+'نمودار روزانه'!AP101</f>
        <v>1825751001</v>
      </c>
      <c r="AR101" s="118">
        <f t="shared" si="16"/>
        <v>1825751001</v>
      </c>
      <c r="AS101" s="118">
        <f t="shared" si="17"/>
        <v>1825751001</v>
      </c>
    </row>
    <row r="102" spans="6:45">
      <c r="F102" s="118"/>
      <c r="AP102" s="118">
        <f>AS101++'سود روزانه'!O19</f>
        <v>1825751001</v>
      </c>
      <c r="AQ102" s="118">
        <f>'سود روزانه'!P19+'نمودار روزانه'!AP102</f>
        <v>1825751001</v>
      </c>
      <c r="AR102" s="118">
        <f t="shared" si="16"/>
        <v>1825751001</v>
      </c>
      <c r="AS102" s="118">
        <f t="shared" si="17"/>
        <v>1825751001</v>
      </c>
    </row>
    <row r="103" spans="6:45">
      <c r="F103" s="118"/>
      <c r="AP103" s="118">
        <f>AS102++'سود روزانه'!O20</f>
        <v>1825751001</v>
      </c>
      <c r="AQ103" s="118">
        <f>'سود روزانه'!P20+'نمودار روزانه'!AP103</f>
        <v>1825751001</v>
      </c>
      <c r="AR103" s="118">
        <f t="shared" si="16"/>
        <v>1825751001</v>
      </c>
      <c r="AS103" s="118">
        <f t="shared" si="17"/>
        <v>1825751001</v>
      </c>
    </row>
    <row r="104" spans="6:45">
      <c r="F104" s="118"/>
      <c r="AP104" s="118">
        <f>AS103++'سود روزانه'!O21</f>
        <v>1825751001</v>
      </c>
      <c r="AQ104" s="118">
        <f>'سود روزانه'!P21+'نمودار روزانه'!AP104</f>
        <v>1825751001</v>
      </c>
      <c r="AR104" s="118">
        <f t="shared" si="16"/>
        <v>1825751001</v>
      </c>
      <c r="AS104" s="118">
        <f t="shared" si="17"/>
        <v>1825751001</v>
      </c>
    </row>
    <row r="105" spans="6:45">
      <c r="F105" s="118"/>
      <c r="AP105" s="118">
        <f>AS104++'سود روزانه'!O22</f>
        <v>1825751001</v>
      </c>
      <c r="AQ105" s="118">
        <f>'سود روزانه'!P22+'نمودار روزانه'!AP105</f>
        <v>1825751001</v>
      </c>
      <c r="AR105" s="118">
        <f t="shared" si="16"/>
        <v>1825751001</v>
      </c>
      <c r="AS105" s="118">
        <f t="shared" si="17"/>
        <v>1825751001</v>
      </c>
    </row>
    <row r="106" spans="6:45">
      <c r="F106" s="118"/>
      <c r="AP106" s="118">
        <f>AS105++'سود روزانه'!O23</f>
        <v>1825751001</v>
      </c>
      <c r="AQ106" s="118">
        <f>'سود روزانه'!P23+'نمودار روزانه'!AP106</f>
        <v>1825751001</v>
      </c>
      <c r="AR106" s="118">
        <f t="shared" si="16"/>
        <v>1825751001</v>
      </c>
      <c r="AS106" s="118">
        <f t="shared" si="17"/>
        <v>1825751001</v>
      </c>
    </row>
    <row r="107" spans="6:45">
      <c r="F107" s="118"/>
      <c r="AO107" t="s">
        <v>173</v>
      </c>
      <c r="AP107" s="118">
        <f>AS106++'سود روزانه'!R3</f>
        <v>1825751001</v>
      </c>
      <c r="AQ107" s="118">
        <f>'سود روزانه'!S3+'نمودار روزانه'!AP107</f>
        <v>1825751001</v>
      </c>
      <c r="AR107" s="118">
        <f t="shared" ref="AR107" si="18">AP107</f>
        <v>1825751001</v>
      </c>
      <c r="AS107" s="118">
        <f t="shared" ref="AS107" si="19">AQ107</f>
        <v>1825751001</v>
      </c>
    </row>
    <row r="108" spans="6:45">
      <c r="F108" s="118"/>
      <c r="AP108" s="118">
        <f>AS107++'سود روزانه'!R4</f>
        <v>1825751001</v>
      </c>
      <c r="AQ108" s="118">
        <f>'سود روزانه'!S4+'نمودار روزانه'!AP108</f>
        <v>1825751001</v>
      </c>
      <c r="AR108" s="118">
        <f t="shared" ref="AR108:AR128" si="20">AP108</f>
        <v>1825751001</v>
      </c>
      <c r="AS108" s="118">
        <f t="shared" ref="AS108:AS128" si="21">AQ108</f>
        <v>1825751001</v>
      </c>
    </row>
    <row r="109" spans="6:45">
      <c r="F109" s="118"/>
      <c r="AP109" s="118">
        <f>AS108++'سود روزانه'!R5</f>
        <v>1825751001</v>
      </c>
      <c r="AQ109" s="118">
        <f>'سود روزانه'!S5+'نمودار روزانه'!AP109</f>
        <v>1825751001</v>
      </c>
      <c r="AR109" s="118">
        <f t="shared" si="20"/>
        <v>1825751001</v>
      </c>
      <c r="AS109" s="118">
        <f t="shared" si="21"/>
        <v>1825751001</v>
      </c>
    </row>
    <row r="110" spans="6:45">
      <c r="F110" s="118"/>
      <c r="AP110" s="118">
        <f>AS109++'سود روزانه'!R6</f>
        <v>1825751001</v>
      </c>
      <c r="AQ110" s="118">
        <f>'سود روزانه'!S6+'نمودار روزانه'!AP110</f>
        <v>1825751001</v>
      </c>
      <c r="AR110" s="118">
        <f t="shared" si="20"/>
        <v>1825751001</v>
      </c>
      <c r="AS110" s="118">
        <f t="shared" si="21"/>
        <v>1825751001</v>
      </c>
    </row>
    <row r="111" spans="6:45">
      <c r="F111" s="118"/>
      <c r="AP111" s="118">
        <f>AS110++'سود روزانه'!R7</f>
        <v>1825751001</v>
      </c>
      <c r="AQ111" s="118">
        <f>'سود روزانه'!S7+'نمودار روزانه'!AP111</f>
        <v>1825751001</v>
      </c>
      <c r="AR111" s="118">
        <f t="shared" si="20"/>
        <v>1825751001</v>
      </c>
      <c r="AS111" s="118">
        <f t="shared" si="21"/>
        <v>1825751001</v>
      </c>
    </row>
    <row r="112" spans="6:45">
      <c r="F112" s="118"/>
      <c r="AP112" s="118">
        <f>AS111++'سود روزانه'!R8</f>
        <v>1825751001</v>
      </c>
      <c r="AQ112" s="118">
        <f>'سود روزانه'!S8+'نمودار روزانه'!AP112</f>
        <v>1825751001</v>
      </c>
      <c r="AR112" s="118">
        <f t="shared" si="20"/>
        <v>1825751001</v>
      </c>
      <c r="AS112" s="118">
        <f t="shared" si="21"/>
        <v>1825751001</v>
      </c>
    </row>
    <row r="113" spans="6:45">
      <c r="F113" s="118"/>
      <c r="AP113" s="118">
        <f>AS112++'سود روزانه'!R9</f>
        <v>1825751001</v>
      </c>
      <c r="AQ113" s="118">
        <f>'سود روزانه'!S9+'نمودار روزانه'!AP113</f>
        <v>1825751001</v>
      </c>
      <c r="AR113" s="118">
        <f t="shared" si="20"/>
        <v>1825751001</v>
      </c>
      <c r="AS113" s="118">
        <f t="shared" si="21"/>
        <v>1825751001</v>
      </c>
    </row>
    <row r="114" spans="6:45">
      <c r="F114" s="118"/>
      <c r="AP114" s="118">
        <f>AS113++'سود روزانه'!R10</f>
        <v>1825751001</v>
      </c>
      <c r="AQ114" s="118">
        <f>'سود روزانه'!S10+'نمودار روزانه'!AP114</f>
        <v>1825751001</v>
      </c>
      <c r="AR114" s="118">
        <f t="shared" si="20"/>
        <v>1825751001</v>
      </c>
      <c r="AS114" s="118">
        <f t="shared" si="21"/>
        <v>1825751001</v>
      </c>
    </row>
    <row r="115" spans="6:45">
      <c r="F115" s="118"/>
      <c r="AP115" s="118">
        <f>AS114++'سود روزانه'!R11</f>
        <v>1825751001</v>
      </c>
      <c r="AQ115" s="118">
        <f>'سود روزانه'!S11+'نمودار روزانه'!AP115</f>
        <v>1825751001</v>
      </c>
      <c r="AR115" s="118">
        <f t="shared" si="20"/>
        <v>1825751001</v>
      </c>
      <c r="AS115" s="118">
        <f t="shared" si="21"/>
        <v>1825751001</v>
      </c>
    </row>
    <row r="116" spans="6:45">
      <c r="F116" s="118"/>
      <c r="AP116" s="118">
        <f>AS115++'سود روزانه'!R12</f>
        <v>1825751001</v>
      </c>
      <c r="AQ116" s="118">
        <f>'سود روزانه'!S12+'نمودار روزانه'!AP116</f>
        <v>1825751001</v>
      </c>
      <c r="AR116" s="118">
        <f t="shared" si="20"/>
        <v>1825751001</v>
      </c>
      <c r="AS116" s="118">
        <f t="shared" si="21"/>
        <v>1825751001</v>
      </c>
    </row>
    <row r="117" spans="6:45">
      <c r="F117" s="118"/>
      <c r="AP117" s="118">
        <f>AS116++'سود روزانه'!R13</f>
        <v>1825751001</v>
      </c>
      <c r="AQ117" s="118">
        <f>'سود روزانه'!S13+'نمودار روزانه'!AP117</f>
        <v>1825751001</v>
      </c>
      <c r="AR117" s="118">
        <f t="shared" si="20"/>
        <v>1825751001</v>
      </c>
      <c r="AS117" s="118">
        <f t="shared" si="21"/>
        <v>1825751001</v>
      </c>
    </row>
    <row r="118" spans="6:45">
      <c r="F118" s="118"/>
      <c r="AP118" s="118">
        <f>AS117++'سود روزانه'!R14</f>
        <v>1825751001</v>
      </c>
      <c r="AQ118" s="118">
        <f>'سود روزانه'!S14+'نمودار روزانه'!AP118</f>
        <v>1825751001</v>
      </c>
      <c r="AR118" s="118">
        <f t="shared" si="20"/>
        <v>1825751001</v>
      </c>
      <c r="AS118" s="118">
        <f t="shared" si="21"/>
        <v>1825751001</v>
      </c>
    </row>
    <row r="119" spans="6:45">
      <c r="F119" s="118"/>
      <c r="AP119" s="118">
        <f>AS118++'سود روزانه'!R15</f>
        <v>1825751001</v>
      </c>
      <c r="AQ119" s="118">
        <f>'سود روزانه'!S15+'نمودار روزانه'!AP119</f>
        <v>1825751001</v>
      </c>
      <c r="AR119" s="118">
        <f t="shared" si="20"/>
        <v>1825751001</v>
      </c>
      <c r="AS119" s="118">
        <f t="shared" si="21"/>
        <v>1825751001</v>
      </c>
    </row>
    <row r="120" spans="6:45">
      <c r="F120" s="118"/>
      <c r="AP120" s="118">
        <f>AS119++'سود روزانه'!R16</f>
        <v>1825751001</v>
      </c>
      <c r="AQ120" s="118">
        <f>'سود روزانه'!S16+'نمودار روزانه'!AP120</f>
        <v>1825751001</v>
      </c>
      <c r="AR120" s="118">
        <f t="shared" si="20"/>
        <v>1825751001</v>
      </c>
      <c r="AS120" s="118">
        <f t="shared" si="21"/>
        <v>1825751001</v>
      </c>
    </row>
    <row r="121" spans="6:45">
      <c r="F121" s="118"/>
      <c r="AP121" s="118">
        <f>AS120++'سود روزانه'!R17</f>
        <v>1825751001</v>
      </c>
      <c r="AQ121" s="118">
        <f>'سود روزانه'!S17+'نمودار روزانه'!AP121</f>
        <v>1825751001</v>
      </c>
      <c r="AR121" s="118">
        <f t="shared" si="20"/>
        <v>1825751001</v>
      </c>
      <c r="AS121" s="118">
        <f t="shared" si="21"/>
        <v>1825751001</v>
      </c>
    </row>
    <row r="122" spans="6:45">
      <c r="F122" s="118"/>
      <c r="AP122" s="118">
        <f>AS121++'سود روزانه'!R18</f>
        <v>1825751001</v>
      </c>
      <c r="AQ122" s="118">
        <f>'سود روزانه'!S18+'نمودار روزانه'!AP122</f>
        <v>1825751001</v>
      </c>
      <c r="AR122" s="118">
        <f t="shared" si="20"/>
        <v>1825751001</v>
      </c>
      <c r="AS122" s="118">
        <f t="shared" si="21"/>
        <v>1825751001</v>
      </c>
    </row>
    <row r="123" spans="6:45">
      <c r="F123" s="118"/>
      <c r="AP123" s="118">
        <f>AS122++'سود روزانه'!R19</f>
        <v>1825751001</v>
      </c>
      <c r="AQ123" s="118">
        <f>'سود روزانه'!S19+'نمودار روزانه'!AP123</f>
        <v>1825751001</v>
      </c>
      <c r="AR123" s="118">
        <f t="shared" si="20"/>
        <v>1825751001</v>
      </c>
      <c r="AS123" s="118">
        <f t="shared" si="21"/>
        <v>1825751001</v>
      </c>
    </row>
    <row r="124" spans="6:45">
      <c r="F124" s="118"/>
      <c r="AP124" s="118">
        <f>AS123++'سود روزانه'!R20</f>
        <v>1825751001</v>
      </c>
      <c r="AQ124" s="118">
        <f>'سود روزانه'!S20+'نمودار روزانه'!AP124</f>
        <v>1825751001</v>
      </c>
      <c r="AR124" s="118">
        <f t="shared" si="20"/>
        <v>1825751001</v>
      </c>
      <c r="AS124" s="118">
        <f t="shared" si="21"/>
        <v>1825751001</v>
      </c>
    </row>
    <row r="125" spans="6:45">
      <c r="F125" s="118"/>
      <c r="AP125" s="118">
        <f>AS124++'سود روزانه'!R21</f>
        <v>1825751001</v>
      </c>
      <c r="AQ125" s="118">
        <f>'سود روزانه'!S21+'نمودار روزانه'!AP125</f>
        <v>1825751001</v>
      </c>
      <c r="AR125" s="118">
        <f t="shared" si="20"/>
        <v>1825751001</v>
      </c>
      <c r="AS125" s="118">
        <f t="shared" si="21"/>
        <v>1825751001</v>
      </c>
    </row>
    <row r="126" spans="6:45">
      <c r="F126" s="118"/>
      <c r="AP126" s="118">
        <f>AS125++'سود روزانه'!R22</f>
        <v>1825751001</v>
      </c>
      <c r="AQ126" s="118">
        <f>'سود روزانه'!S22+'نمودار روزانه'!AP126</f>
        <v>1825751001</v>
      </c>
      <c r="AR126" s="118">
        <f t="shared" si="20"/>
        <v>1825751001</v>
      </c>
      <c r="AS126" s="118">
        <f t="shared" si="21"/>
        <v>1825751001</v>
      </c>
    </row>
    <row r="127" spans="6:45">
      <c r="F127" s="118"/>
      <c r="AP127" s="118">
        <f>AS126++'سود روزانه'!R23</f>
        <v>1825751001</v>
      </c>
      <c r="AQ127" s="118">
        <f>'سود روزانه'!S23+'نمودار روزانه'!AP127</f>
        <v>1825751001</v>
      </c>
      <c r="AR127" s="118">
        <f t="shared" si="20"/>
        <v>1825751001</v>
      </c>
      <c r="AS127" s="118">
        <f t="shared" si="21"/>
        <v>1825751001</v>
      </c>
    </row>
    <row r="128" spans="6:45">
      <c r="F128" s="118"/>
      <c r="AO128" t="s">
        <v>174</v>
      </c>
      <c r="AP128" s="118">
        <f>AS127 + +'سود روزانه'!U3</f>
        <v>1825751001</v>
      </c>
      <c r="AQ128" s="118">
        <f>'سود روزانه'!V3+'نمودار روزانه'!AP128</f>
        <v>1825751001</v>
      </c>
      <c r="AR128" s="118">
        <f t="shared" si="20"/>
        <v>1825751001</v>
      </c>
      <c r="AS128" s="118">
        <f t="shared" si="21"/>
        <v>1825751001</v>
      </c>
    </row>
    <row r="129" spans="6:45">
      <c r="F129" s="118"/>
      <c r="AP129" s="118">
        <f>AS128 + +'سود روزانه'!U4</f>
        <v>1825751001</v>
      </c>
      <c r="AQ129" s="118">
        <f>'سود روزانه'!V4+'نمودار روزانه'!AP129</f>
        <v>1825751001</v>
      </c>
      <c r="AR129" s="118">
        <f t="shared" ref="AR129:AR146" si="22">AP129</f>
        <v>1825751001</v>
      </c>
      <c r="AS129" s="118">
        <f t="shared" ref="AS129:AS146" si="23">AQ129</f>
        <v>1825751001</v>
      </c>
    </row>
    <row r="130" spans="6:45">
      <c r="F130" s="118"/>
      <c r="AP130" s="118">
        <f>AS129 + +'سود روزانه'!U5</f>
        <v>1825751001</v>
      </c>
      <c r="AQ130" s="118">
        <f>'سود روزانه'!V5+'نمودار روزانه'!AP130</f>
        <v>1825751001</v>
      </c>
      <c r="AR130" s="118">
        <f t="shared" si="22"/>
        <v>1825751001</v>
      </c>
      <c r="AS130" s="118">
        <f t="shared" si="23"/>
        <v>1825751001</v>
      </c>
    </row>
    <row r="131" spans="6:45">
      <c r="F131" s="118"/>
      <c r="AP131" s="118">
        <f>AS130 + +'سود روزانه'!U6</f>
        <v>1825751001</v>
      </c>
      <c r="AQ131" s="118">
        <f>'سود روزانه'!V6+'نمودار روزانه'!AP131</f>
        <v>1825751001</v>
      </c>
      <c r="AR131" s="118">
        <f t="shared" si="22"/>
        <v>1825751001</v>
      </c>
      <c r="AS131" s="118">
        <f t="shared" si="23"/>
        <v>1825751001</v>
      </c>
    </row>
    <row r="132" spans="6:45">
      <c r="F132" s="118"/>
      <c r="AP132" s="118">
        <f>AS131 + +'سود روزانه'!U7</f>
        <v>1825751001</v>
      </c>
      <c r="AQ132" s="118">
        <f>'سود روزانه'!V7+'نمودار روزانه'!AP132</f>
        <v>1825751001</v>
      </c>
      <c r="AR132" s="118">
        <f t="shared" si="22"/>
        <v>1825751001</v>
      </c>
      <c r="AS132" s="118">
        <f t="shared" si="23"/>
        <v>1825751001</v>
      </c>
    </row>
    <row r="133" spans="6:45">
      <c r="F133" s="118"/>
      <c r="AP133" s="118">
        <f>AS132 + +'سود روزانه'!U8</f>
        <v>1825751001</v>
      </c>
      <c r="AQ133" s="118">
        <f>'سود روزانه'!V8+'نمودار روزانه'!AP133</f>
        <v>1825751001</v>
      </c>
      <c r="AR133" s="118">
        <f t="shared" si="22"/>
        <v>1825751001</v>
      </c>
      <c r="AS133" s="118">
        <f t="shared" si="23"/>
        <v>1825751001</v>
      </c>
    </row>
    <row r="134" spans="6:45">
      <c r="F134" s="118"/>
      <c r="AP134" s="118">
        <f>AS133 + +'سود روزانه'!U9</f>
        <v>1825751001</v>
      </c>
      <c r="AQ134" s="118">
        <f>'سود روزانه'!V9+'نمودار روزانه'!AP134</f>
        <v>1825751001</v>
      </c>
      <c r="AR134" s="118">
        <f t="shared" si="22"/>
        <v>1825751001</v>
      </c>
      <c r="AS134" s="118">
        <f t="shared" si="23"/>
        <v>1825751001</v>
      </c>
    </row>
    <row r="135" spans="6:45">
      <c r="F135" s="118"/>
      <c r="AP135" s="118">
        <f>AS134 + +'سود روزانه'!U10</f>
        <v>1825751001</v>
      </c>
      <c r="AQ135" s="118">
        <f>'سود روزانه'!V10+'نمودار روزانه'!AP135</f>
        <v>1825751001</v>
      </c>
      <c r="AR135" s="118">
        <f t="shared" si="22"/>
        <v>1825751001</v>
      </c>
      <c r="AS135" s="118">
        <f t="shared" si="23"/>
        <v>1825751001</v>
      </c>
    </row>
    <row r="136" spans="6:45">
      <c r="F136" s="118"/>
      <c r="AP136" s="118">
        <f>AS135 + +'سود روزانه'!U11</f>
        <v>1825751001</v>
      </c>
      <c r="AQ136" s="118">
        <f>'سود روزانه'!V11+'نمودار روزانه'!AP136</f>
        <v>1825751001</v>
      </c>
      <c r="AR136" s="118">
        <f t="shared" si="22"/>
        <v>1825751001</v>
      </c>
      <c r="AS136" s="118">
        <f t="shared" si="23"/>
        <v>1825751001</v>
      </c>
    </row>
    <row r="137" spans="6:45">
      <c r="F137" s="118"/>
      <c r="AP137" s="118">
        <f>AS136 + +'سود روزانه'!U12</f>
        <v>1825751001</v>
      </c>
      <c r="AQ137" s="118">
        <f>'سود روزانه'!V12+'نمودار روزانه'!AP137</f>
        <v>1825751001</v>
      </c>
      <c r="AR137" s="118">
        <f t="shared" si="22"/>
        <v>1825751001</v>
      </c>
      <c r="AS137" s="118">
        <f t="shared" si="23"/>
        <v>1825751001</v>
      </c>
    </row>
    <row r="138" spans="6:45">
      <c r="F138" s="118"/>
      <c r="AP138" s="118">
        <f>AS137 + +'سود روزانه'!U13</f>
        <v>1825751001</v>
      </c>
      <c r="AQ138" s="118">
        <f>'سود روزانه'!V13+'نمودار روزانه'!AP138</f>
        <v>1825751001</v>
      </c>
      <c r="AR138" s="118">
        <f t="shared" si="22"/>
        <v>1825751001</v>
      </c>
      <c r="AS138" s="118">
        <f t="shared" si="23"/>
        <v>1825751001</v>
      </c>
    </row>
    <row r="139" spans="6:45">
      <c r="F139" s="118"/>
      <c r="AP139" s="118">
        <f>AS138 + +'سود روزانه'!U14</f>
        <v>1825751001</v>
      </c>
      <c r="AQ139" s="118">
        <f>'سود روزانه'!V14+'نمودار روزانه'!AP139</f>
        <v>1825751001</v>
      </c>
      <c r="AR139" s="118">
        <f t="shared" si="22"/>
        <v>1825751001</v>
      </c>
      <c r="AS139" s="118">
        <f t="shared" si="23"/>
        <v>1825751001</v>
      </c>
    </row>
    <row r="140" spans="6:45">
      <c r="F140" s="118"/>
      <c r="AP140" s="118">
        <f>AS139 + +'سود روزانه'!U15</f>
        <v>1825751001</v>
      </c>
      <c r="AQ140" s="118">
        <f>'سود روزانه'!V15+'نمودار روزانه'!AP140</f>
        <v>1825751001</v>
      </c>
      <c r="AR140" s="118">
        <f t="shared" si="22"/>
        <v>1825751001</v>
      </c>
      <c r="AS140" s="118">
        <f t="shared" si="23"/>
        <v>1825751001</v>
      </c>
    </row>
    <row r="141" spans="6:45">
      <c r="F141" s="118"/>
      <c r="AP141" s="118">
        <f>AS140 + +'سود روزانه'!U16</f>
        <v>1825751001</v>
      </c>
      <c r="AQ141" s="118">
        <f>'سود روزانه'!V16+'نمودار روزانه'!AP141</f>
        <v>1825751001</v>
      </c>
      <c r="AR141" s="118">
        <f t="shared" si="22"/>
        <v>1825751001</v>
      </c>
      <c r="AS141" s="118">
        <f t="shared" si="23"/>
        <v>1825751001</v>
      </c>
    </row>
    <row r="142" spans="6:45">
      <c r="F142" s="118"/>
      <c r="AP142" s="118">
        <f>AS141 + +'سود روزانه'!U17</f>
        <v>1825751001</v>
      </c>
      <c r="AQ142" s="118">
        <f>'سود روزانه'!V17+'نمودار روزانه'!AP142</f>
        <v>1825751001</v>
      </c>
      <c r="AR142" s="118">
        <f t="shared" si="22"/>
        <v>1825751001</v>
      </c>
      <c r="AS142" s="118">
        <f t="shared" si="23"/>
        <v>1825751001</v>
      </c>
    </row>
    <row r="143" spans="6:45">
      <c r="F143" s="118"/>
      <c r="AP143" s="118">
        <f>AS142 + +'سود روزانه'!U18</f>
        <v>1825751001</v>
      </c>
      <c r="AQ143" s="118">
        <f>'سود روزانه'!V18+'نمودار روزانه'!AP143</f>
        <v>1825751001</v>
      </c>
      <c r="AR143" s="118">
        <f t="shared" si="22"/>
        <v>1825751001</v>
      </c>
      <c r="AS143" s="118">
        <f t="shared" si="23"/>
        <v>1825751001</v>
      </c>
    </row>
    <row r="144" spans="6:45">
      <c r="F144" s="118"/>
      <c r="AP144" s="118">
        <f>AS143 + +'سود روزانه'!U19</f>
        <v>1825751001</v>
      </c>
      <c r="AQ144" s="118">
        <f>'سود روزانه'!V19+'نمودار روزانه'!AP144</f>
        <v>1825751001</v>
      </c>
      <c r="AR144" s="118">
        <f t="shared" si="22"/>
        <v>1825751001</v>
      </c>
      <c r="AS144" s="118">
        <f t="shared" si="23"/>
        <v>1825751001</v>
      </c>
    </row>
    <row r="145" spans="6:45">
      <c r="F145" s="118"/>
      <c r="AP145" s="118">
        <f>AS144 + +'سود روزانه'!U20</f>
        <v>1825751001</v>
      </c>
      <c r="AQ145" s="118">
        <f>'سود روزانه'!V20+'نمودار روزانه'!AP145</f>
        <v>1825751001</v>
      </c>
      <c r="AR145" s="118">
        <f t="shared" si="22"/>
        <v>1825751001</v>
      </c>
      <c r="AS145" s="118">
        <f t="shared" si="23"/>
        <v>1825751001</v>
      </c>
    </row>
    <row r="146" spans="6:45">
      <c r="F146" s="118"/>
      <c r="AO146" t="s">
        <v>175</v>
      </c>
      <c r="AP146" s="118">
        <f>AS145++'سود روزانه'!X3</f>
        <v>1825751001</v>
      </c>
      <c r="AQ146" s="118">
        <f>'سود روزانه'!Y3+'نمودار روزانه'!AP146</f>
        <v>1825751001</v>
      </c>
      <c r="AR146" s="118">
        <f t="shared" si="22"/>
        <v>1825751001</v>
      </c>
      <c r="AS146" s="118">
        <f t="shared" si="23"/>
        <v>1825751001</v>
      </c>
    </row>
    <row r="147" spans="6:45">
      <c r="F147" s="118"/>
      <c r="AP147" s="118">
        <f>AS146++'سود روزانه'!X4</f>
        <v>1825751001</v>
      </c>
      <c r="AQ147" s="118">
        <f>'سود روزانه'!Y4+'نمودار روزانه'!AP147</f>
        <v>1825751001</v>
      </c>
      <c r="AR147" s="118">
        <f t="shared" ref="AR147:AR165" si="24">AP147</f>
        <v>1825751001</v>
      </c>
      <c r="AS147" s="118">
        <f t="shared" ref="AS147:AS165" si="25">AQ147</f>
        <v>1825751001</v>
      </c>
    </row>
    <row r="148" spans="6:45">
      <c r="F148" s="118"/>
      <c r="AP148" s="118">
        <f>AS147++'سود روزانه'!X5</f>
        <v>1825751001</v>
      </c>
      <c r="AQ148" s="118">
        <f>'سود روزانه'!Y5+'نمودار روزانه'!AP148</f>
        <v>1825751001</v>
      </c>
      <c r="AR148" s="118">
        <f t="shared" si="24"/>
        <v>1825751001</v>
      </c>
      <c r="AS148" s="118">
        <f t="shared" si="25"/>
        <v>1825751001</v>
      </c>
    </row>
    <row r="149" spans="6:45">
      <c r="F149" s="118"/>
      <c r="AP149" s="118">
        <f>AS148++'سود روزانه'!X6</f>
        <v>1825751001</v>
      </c>
      <c r="AQ149" s="118">
        <f>'سود روزانه'!Y6+'نمودار روزانه'!AP149</f>
        <v>1825751001</v>
      </c>
      <c r="AR149" s="118">
        <f t="shared" si="24"/>
        <v>1825751001</v>
      </c>
      <c r="AS149" s="118">
        <f t="shared" si="25"/>
        <v>1825751001</v>
      </c>
    </row>
    <row r="150" spans="6:45">
      <c r="F150" s="118"/>
      <c r="AP150" s="118">
        <f>AS149++'سود روزانه'!X7</f>
        <v>1825751001</v>
      </c>
      <c r="AQ150" s="118">
        <f>'سود روزانه'!Y7+'نمودار روزانه'!AP150</f>
        <v>1825751001</v>
      </c>
      <c r="AR150" s="118">
        <f t="shared" si="24"/>
        <v>1825751001</v>
      </c>
      <c r="AS150" s="118">
        <f t="shared" si="25"/>
        <v>1825751001</v>
      </c>
    </row>
    <row r="151" spans="6:45">
      <c r="F151" s="118"/>
      <c r="AP151" s="118">
        <f>AS150++'سود روزانه'!X8</f>
        <v>1825751001</v>
      </c>
      <c r="AQ151" s="118">
        <f>'سود روزانه'!Y8+'نمودار روزانه'!AP151</f>
        <v>1825751001</v>
      </c>
      <c r="AR151" s="118">
        <f t="shared" si="24"/>
        <v>1825751001</v>
      </c>
      <c r="AS151" s="118">
        <f t="shared" si="25"/>
        <v>1825751001</v>
      </c>
    </row>
    <row r="152" spans="6:45">
      <c r="F152" s="118"/>
      <c r="AP152" s="118">
        <f>AS151++'سود روزانه'!X9</f>
        <v>1825751001</v>
      </c>
      <c r="AQ152" s="118">
        <f>'سود روزانه'!Y9+'نمودار روزانه'!AP152</f>
        <v>1825751001</v>
      </c>
      <c r="AR152" s="118">
        <f t="shared" si="24"/>
        <v>1825751001</v>
      </c>
      <c r="AS152" s="118">
        <f t="shared" si="25"/>
        <v>1825751001</v>
      </c>
    </row>
    <row r="153" spans="6:45">
      <c r="F153" s="118"/>
      <c r="AP153" s="118">
        <f>AS152++'سود روزانه'!X10</f>
        <v>1825751001</v>
      </c>
      <c r="AQ153" s="118">
        <f>'سود روزانه'!Y10+'نمودار روزانه'!AP153</f>
        <v>1825751001</v>
      </c>
      <c r="AR153" s="118">
        <f t="shared" si="24"/>
        <v>1825751001</v>
      </c>
      <c r="AS153" s="118">
        <f t="shared" si="25"/>
        <v>1825751001</v>
      </c>
    </row>
    <row r="154" spans="6:45">
      <c r="F154" s="118"/>
      <c r="AP154" s="118">
        <f>AS153++'سود روزانه'!X11</f>
        <v>1825751001</v>
      </c>
      <c r="AQ154" s="118">
        <f>'سود روزانه'!Y11+'نمودار روزانه'!AP154</f>
        <v>1825751001</v>
      </c>
      <c r="AR154" s="118">
        <f t="shared" si="24"/>
        <v>1825751001</v>
      </c>
      <c r="AS154" s="118">
        <f t="shared" si="25"/>
        <v>1825751001</v>
      </c>
    </row>
    <row r="155" spans="6:45">
      <c r="F155" s="118"/>
      <c r="AP155" s="118">
        <f>AS154++'سود روزانه'!X12</f>
        <v>1825751001</v>
      </c>
      <c r="AQ155" s="118">
        <f>'سود روزانه'!Y12+'نمودار روزانه'!AP155</f>
        <v>1825751001</v>
      </c>
      <c r="AR155" s="118">
        <f t="shared" si="24"/>
        <v>1825751001</v>
      </c>
      <c r="AS155" s="118">
        <f t="shared" si="25"/>
        <v>1825751001</v>
      </c>
    </row>
    <row r="156" spans="6:45">
      <c r="F156" s="118"/>
      <c r="AP156" s="118">
        <f>AS155++'سود روزانه'!X13</f>
        <v>1825751001</v>
      </c>
      <c r="AQ156" s="118">
        <f>'سود روزانه'!Y13+'نمودار روزانه'!AP156</f>
        <v>1825751001</v>
      </c>
      <c r="AR156" s="118">
        <f t="shared" si="24"/>
        <v>1825751001</v>
      </c>
      <c r="AS156" s="118">
        <f t="shared" si="25"/>
        <v>1825751001</v>
      </c>
    </row>
    <row r="157" spans="6:45">
      <c r="F157" s="118"/>
      <c r="AP157" s="118">
        <f>AS156++'سود روزانه'!X14</f>
        <v>1825751001</v>
      </c>
      <c r="AQ157" s="118">
        <f>'سود روزانه'!Y14+'نمودار روزانه'!AP157</f>
        <v>1825751001</v>
      </c>
      <c r="AR157" s="118">
        <f t="shared" si="24"/>
        <v>1825751001</v>
      </c>
      <c r="AS157" s="118">
        <f t="shared" si="25"/>
        <v>1825751001</v>
      </c>
    </row>
    <row r="158" spans="6:45">
      <c r="F158" s="118"/>
      <c r="AP158" s="118">
        <f>AS157++'سود روزانه'!X15</f>
        <v>1825751001</v>
      </c>
      <c r="AQ158" s="118">
        <f>'سود روزانه'!Y15+'نمودار روزانه'!AP158</f>
        <v>1825751001</v>
      </c>
      <c r="AR158" s="118">
        <f t="shared" si="24"/>
        <v>1825751001</v>
      </c>
      <c r="AS158" s="118">
        <f t="shared" si="25"/>
        <v>1825751001</v>
      </c>
    </row>
    <row r="159" spans="6:45">
      <c r="F159" s="118"/>
      <c r="AP159" s="118">
        <f>AS158++'سود روزانه'!X16</f>
        <v>1825751001</v>
      </c>
      <c r="AQ159" s="118">
        <f>'سود روزانه'!Y16+'نمودار روزانه'!AP159</f>
        <v>1825751001</v>
      </c>
      <c r="AR159" s="118">
        <f t="shared" si="24"/>
        <v>1825751001</v>
      </c>
      <c r="AS159" s="118">
        <f t="shared" si="25"/>
        <v>1825751001</v>
      </c>
    </row>
    <row r="160" spans="6:45">
      <c r="F160" s="118"/>
      <c r="AP160" s="118">
        <f>AS159++'سود روزانه'!X17</f>
        <v>1825751001</v>
      </c>
      <c r="AQ160" s="118">
        <f>'سود روزانه'!Y17+'نمودار روزانه'!AP160</f>
        <v>1825751001</v>
      </c>
      <c r="AR160" s="118">
        <f t="shared" si="24"/>
        <v>1825751001</v>
      </c>
      <c r="AS160" s="118">
        <f t="shared" si="25"/>
        <v>1825751001</v>
      </c>
    </row>
    <row r="161" spans="6:45">
      <c r="F161" s="118"/>
      <c r="AP161" s="118">
        <f>AS160++'سود روزانه'!X18</f>
        <v>1825751001</v>
      </c>
      <c r="AQ161" s="118">
        <f>'سود روزانه'!Y18+'نمودار روزانه'!AP161</f>
        <v>1825751001</v>
      </c>
      <c r="AR161" s="118">
        <f t="shared" si="24"/>
        <v>1825751001</v>
      </c>
      <c r="AS161" s="118">
        <f t="shared" si="25"/>
        <v>1825751001</v>
      </c>
    </row>
    <row r="162" spans="6:45">
      <c r="F162" s="118"/>
      <c r="AP162" s="118">
        <f>AS161++'سود روزانه'!X19</f>
        <v>1825751001</v>
      </c>
      <c r="AQ162" s="118">
        <f>'سود روزانه'!Y19+'نمودار روزانه'!AP162</f>
        <v>1825751001</v>
      </c>
      <c r="AR162" s="118">
        <f t="shared" si="24"/>
        <v>1825751001</v>
      </c>
      <c r="AS162" s="118">
        <f t="shared" si="25"/>
        <v>1825751001</v>
      </c>
    </row>
    <row r="163" spans="6:45">
      <c r="F163" s="118"/>
      <c r="AP163" s="118">
        <f>AS162++'سود روزانه'!X20</f>
        <v>1825751001</v>
      </c>
      <c r="AQ163" s="118">
        <f>'سود روزانه'!Y20+'نمودار روزانه'!AP163</f>
        <v>1825751001</v>
      </c>
      <c r="AR163" s="118">
        <f t="shared" si="24"/>
        <v>1825751001</v>
      </c>
      <c r="AS163" s="118">
        <f t="shared" si="25"/>
        <v>1825751001</v>
      </c>
    </row>
    <row r="164" spans="6:45">
      <c r="F164" s="118"/>
      <c r="AP164" s="118">
        <f>AS163++'سود روزانه'!X21</f>
        <v>1825751001</v>
      </c>
      <c r="AQ164" s="118">
        <f>'سود روزانه'!Y21+'نمودار روزانه'!AP164</f>
        <v>1825751001</v>
      </c>
      <c r="AR164" s="118">
        <f t="shared" si="24"/>
        <v>1825751001</v>
      </c>
      <c r="AS164" s="118">
        <f t="shared" si="25"/>
        <v>1825751001</v>
      </c>
    </row>
    <row r="165" spans="6:45">
      <c r="F165" s="118"/>
      <c r="AP165" s="118">
        <f>AS164++'سود روزانه'!X22</f>
        <v>1825751001</v>
      </c>
      <c r="AQ165" s="118">
        <f>'سود روزانه'!Y22+'نمودار روزانه'!AP165</f>
        <v>1825751001</v>
      </c>
      <c r="AR165" s="118">
        <f t="shared" si="24"/>
        <v>1825751001</v>
      </c>
      <c r="AS165" s="118">
        <f t="shared" si="25"/>
        <v>1825751001</v>
      </c>
    </row>
    <row r="166" spans="6:45">
      <c r="F166" s="118"/>
      <c r="AP166" s="118">
        <f>AS165++'سود روزانه'!X23</f>
        <v>1825751001</v>
      </c>
      <c r="AQ166" s="118">
        <f>'سود روزانه'!Y23+'نمودار روزانه'!AP166</f>
        <v>1825751001</v>
      </c>
      <c r="AR166" s="118">
        <f t="shared" ref="AR166:AR168" si="26">AP166</f>
        <v>1825751001</v>
      </c>
      <c r="AS166" s="118">
        <f t="shared" ref="AS166:AS168" si="27">AQ166</f>
        <v>1825751001</v>
      </c>
    </row>
    <row r="167" spans="6:45">
      <c r="F167" s="118"/>
      <c r="AP167" s="118">
        <f>AS166++'سود روزانه'!X24</f>
        <v>1825751001</v>
      </c>
      <c r="AQ167" s="118">
        <f>'سود روزانه'!Y24+'نمودار روزانه'!AP167</f>
        <v>1825751001</v>
      </c>
      <c r="AR167" s="118">
        <f t="shared" si="26"/>
        <v>1825751001</v>
      </c>
      <c r="AS167" s="118">
        <f t="shared" si="27"/>
        <v>1825751001</v>
      </c>
    </row>
    <row r="168" spans="6:45">
      <c r="F168" s="118"/>
      <c r="AO168" t="s">
        <v>176</v>
      </c>
      <c r="AP168" s="118">
        <f>AS167++'سود روزانه'!AA3</f>
        <v>1825751001</v>
      </c>
      <c r="AQ168" s="118">
        <f>'سود روزانه'!AB3+'نمودار روزانه'!AP168</f>
        <v>1825751001</v>
      </c>
      <c r="AR168" s="118">
        <f t="shared" si="26"/>
        <v>1825751001</v>
      </c>
      <c r="AS168" s="118">
        <f t="shared" si="27"/>
        <v>1825751001</v>
      </c>
    </row>
    <row r="169" spans="6:45">
      <c r="F169" s="118"/>
      <c r="AP169" s="118">
        <f>AS168++'سود روزانه'!AA4</f>
        <v>1825751001</v>
      </c>
      <c r="AQ169" s="118">
        <f>'سود روزانه'!AB4+'نمودار روزانه'!AP169</f>
        <v>1825751001</v>
      </c>
      <c r="AR169" s="118">
        <f t="shared" ref="AR169:AR184" si="28">AP169</f>
        <v>1825751001</v>
      </c>
      <c r="AS169" s="118">
        <f t="shared" ref="AS169:AS184" si="29">AQ169</f>
        <v>1825751001</v>
      </c>
    </row>
    <row r="170" spans="6:45">
      <c r="F170" s="118"/>
      <c r="AP170" s="118">
        <f>AS169++'سود روزانه'!AA5</f>
        <v>1825751001</v>
      </c>
      <c r="AQ170" s="118">
        <f>'سود روزانه'!AB5+'نمودار روزانه'!AP170</f>
        <v>1825751001</v>
      </c>
      <c r="AR170" s="118">
        <f t="shared" si="28"/>
        <v>1825751001</v>
      </c>
      <c r="AS170" s="118">
        <f t="shared" si="29"/>
        <v>1825751001</v>
      </c>
    </row>
    <row r="171" spans="6:45">
      <c r="F171" s="118"/>
      <c r="AP171" s="118">
        <f>AS170++'سود روزانه'!AA6</f>
        <v>1825751001</v>
      </c>
      <c r="AQ171" s="118">
        <f>'سود روزانه'!AB6+'نمودار روزانه'!AP171</f>
        <v>1825751001</v>
      </c>
      <c r="AR171" s="118">
        <f t="shared" si="28"/>
        <v>1825751001</v>
      </c>
      <c r="AS171" s="118">
        <f t="shared" si="29"/>
        <v>1825751001</v>
      </c>
    </row>
    <row r="172" spans="6:45">
      <c r="F172" s="118"/>
      <c r="AP172" s="118">
        <f>AS171++'سود روزانه'!AA7</f>
        <v>1825751001</v>
      </c>
      <c r="AQ172" s="118">
        <f>'سود روزانه'!AB7+'نمودار روزانه'!AP172</f>
        <v>1825751001</v>
      </c>
      <c r="AR172" s="118">
        <f t="shared" si="28"/>
        <v>1825751001</v>
      </c>
      <c r="AS172" s="118">
        <f t="shared" si="29"/>
        <v>1825751001</v>
      </c>
    </row>
    <row r="173" spans="6:45">
      <c r="F173" s="118"/>
      <c r="AP173" s="118">
        <f>AS172++'سود روزانه'!AA8</f>
        <v>1825751001</v>
      </c>
      <c r="AQ173" s="118">
        <f>'سود روزانه'!AB8+'نمودار روزانه'!AP173</f>
        <v>1825751001</v>
      </c>
      <c r="AR173" s="118">
        <f t="shared" si="28"/>
        <v>1825751001</v>
      </c>
      <c r="AS173" s="118">
        <f t="shared" si="29"/>
        <v>1825751001</v>
      </c>
    </row>
    <row r="174" spans="6:45">
      <c r="F174" s="118"/>
      <c r="AP174" s="118">
        <f>AS173++'سود روزانه'!AA9</f>
        <v>1825751001</v>
      </c>
      <c r="AQ174" s="118">
        <f>'سود روزانه'!AB9+'نمودار روزانه'!AP174</f>
        <v>1825751001</v>
      </c>
      <c r="AR174" s="118">
        <f t="shared" si="28"/>
        <v>1825751001</v>
      </c>
      <c r="AS174" s="118">
        <f t="shared" si="29"/>
        <v>1825751001</v>
      </c>
    </row>
    <row r="175" spans="6:45">
      <c r="F175" s="118"/>
      <c r="AP175" s="118">
        <f>AS174++'سود روزانه'!AA10</f>
        <v>1825751001</v>
      </c>
      <c r="AQ175" s="118">
        <f>'سود روزانه'!AB10+'نمودار روزانه'!AP175</f>
        <v>1825751001</v>
      </c>
      <c r="AR175" s="118">
        <f t="shared" si="28"/>
        <v>1825751001</v>
      </c>
      <c r="AS175" s="118">
        <f t="shared" si="29"/>
        <v>1825751001</v>
      </c>
    </row>
    <row r="176" spans="6:45">
      <c r="F176" s="118"/>
      <c r="AP176" s="118">
        <f>AS175++'سود روزانه'!AA11</f>
        <v>1825751001</v>
      </c>
      <c r="AQ176" s="118">
        <f>'سود روزانه'!AB11+'نمودار روزانه'!AP176</f>
        <v>1825751001</v>
      </c>
      <c r="AR176" s="118">
        <f t="shared" si="28"/>
        <v>1825751001</v>
      </c>
      <c r="AS176" s="118">
        <f t="shared" si="29"/>
        <v>1825751001</v>
      </c>
    </row>
    <row r="177" spans="6:45">
      <c r="F177" s="118"/>
      <c r="AP177" s="118">
        <f>AS176++'سود روزانه'!AA12</f>
        <v>1825751001</v>
      </c>
      <c r="AQ177" s="118">
        <f>'سود روزانه'!AB12+'نمودار روزانه'!AP177</f>
        <v>1825751001</v>
      </c>
      <c r="AR177" s="118">
        <f t="shared" si="28"/>
        <v>1825751001</v>
      </c>
      <c r="AS177" s="118">
        <f t="shared" si="29"/>
        <v>1825751001</v>
      </c>
    </row>
    <row r="178" spans="6:45">
      <c r="F178" s="118"/>
      <c r="AP178" s="118">
        <f>AS177++'سود روزانه'!AA13</f>
        <v>1825751001</v>
      </c>
      <c r="AQ178" s="118">
        <f>'سود روزانه'!AB13+'نمودار روزانه'!AP178</f>
        <v>1825751001</v>
      </c>
      <c r="AR178" s="118">
        <f t="shared" si="28"/>
        <v>1825751001</v>
      </c>
      <c r="AS178" s="118">
        <f t="shared" si="29"/>
        <v>1825751001</v>
      </c>
    </row>
    <row r="179" spans="6:45">
      <c r="F179" s="118"/>
      <c r="AP179" s="118">
        <f>AS178++'سود روزانه'!AA14</f>
        <v>1825751001</v>
      </c>
      <c r="AQ179" s="118">
        <f>'سود روزانه'!AB14+'نمودار روزانه'!AP179</f>
        <v>1825751001</v>
      </c>
      <c r="AR179" s="118">
        <f t="shared" si="28"/>
        <v>1825751001</v>
      </c>
      <c r="AS179" s="118">
        <f t="shared" si="29"/>
        <v>1825751001</v>
      </c>
    </row>
    <row r="180" spans="6:45">
      <c r="F180" s="118"/>
      <c r="AP180" s="118">
        <f>AS179++'سود روزانه'!AA15</f>
        <v>1825751001</v>
      </c>
      <c r="AQ180" s="118">
        <f>'سود روزانه'!AB15+'نمودار روزانه'!AP180</f>
        <v>1825751001</v>
      </c>
      <c r="AR180" s="118">
        <f t="shared" si="28"/>
        <v>1825751001</v>
      </c>
      <c r="AS180" s="118">
        <f t="shared" si="29"/>
        <v>1825751001</v>
      </c>
    </row>
    <row r="181" spans="6:45">
      <c r="F181" s="118"/>
      <c r="AP181" s="118">
        <f>AS180++'سود روزانه'!AA16</f>
        <v>1825751001</v>
      </c>
      <c r="AQ181" s="118">
        <f>'سود روزانه'!AB16+'نمودار روزانه'!AP181</f>
        <v>1825751001</v>
      </c>
      <c r="AR181" s="118">
        <f t="shared" si="28"/>
        <v>1825751001</v>
      </c>
      <c r="AS181" s="118">
        <f t="shared" si="29"/>
        <v>1825751001</v>
      </c>
    </row>
    <row r="182" spans="6:45">
      <c r="F182" s="118"/>
      <c r="AP182" s="118">
        <f>AS181++'سود روزانه'!AA17</f>
        <v>1825751001</v>
      </c>
      <c r="AQ182" s="118">
        <f>'سود روزانه'!AB17+'نمودار روزانه'!AP182</f>
        <v>1825751001</v>
      </c>
      <c r="AR182" s="118">
        <f t="shared" si="28"/>
        <v>1825751001</v>
      </c>
      <c r="AS182" s="118">
        <f t="shared" si="29"/>
        <v>1825751001</v>
      </c>
    </row>
    <row r="183" spans="6:45">
      <c r="F183" s="118"/>
      <c r="AP183" s="118">
        <f>AS182++'سود روزانه'!AA18</f>
        <v>1825751001</v>
      </c>
      <c r="AQ183" s="118">
        <f>'سود روزانه'!AB18+'نمودار روزانه'!AP183</f>
        <v>1825751001</v>
      </c>
      <c r="AR183" s="118">
        <f t="shared" si="28"/>
        <v>1825751001</v>
      </c>
      <c r="AS183" s="118">
        <f t="shared" si="29"/>
        <v>1825751001</v>
      </c>
    </row>
    <row r="184" spans="6:45">
      <c r="F184" s="118"/>
      <c r="AP184" s="118">
        <f>AS183++'سود روزانه'!AA19</f>
        <v>1825751001</v>
      </c>
      <c r="AQ184" s="118">
        <f>'سود روزانه'!AB19+'نمودار روزانه'!AP184</f>
        <v>1825751001</v>
      </c>
      <c r="AR184" s="118">
        <f t="shared" si="28"/>
        <v>1825751001</v>
      </c>
      <c r="AS184" s="118">
        <f t="shared" si="29"/>
        <v>1825751001</v>
      </c>
    </row>
    <row r="185" spans="6:45">
      <c r="F185" s="118"/>
      <c r="AP185" s="118">
        <f>AS184++'سود روزانه'!AA20</f>
        <v>1825751001</v>
      </c>
      <c r="AQ185" s="118">
        <f>'سود روزانه'!AB20+'نمودار روزانه'!AP185</f>
        <v>1825751001</v>
      </c>
      <c r="AR185" s="118">
        <f t="shared" ref="AR185:AR189" si="30">AP185</f>
        <v>1825751001</v>
      </c>
      <c r="AS185" s="118">
        <f t="shared" ref="AS185:AS189" si="31">AQ185</f>
        <v>1825751001</v>
      </c>
    </row>
    <row r="186" spans="6:45">
      <c r="F186" s="118"/>
      <c r="AP186" s="118">
        <f>AS185++'سود روزانه'!AA21</f>
        <v>1825751001</v>
      </c>
      <c r="AQ186" s="118">
        <f>'سود روزانه'!AB21+'نمودار روزانه'!AP186</f>
        <v>1825751001</v>
      </c>
      <c r="AR186" s="118">
        <f t="shared" si="30"/>
        <v>1825751001</v>
      </c>
      <c r="AS186" s="118">
        <f t="shared" si="31"/>
        <v>1825751001</v>
      </c>
    </row>
    <row r="187" spans="6:45">
      <c r="F187" s="118"/>
      <c r="AP187" s="118">
        <f>AS186++'سود روزانه'!AA22</f>
        <v>1825751001</v>
      </c>
      <c r="AQ187" s="118">
        <f>'سود روزانه'!AB22+'نمودار روزانه'!AP187</f>
        <v>1825751001</v>
      </c>
      <c r="AR187" s="118">
        <f t="shared" si="30"/>
        <v>1825751001</v>
      </c>
      <c r="AS187" s="118">
        <f t="shared" si="31"/>
        <v>1825751001</v>
      </c>
    </row>
    <row r="188" spans="6:45">
      <c r="F188" s="118"/>
      <c r="AP188" s="118">
        <f>AS187++'سود روزانه'!AA23</f>
        <v>1825751001</v>
      </c>
      <c r="AQ188" s="118">
        <f>'سود روزانه'!AB23+'نمودار روزانه'!AP188</f>
        <v>1825751001</v>
      </c>
      <c r="AR188" s="118">
        <f t="shared" si="30"/>
        <v>1825751001</v>
      </c>
      <c r="AS188" s="118">
        <f t="shared" si="31"/>
        <v>1825751001</v>
      </c>
    </row>
    <row r="189" spans="6:45">
      <c r="F189" s="118"/>
      <c r="AO189" t="s">
        <v>177</v>
      </c>
      <c r="AP189" s="118">
        <f>AS188++'سود روزانه'!AD3</f>
        <v>1825751001</v>
      </c>
      <c r="AQ189" s="118">
        <f>'سود روزانه'!AE3+'نمودار روزانه'!AP189</f>
        <v>1825751001</v>
      </c>
      <c r="AR189" s="118">
        <f t="shared" si="30"/>
        <v>1825751001</v>
      </c>
      <c r="AS189" s="118">
        <f t="shared" si="31"/>
        <v>1825751001</v>
      </c>
    </row>
    <row r="190" spans="6:45">
      <c r="F190" s="118"/>
      <c r="AP190" s="118">
        <f>AS189++'سود روزانه'!AD4</f>
        <v>1825751001</v>
      </c>
      <c r="AQ190" s="118">
        <f>'سود روزانه'!AE4+'نمودار روزانه'!AP190</f>
        <v>1825751001</v>
      </c>
      <c r="AR190" s="118">
        <f t="shared" ref="AR190:AR204" si="32">AP190</f>
        <v>1825751001</v>
      </c>
      <c r="AS190" s="118">
        <f t="shared" ref="AS190:AS204" si="33">AQ190</f>
        <v>1825751001</v>
      </c>
    </row>
    <row r="191" spans="6:45">
      <c r="F191" s="118"/>
      <c r="AP191" s="118">
        <f>AS190++'سود روزانه'!AD5</f>
        <v>1825751001</v>
      </c>
      <c r="AQ191" s="118">
        <f>'سود روزانه'!AE5+'نمودار روزانه'!AP191</f>
        <v>1825751001</v>
      </c>
      <c r="AR191" s="118">
        <f t="shared" si="32"/>
        <v>1825751001</v>
      </c>
      <c r="AS191" s="118">
        <f t="shared" si="33"/>
        <v>1825751001</v>
      </c>
    </row>
    <row r="192" spans="6:45">
      <c r="F192" s="118"/>
      <c r="AP192" s="118">
        <f>AS191++'سود روزانه'!AD6</f>
        <v>1825751001</v>
      </c>
      <c r="AQ192" s="118">
        <f>'سود روزانه'!AE6+'نمودار روزانه'!AP192</f>
        <v>1825751001</v>
      </c>
      <c r="AR192" s="118">
        <f t="shared" si="32"/>
        <v>1825751001</v>
      </c>
      <c r="AS192" s="118">
        <f t="shared" si="33"/>
        <v>1825751001</v>
      </c>
    </row>
    <row r="193" spans="6:45">
      <c r="F193" s="118"/>
      <c r="AP193" s="118">
        <f>AS192++'سود روزانه'!AD7</f>
        <v>1825751001</v>
      </c>
      <c r="AQ193" s="118">
        <f>'سود روزانه'!AE7+'نمودار روزانه'!AP193</f>
        <v>1825751001</v>
      </c>
      <c r="AR193" s="118">
        <f t="shared" si="32"/>
        <v>1825751001</v>
      </c>
      <c r="AS193" s="118">
        <f t="shared" si="33"/>
        <v>1825751001</v>
      </c>
    </row>
    <row r="194" spans="6:45">
      <c r="F194" s="118"/>
      <c r="AP194" s="118">
        <f>AS193++'سود روزانه'!AD8</f>
        <v>1825751001</v>
      </c>
      <c r="AQ194" s="118">
        <f>'سود روزانه'!AE8+'نمودار روزانه'!AP194</f>
        <v>1825751001</v>
      </c>
      <c r="AR194" s="118">
        <f t="shared" si="32"/>
        <v>1825751001</v>
      </c>
      <c r="AS194" s="118">
        <f t="shared" si="33"/>
        <v>1825751001</v>
      </c>
    </row>
    <row r="195" spans="6:45">
      <c r="F195" s="118"/>
      <c r="AP195" s="118">
        <f>AS194++'سود روزانه'!AD9</f>
        <v>1825751001</v>
      </c>
      <c r="AQ195" s="118">
        <f>'سود روزانه'!AE9+'نمودار روزانه'!AP195</f>
        <v>1825751001</v>
      </c>
      <c r="AR195" s="118">
        <f t="shared" si="32"/>
        <v>1825751001</v>
      </c>
      <c r="AS195" s="118">
        <f t="shared" si="33"/>
        <v>1825751001</v>
      </c>
    </row>
    <row r="196" spans="6:45">
      <c r="F196" s="118"/>
      <c r="AP196" s="118">
        <f>AS195++'سود روزانه'!AD10</f>
        <v>1825751001</v>
      </c>
      <c r="AQ196" s="118">
        <f>'سود روزانه'!AE10+'نمودار روزانه'!AP196</f>
        <v>1825751001</v>
      </c>
      <c r="AR196" s="118">
        <f t="shared" si="32"/>
        <v>1825751001</v>
      </c>
      <c r="AS196" s="118">
        <f t="shared" si="33"/>
        <v>1825751001</v>
      </c>
    </row>
    <row r="197" spans="6:45">
      <c r="F197" s="118"/>
      <c r="AP197" s="118">
        <f>AS196++'سود روزانه'!AD11</f>
        <v>1825751001</v>
      </c>
      <c r="AQ197" s="118">
        <f>'سود روزانه'!AE11+'نمودار روزانه'!AP197</f>
        <v>1825751001</v>
      </c>
      <c r="AR197" s="118">
        <f t="shared" si="32"/>
        <v>1825751001</v>
      </c>
      <c r="AS197" s="118">
        <f t="shared" si="33"/>
        <v>1825751001</v>
      </c>
    </row>
    <row r="198" spans="6:45">
      <c r="F198" s="118"/>
      <c r="AP198" s="118">
        <f>AS197++'سود روزانه'!AD12</f>
        <v>1825751001</v>
      </c>
      <c r="AQ198" s="118">
        <f>'سود روزانه'!AE12+'نمودار روزانه'!AP198</f>
        <v>1825751001</v>
      </c>
      <c r="AR198" s="118">
        <f t="shared" si="32"/>
        <v>1825751001</v>
      </c>
      <c r="AS198" s="118">
        <f t="shared" si="33"/>
        <v>1825751001</v>
      </c>
    </row>
    <row r="199" spans="6:45">
      <c r="F199" s="118"/>
      <c r="AP199" s="118">
        <f>AS198++'سود روزانه'!AD13</f>
        <v>1825751001</v>
      </c>
      <c r="AQ199" s="118">
        <f>'سود روزانه'!AE13+'نمودار روزانه'!AP199</f>
        <v>1825751001</v>
      </c>
      <c r="AR199" s="118">
        <f t="shared" si="32"/>
        <v>1825751001</v>
      </c>
      <c r="AS199" s="118">
        <f t="shared" si="33"/>
        <v>1825751001</v>
      </c>
    </row>
    <row r="200" spans="6:45">
      <c r="F200" s="118"/>
      <c r="AP200" s="118">
        <f>AS199++'سود روزانه'!AD14</f>
        <v>1825751001</v>
      </c>
      <c r="AQ200" s="118">
        <f>'سود روزانه'!AE14+'نمودار روزانه'!AP200</f>
        <v>1825751001</v>
      </c>
      <c r="AR200" s="118">
        <f t="shared" si="32"/>
        <v>1825751001</v>
      </c>
      <c r="AS200" s="118">
        <f t="shared" si="33"/>
        <v>1825751001</v>
      </c>
    </row>
    <row r="201" spans="6:45">
      <c r="F201" s="118"/>
      <c r="AP201" s="118">
        <f>AS200++'سود روزانه'!AD15</f>
        <v>1825751001</v>
      </c>
      <c r="AQ201" s="118">
        <f>'سود روزانه'!AE15+'نمودار روزانه'!AP201</f>
        <v>1825751001</v>
      </c>
      <c r="AR201" s="118">
        <f t="shared" si="32"/>
        <v>1825751001</v>
      </c>
      <c r="AS201" s="118">
        <f t="shared" si="33"/>
        <v>1825751001</v>
      </c>
    </row>
    <row r="202" spans="6:45">
      <c r="F202" s="118"/>
      <c r="AP202" s="118">
        <f>AS201++'سود روزانه'!AD16</f>
        <v>1825751001</v>
      </c>
      <c r="AQ202" s="118">
        <f>'سود روزانه'!AE16+'نمودار روزانه'!AP202</f>
        <v>1825751001</v>
      </c>
      <c r="AR202" s="118">
        <f t="shared" si="32"/>
        <v>1825751001</v>
      </c>
      <c r="AS202" s="118">
        <f t="shared" si="33"/>
        <v>1825751001</v>
      </c>
    </row>
    <row r="203" spans="6:45">
      <c r="F203" s="118"/>
      <c r="AP203" s="118">
        <f>AS202++'سود روزانه'!AD17</f>
        <v>1825751001</v>
      </c>
      <c r="AQ203" s="118">
        <f>'سود روزانه'!AE17+'نمودار روزانه'!AP203</f>
        <v>1825751001</v>
      </c>
      <c r="AR203" s="118">
        <f t="shared" si="32"/>
        <v>1825751001</v>
      </c>
      <c r="AS203" s="118">
        <f t="shared" si="33"/>
        <v>1825751001</v>
      </c>
    </row>
    <row r="204" spans="6:45">
      <c r="F204" s="118"/>
      <c r="AP204" s="118">
        <f>AS203++'سود روزانه'!AD18</f>
        <v>1825751001</v>
      </c>
      <c r="AQ204" s="118">
        <f>'سود روزانه'!AE18+'نمودار روزانه'!AP204</f>
        <v>1825751001</v>
      </c>
      <c r="AR204" s="118">
        <f t="shared" si="32"/>
        <v>1825751001</v>
      </c>
      <c r="AS204" s="118">
        <f t="shared" si="33"/>
        <v>1825751001</v>
      </c>
    </row>
    <row r="205" spans="6:45">
      <c r="F205" s="118"/>
      <c r="AP205" s="118">
        <f>AS204++'سود روزانه'!AD19</f>
        <v>1825751001</v>
      </c>
      <c r="AQ205" s="118">
        <f>'سود روزانه'!AE19+'نمودار روزانه'!AP205</f>
        <v>1825751001</v>
      </c>
      <c r="AR205" s="118">
        <f t="shared" ref="AR205:AR209" si="34">AP205</f>
        <v>1825751001</v>
      </c>
      <c r="AS205" s="118">
        <f t="shared" ref="AS205:AS209" si="35">AQ205</f>
        <v>1825751001</v>
      </c>
    </row>
    <row r="206" spans="6:45">
      <c r="F206" s="118"/>
      <c r="AP206" s="118">
        <f>AS205++'سود روزانه'!AD20</f>
        <v>1825751001</v>
      </c>
      <c r="AQ206" s="118">
        <f>'سود روزانه'!AE20+'نمودار روزانه'!AP206</f>
        <v>1825751001</v>
      </c>
      <c r="AR206" s="118">
        <f t="shared" si="34"/>
        <v>1825751001</v>
      </c>
      <c r="AS206" s="118">
        <f t="shared" si="35"/>
        <v>1825751001</v>
      </c>
    </row>
    <row r="207" spans="6:45">
      <c r="F207" s="118"/>
      <c r="AP207" s="118">
        <f>AS206++'سود روزانه'!AD21</f>
        <v>1825751001</v>
      </c>
      <c r="AQ207" s="118">
        <f>'سود روزانه'!AE21+'نمودار روزانه'!AP207</f>
        <v>1825751001</v>
      </c>
      <c r="AR207" s="118">
        <f t="shared" si="34"/>
        <v>1825751001</v>
      </c>
      <c r="AS207" s="118">
        <f t="shared" si="35"/>
        <v>1825751001</v>
      </c>
    </row>
    <row r="208" spans="6:45">
      <c r="F208" s="118"/>
      <c r="AP208" s="118">
        <f>AS207++'سود روزانه'!AD22</f>
        <v>1825751001</v>
      </c>
      <c r="AQ208" s="118">
        <f>'سود روزانه'!AE22+'نمودار روزانه'!AP208</f>
        <v>1825751001</v>
      </c>
      <c r="AR208" s="118">
        <f t="shared" si="34"/>
        <v>1825751001</v>
      </c>
      <c r="AS208" s="118">
        <f t="shared" si="35"/>
        <v>1825751001</v>
      </c>
    </row>
    <row r="209" spans="6:45">
      <c r="F209" s="118"/>
      <c r="AO209" t="s">
        <v>178</v>
      </c>
      <c r="AP209" s="118">
        <f>AS208++'سود روزانه'!AG3</f>
        <v>1825751001</v>
      </c>
      <c r="AQ209" s="118">
        <f>'سود روزانه'!AH3+'نمودار روزانه'!AP209</f>
        <v>1825751001</v>
      </c>
      <c r="AR209" s="118">
        <f t="shared" si="34"/>
        <v>1825751001</v>
      </c>
      <c r="AS209" s="118">
        <f t="shared" si="35"/>
        <v>1825751001</v>
      </c>
    </row>
    <row r="210" spans="6:45">
      <c r="F210" s="118"/>
      <c r="AP210" s="118">
        <f>AS209++'سود روزانه'!AG4</f>
        <v>1825751001</v>
      </c>
      <c r="AQ210" s="118">
        <f>'سود روزانه'!AH4+'نمودار روزانه'!AP210</f>
        <v>1825751001</v>
      </c>
      <c r="AR210" s="118">
        <f t="shared" ref="AR210:AR229" si="36">AP210</f>
        <v>1825751001</v>
      </c>
      <c r="AS210" s="118">
        <f t="shared" ref="AS210:AS229" si="37">AQ210</f>
        <v>1825751001</v>
      </c>
    </row>
    <row r="211" spans="6:45">
      <c r="F211" s="118"/>
      <c r="AP211" s="118">
        <f>AS210++'سود روزانه'!AG5</f>
        <v>1825751001</v>
      </c>
      <c r="AQ211" s="118">
        <f>'سود روزانه'!AH5+'نمودار روزانه'!AP211</f>
        <v>1825751001</v>
      </c>
      <c r="AR211" s="118">
        <f t="shared" si="36"/>
        <v>1825751001</v>
      </c>
      <c r="AS211" s="118">
        <f t="shared" si="37"/>
        <v>1825751001</v>
      </c>
    </row>
    <row r="212" spans="6:45">
      <c r="F212" s="118"/>
      <c r="AP212" s="118">
        <f>AS211++'سود روزانه'!AG6</f>
        <v>1825751001</v>
      </c>
      <c r="AQ212" s="118">
        <f>'سود روزانه'!AH6+'نمودار روزانه'!AP212</f>
        <v>1825751001</v>
      </c>
      <c r="AR212" s="118">
        <f t="shared" si="36"/>
        <v>1825751001</v>
      </c>
      <c r="AS212" s="118">
        <f t="shared" si="37"/>
        <v>1825751001</v>
      </c>
    </row>
    <row r="213" spans="6:45">
      <c r="F213" s="118"/>
      <c r="AP213" s="118">
        <f>AS212++'سود روزانه'!AG7</f>
        <v>1825751001</v>
      </c>
      <c r="AQ213" s="118">
        <f>'سود روزانه'!AH7+'نمودار روزانه'!AP213</f>
        <v>1825751001</v>
      </c>
      <c r="AR213" s="118">
        <f t="shared" si="36"/>
        <v>1825751001</v>
      </c>
      <c r="AS213" s="118">
        <f t="shared" si="37"/>
        <v>1825751001</v>
      </c>
    </row>
    <row r="214" spans="6:45">
      <c r="F214" s="118"/>
      <c r="AP214" s="118">
        <f>AS213++'سود روزانه'!AG8</f>
        <v>1825751001</v>
      </c>
      <c r="AQ214" s="118">
        <f>'سود روزانه'!AH8+'نمودار روزانه'!AP214</f>
        <v>1825751001</v>
      </c>
      <c r="AR214" s="118">
        <f t="shared" si="36"/>
        <v>1825751001</v>
      </c>
      <c r="AS214" s="118">
        <f t="shared" si="37"/>
        <v>1825751001</v>
      </c>
    </row>
    <row r="215" spans="6:45">
      <c r="F215" s="118"/>
      <c r="AP215" s="118">
        <f>AS214++'سود روزانه'!AG9</f>
        <v>1825751001</v>
      </c>
      <c r="AQ215" s="118">
        <f>'سود روزانه'!AH9+'نمودار روزانه'!AP215</f>
        <v>1825751001</v>
      </c>
      <c r="AR215" s="118">
        <f t="shared" si="36"/>
        <v>1825751001</v>
      </c>
      <c r="AS215" s="118">
        <f t="shared" si="37"/>
        <v>1825751001</v>
      </c>
    </row>
    <row r="216" spans="6:45">
      <c r="F216" s="118"/>
      <c r="AP216" s="118">
        <f>AS215++'سود روزانه'!AG10</f>
        <v>1825751001</v>
      </c>
      <c r="AQ216" s="118">
        <f>'سود روزانه'!AH10+'نمودار روزانه'!AP216</f>
        <v>1825751001</v>
      </c>
      <c r="AR216" s="118">
        <f t="shared" si="36"/>
        <v>1825751001</v>
      </c>
      <c r="AS216" s="118">
        <f t="shared" si="37"/>
        <v>1825751001</v>
      </c>
    </row>
    <row r="217" spans="6:45">
      <c r="F217" s="118"/>
      <c r="AP217" s="118">
        <f>AS216++'سود روزانه'!AG11</f>
        <v>1825751001</v>
      </c>
      <c r="AQ217" s="118">
        <f>'سود روزانه'!AH11+'نمودار روزانه'!AP217</f>
        <v>1825751001</v>
      </c>
      <c r="AR217" s="118">
        <f t="shared" si="36"/>
        <v>1825751001</v>
      </c>
      <c r="AS217" s="118">
        <f t="shared" si="37"/>
        <v>1825751001</v>
      </c>
    </row>
    <row r="218" spans="6:45">
      <c r="F218" s="118"/>
      <c r="AP218" s="118">
        <f>AS217++'سود روزانه'!AG12</f>
        <v>1825751001</v>
      </c>
      <c r="AQ218" s="118">
        <f>'سود روزانه'!AH12+'نمودار روزانه'!AP218</f>
        <v>1825751001</v>
      </c>
      <c r="AR218" s="118">
        <f t="shared" si="36"/>
        <v>1825751001</v>
      </c>
      <c r="AS218" s="118">
        <f t="shared" si="37"/>
        <v>1825751001</v>
      </c>
    </row>
    <row r="219" spans="6:45">
      <c r="F219" s="118"/>
      <c r="AP219" s="118">
        <f>AS218++'سود روزانه'!AG13</f>
        <v>1825751001</v>
      </c>
      <c r="AQ219" s="118">
        <f>'سود روزانه'!AH13+'نمودار روزانه'!AP219</f>
        <v>1825751001</v>
      </c>
      <c r="AR219" s="118">
        <f t="shared" si="36"/>
        <v>1825751001</v>
      </c>
      <c r="AS219" s="118">
        <f t="shared" si="37"/>
        <v>1825751001</v>
      </c>
    </row>
    <row r="220" spans="6:45">
      <c r="F220" s="118"/>
      <c r="AP220" s="118">
        <f>AS219++'سود روزانه'!AG14</f>
        <v>1825751001</v>
      </c>
      <c r="AQ220" s="118">
        <f>'سود روزانه'!AH14+'نمودار روزانه'!AP220</f>
        <v>1825751001</v>
      </c>
      <c r="AR220" s="118">
        <f t="shared" si="36"/>
        <v>1825751001</v>
      </c>
      <c r="AS220" s="118">
        <f t="shared" si="37"/>
        <v>1825751001</v>
      </c>
    </row>
    <row r="221" spans="6:45">
      <c r="F221" s="118"/>
      <c r="AP221" s="118">
        <f>AS220++'سود روزانه'!AG15</f>
        <v>1825751001</v>
      </c>
      <c r="AQ221" s="118">
        <f>'سود روزانه'!AH15+'نمودار روزانه'!AP221</f>
        <v>1825751001</v>
      </c>
      <c r="AR221" s="118">
        <f t="shared" si="36"/>
        <v>1825751001</v>
      </c>
      <c r="AS221" s="118">
        <f t="shared" si="37"/>
        <v>1825751001</v>
      </c>
    </row>
    <row r="222" spans="6:45">
      <c r="F222" s="118"/>
      <c r="AP222" s="118">
        <f>AS221++'سود روزانه'!AG16</f>
        <v>1825751001</v>
      </c>
      <c r="AQ222" s="118">
        <f>'سود روزانه'!AH16+'نمودار روزانه'!AP222</f>
        <v>1825751001</v>
      </c>
      <c r="AR222" s="118">
        <f t="shared" si="36"/>
        <v>1825751001</v>
      </c>
      <c r="AS222" s="118">
        <f t="shared" si="37"/>
        <v>1825751001</v>
      </c>
    </row>
    <row r="223" spans="6:45">
      <c r="F223" s="118"/>
      <c r="AP223" s="118">
        <f>AS222++'سود روزانه'!AG17</f>
        <v>1825751001</v>
      </c>
      <c r="AQ223" s="118">
        <f>'سود روزانه'!AH17+'نمودار روزانه'!AP223</f>
        <v>1825751001</v>
      </c>
      <c r="AR223" s="118">
        <f t="shared" si="36"/>
        <v>1825751001</v>
      </c>
      <c r="AS223" s="118">
        <f t="shared" si="37"/>
        <v>1825751001</v>
      </c>
    </row>
    <row r="224" spans="6:45">
      <c r="F224" s="118"/>
      <c r="AP224" s="118">
        <f>AS223++'سود روزانه'!AG18</f>
        <v>1825751001</v>
      </c>
      <c r="AQ224" s="118">
        <f>'سود روزانه'!AH18+'نمودار روزانه'!AP224</f>
        <v>1825751001</v>
      </c>
      <c r="AR224" s="118">
        <f t="shared" si="36"/>
        <v>1825751001</v>
      </c>
      <c r="AS224" s="118">
        <f t="shared" si="37"/>
        <v>1825751001</v>
      </c>
    </row>
    <row r="225" spans="6:45">
      <c r="F225" s="118"/>
      <c r="AP225" s="118">
        <f>AS224++'سود روزانه'!AG19</f>
        <v>1825751001</v>
      </c>
      <c r="AQ225" s="118">
        <f>'سود روزانه'!AH19+'نمودار روزانه'!AP225</f>
        <v>1825751001</v>
      </c>
      <c r="AR225" s="118">
        <f t="shared" si="36"/>
        <v>1825751001</v>
      </c>
      <c r="AS225" s="118">
        <f t="shared" si="37"/>
        <v>1825751001</v>
      </c>
    </row>
    <row r="226" spans="6:45">
      <c r="F226" s="118"/>
      <c r="AP226" s="118">
        <f>AS225++'سود روزانه'!AG20</f>
        <v>1825751001</v>
      </c>
      <c r="AQ226" s="118">
        <f>'سود روزانه'!AH20+'نمودار روزانه'!AP226</f>
        <v>1825751001</v>
      </c>
      <c r="AR226" s="118">
        <f t="shared" si="36"/>
        <v>1825751001</v>
      </c>
      <c r="AS226" s="118">
        <f t="shared" si="37"/>
        <v>1825751001</v>
      </c>
    </row>
    <row r="227" spans="6:45">
      <c r="F227" s="118"/>
      <c r="AP227" s="118">
        <f>AS226++'سود روزانه'!AG21</f>
        <v>1825751001</v>
      </c>
      <c r="AQ227" s="118">
        <f>'سود روزانه'!AH21+'نمودار روزانه'!AP227</f>
        <v>1825751001</v>
      </c>
      <c r="AR227" s="118">
        <f t="shared" si="36"/>
        <v>1825751001</v>
      </c>
      <c r="AS227" s="118">
        <f t="shared" si="37"/>
        <v>1825751001</v>
      </c>
    </row>
    <row r="228" spans="6:45">
      <c r="F228" s="118"/>
      <c r="AP228" s="118">
        <f>AS227++'سود روزانه'!AG22</f>
        <v>1825751001</v>
      </c>
      <c r="AQ228" s="118">
        <f>'سود روزانه'!AH22+'نمودار روزانه'!AP228</f>
        <v>1825751001</v>
      </c>
      <c r="AR228" s="118">
        <f t="shared" si="36"/>
        <v>1825751001</v>
      </c>
      <c r="AS228" s="118">
        <f t="shared" si="37"/>
        <v>1825751001</v>
      </c>
    </row>
    <row r="229" spans="6:45">
      <c r="F229" s="118"/>
      <c r="AP229" s="118">
        <f>AS228++'سود روزانه'!AG23</f>
        <v>1825751001</v>
      </c>
      <c r="AQ229" s="118">
        <f>'سود روزانه'!AH23+'نمودار روزانه'!AP229</f>
        <v>1825751001</v>
      </c>
      <c r="AR229" s="118">
        <f t="shared" si="36"/>
        <v>1825751001</v>
      </c>
      <c r="AS229" s="118">
        <f t="shared" si="37"/>
        <v>1825751001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0"/>
  <sheetViews>
    <sheetView rightToLeft="1" topLeftCell="A7" workbookViewId="0">
      <selection activeCell="A36" sqref="A36"/>
    </sheetView>
  </sheetViews>
  <sheetFormatPr defaultColWidth="8.85546875" defaultRowHeight="15"/>
  <cols>
    <col min="1" max="2" width="8.85546875" style="1"/>
    <col min="3" max="3" width="12.28515625" style="1" bestFit="1" customWidth="1"/>
    <col min="4" max="4" width="10" style="1" bestFit="1" customWidth="1"/>
    <col min="5" max="16384" width="8.85546875" style="1"/>
  </cols>
  <sheetData>
    <row r="2" spans="2:4" ht="15" customHeight="1">
      <c r="B2" s="220" t="s">
        <v>0</v>
      </c>
      <c r="C2" s="220" t="s">
        <v>47</v>
      </c>
      <c r="D2" s="220" t="s">
        <v>46</v>
      </c>
    </row>
    <row r="3" spans="2:4" ht="15" customHeight="1">
      <c r="B3" s="220"/>
      <c r="C3" s="220"/>
      <c r="D3" s="220"/>
    </row>
    <row r="4" spans="2:4" ht="15" customHeight="1">
      <c r="B4" s="28" t="s">
        <v>49</v>
      </c>
      <c r="C4" s="29">
        <v>2400000</v>
      </c>
      <c r="D4" s="28" t="s">
        <v>48</v>
      </c>
    </row>
    <row r="5" spans="2:4" ht="15" customHeight="1">
      <c r="B5" s="28" t="s">
        <v>51</v>
      </c>
      <c r="C5" s="29">
        <v>-1270000</v>
      </c>
      <c r="D5" s="28" t="s">
        <v>50</v>
      </c>
    </row>
    <row r="6" spans="2:4" ht="15" customHeight="1">
      <c r="B6" s="28" t="s">
        <v>52</v>
      </c>
      <c r="C6" s="29">
        <v>2820000</v>
      </c>
      <c r="D6" s="28" t="s">
        <v>48</v>
      </c>
    </row>
    <row r="7" spans="2:4" ht="15" customHeight="1">
      <c r="B7" s="28" t="s">
        <v>52</v>
      </c>
      <c r="C7" s="29">
        <v>27000</v>
      </c>
      <c r="D7" s="28" t="s">
        <v>48</v>
      </c>
    </row>
    <row r="8" spans="2:4" ht="15" customHeight="1">
      <c r="B8" s="28" t="s">
        <v>53</v>
      </c>
      <c r="C8" s="29">
        <v>-760000</v>
      </c>
      <c r="D8" s="28" t="s">
        <v>50</v>
      </c>
    </row>
    <row r="9" spans="2:4" ht="15" customHeight="1">
      <c r="B9" s="28" t="s">
        <v>54</v>
      </c>
      <c r="C9" s="29">
        <v>30000000</v>
      </c>
      <c r="D9" s="28" t="s">
        <v>48</v>
      </c>
    </row>
    <row r="10" spans="2:4" ht="15" customHeight="1">
      <c r="B10" s="28" t="s">
        <v>55</v>
      </c>
      <c r="C10" s="29">
        <v>3000000</v>
      </c>
      <c r="D10" s="28" t="s">
        <v>48</v>
      </c>
    </row>
    <row r="11" spans="2:4" ht="15" customHeight="1">
      <c r="B11" s="28" t="s">
        <v>57</v>
      </c>
      <c r="C11" s="29">
        <v>2465204</v>
      </c>
      <c r="D11" s="28" t="s">
        <v>56</v>
      </c>
    </row>
    <row r="12" spans="2:4" ht="15" customHeight="1">
      <c r="B12" s="28" t="s">
        <v>58</v>
      </c>
      <c r="C12" s="29">
        <v>20000000</v>
      </c>
      <c r="D12" s="28" t="s">
        <v>48</v>
      </c>
    </row>
    <row r="13" spans="2:4" ht="15" customHeight="1">
      <c r="B13" s="28" t="s">
        <v>59</v>
      </c>
      <c r="C13" s="29">
        <v>4000000</v>
      </c>
      <c r="D13" s="28" t="s">
        <v>48</v>
      </c>
    </row>
    <row r="14" spans="2:4" ht="15" customHeight="1">
      <c r="B14" s="28" t="s">
        <v>60</v>
      </c>
      <c r="C14" s="29">
        <v>18700000</v>
      </c>
      <c r="D14" s="28" t="s">
        <v>48</v>
      </c>
    </row>
    <row r="15" spans="2:4" ht="15" customHeight="1">
      <c r="B15" s="28" t="s">
        <v>61</v>
      </c>
      <c r="C15" s="29">
        <v>323000000</v>
      </c>
      <c r="D15" s="28" t="s">
        <v>48</v>
      </c>
    </row>
    <row r="16" spans="2:4" ht="15" customHeight="1">
      <c r="B16" s="28" t="s">
        <v>61</v>
      </c>
      <c r="C16" s="29">
        <v>2000000</v>
      </c>
      <c r="D16" s="28" t="s">
        <v>48</v>
      </c>
    </row>
    <row r="17" spans="2:4" ht="15" customHeight="1">
      <c r="B17" s="28" t="s">
        <v>62</v>
      </c>
      <c r="C17" s="29">
        <v>33966647</v>
      </c>
      <c r="D17" s="28" t="s">
        <v>48</v>
      </c>
    </row>
    <row r="18" spans="2:4" ht="15" customHeight="1">
      <c r="B18" s="28" t="s">
        <v>62</v>
      </c>
      <c r="C18" s="29">
        <v>10000000</v>
      </c>
      <c r="D18" s="28" t="s">
        <v>48</v>
      </c>
    </row>
    <row r="19" spans="2:4" ht="15" customHeight="1">
      <c r="B19" s="28" t="s">
        <v>62</v>
      </c>
      <c r="C19" s="29">
        <v>48800000</v>
      </c>
      <c r="D19" s="28" t="s">
        <v>48</v>
      </c>
    </row>
    <row r="20" spans="2:4" ht="15" customHeight="1">
      <c r="B20" s="28" t="s">
        <v>62</v>
      </c>
      <c r="C20" s="29">
        <v>70000000</v>
      </c>
      <c r="D20" s="28" t="s">
        <v>48</v>
      </c>
    </row>
    <row r="21" spans="2:4" ht="15" customHeight="1">
      <c r="B21" s="28" t="s">
        <v>63</v>
      </c>
      <c r="C21" s="29">
        <v>3274909</v>
      </c>
      <c r="D21" s="28" t="s">
        <v>56</v>
      </c>
    </row>
    <row r="22" spans="2:4" ht="15" customHeight="1">
      <c r="B22" s="28" t="s">
        <v>64</v>
      </c>
      <c r="C22" s="29">
        <v>50000000</v>
      </c>
      <c r="D22" s="28" t="s">
        <v>48</v>
      </c>
    </row>
    <row r="23" spans="2:4" ht="15" customHeight="1">
      <c r="B23" s="28" t="s">
        <v>65</v>
      </c>
      <c r="C23" s="29">
        <v>-10000000</v>
      </c>
      <c r="D23" s="28" t="s">
        <v>50</v>
      </c>
    </row>
    <row r="24" spans="2:4" ht="15" customHeight="1">
      <c r="B24" s="28" t="s">
        <v>127</v>
      </c>
      <c r="C24" s="29">
        <v>46500000</v>
      </c>
      <c r="D24" s="28" t="s">
        <v>48</v>
      </c>
    </row>
    <row r="25" spans="2:4" ht="15" customHeight="1">
      <c r="B25" s="28" t="s">
        <v>131</v>
      </c>
      <c r="C25" s="29">
        <v>-56500000</v>
      </c>
      <c r="D25" s="28" t="s">
        <v>50</v>
      </c>
    </row>
    <row r="26" spans="2:4" ht="15" customHeight="1">
      <c r="B26" s="28" t="s">
        <v>132</v>
      </c>
      <c r="C26" s="29">
        <v>-80000000</v>
      </c>
      <c r="D26" s="28" t="s">
        <v>50</v>
      </c>
    </row>
    <row r="27" spans="2:4" ht="15" customHeight="1">
      <c r="B27" s="28" t="s">
        <v>132</v>
      </c>
      <c r="C27" s="29">
        <v>50000000</v>
      </c>
      <c r="D27" s="28" t="s">
        <v>48</v>
      </c>
    </row>
    <row r="28" spans="2:4" ht="15" customHeight="1">
      <c r="B28" s="28" t="s">
        <v>133</v>
      </c>
      <c r="C28" s="29">
        <v>-23000000</v>
      </c>
      <c r="D28" s="28" t="s">
        <v>50</v>
      </c>
    </row>
    <row r="29" spans="2:4" ht="15" customHeight="1">
      <c r="B29" s="28" t="s">
        <v>133</v>
      </c>
      <c r="C29" s="29">
        <v>8000000</v>
      </c>
      <c r="D29" s="28" t="s">
        <v>48</v>
      </c>
    </row>
    <row r="30" spans="2:4" ht="15" customHeight="1">
      <c r="B30" s="28" t="s">
        <v>137</v>
      </c>
      <c r="C30" s="29">
        <v>800060000</v>
      </c>
      <c r="D30" s="28" t="s">
        <v>48</v>
      </c>
    </row>
    <row r="31" spans="2:4" ht="15" customHeight="1">
      <c r="B31" s="28" t="s">
        <v>143</v>
      </c>
      <c r="C31" s="29">
        <v>1690849</v>
      </c>
      <c r="D31" s="28" t="s">
        <v>56</v>
      </c>
    </row>
    <row r="32" spans="2:4" ht="15" customHeight="1">
      <c r="B32" s="28" t="s">
        <v>157</v>
      </c>
      <c r="C32" s="29">
        <v>-3200000</v>
      </c>
      <c r="D32" s="28" t="s">
        <v>50</v>
      </c>
    </row>
    <row r="33" spans="2:4" ht="15" customHeight="1">
      <c r="B33" s="28" t="s">
        <v>184</v>
      </c>
      <c r="C33" s="29">
        <v>40000000</v>
      </c>
      <c r="D33" s="28" t="s">
        <v>185</v>
      </c>
    </row>
    <row r="34" spans="2:4" ht="15" customHeight="1">
      <c r="B34" s="28" t="s">
        <v>186</v>
      </c>
      <c r="C34" s="29">
        <v>-7000000</v>
      </c>
      <c r="D34" s="28" t="s">
        <v>50</v>
      </c>
    </row>
    <row r="35" spans="2:4" ht="15" customHeight="1">
      <c r="B35" s="28" t="s">
        <v>187</v>
      </c>
      <c r="C35" s="29">
        <v>60000000</v>
      </c>
      <c r="D35" s="28" t="s">
        <v>48</v>
      </c>
    </row>
    <row r="36" spans="2:4" ht="15" customHeight="1">
      <c r="B36" s="28" t="s">
        <v>188</v>
      </c>
      <c r="C36" s="29">
        <v>4536068</v>
      </c>
      <c r="D36" s="28" t="s">
        <v>56</v>
      </c>
    </row>
    <row r="37" spans="2:4" ht="15" customHeight="1">
      <c r="B37" s="28"/>
      <c r="C37" s="29"/>
      <c r="D37" s="28"/>
    </row>
    <row r="38" spans="2:4" ht="15" customHeight="1">
      <c r="B38" s="28"/>
      <c r="C38" s="29"/>
      <c r="D38" s="28"/>
    </row>
    <row r="39" spans="2:4" ht="15" customHeight="1">
      <c r="B39" s="28"/>
      <c r="C39" s="29"/>
      <c r="D39" s="28"/>
    </row>
    <row r="40" spans="2:4" ht="15" customHeight="1">
      <c r="B40" s="48" t="s">
        <v>66</v>
      </c>
      <c r="C40" s="29">
        <f>SUM(C4:C36)</f>
        <v>1453510677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/>
  </sheetViews>
  <sheetFormatPr defaultRowHeight="1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/>
    <row r="2" spans="2:24" ht="19.5">
      <c r="B2" s="214" t="s">
        <v>21</v>
      </c>
      <c r="C2" s="214" t="s">
        <v>90</v>
      </c>
      <c r="D2" s="214" t="s">
        <v>2</v>
      </c>
      <c r="E2" s="226">
        <v>5.0000000000000001E-3</v>
      </c>
      <c r="F2" s="227"/>
      <c r="G2" s="228">
        <v>0.01</v>
      </c>
      <c r="H2" s="229"/>
      <c r="I2" s="230">
        <v>1.4999999999999999E-2</v>
      </c>
      <c r="J2" s="231"/>
      <c r="K2" s="232">
        <v>0.02</v>
      </c>
      <c r="L2" s="233"/>
      <c r="M2" s="234">
        <v>2.5000000000000001E-2</v>
      </c>
      <c r="N2" s="235"/>
      <c r="O2" s="236">
        <v>0.03</v>
      </c>
      <c r="P2" s="237"/>
      <c r="Q2" s="238">
        <v>3.5000000000000003E-2</v>
      </c>
      <c r="R2" s="239"/>
      <c r="S2" s="240">
        <v>0.04</v>
      </c>
      <c r="T2" s="241"/>
      <c r="U2" s="244">
        <v>4.4999999999999998E-2</v>
      </c>
      <c r="V2" s="245"/>
      <c r="W2" s="242">
        <v>0.05</v>
      </c>
      <c r="X2" s="243"/>
    </row>
    <row r="3" spans="2:24" ht="19.5">
      <c r="B3" s="221"/>
      <c r="C3" s="221"/>
      <c r="D3" s="221"/>
      <c r="E3" s="110" t="s">
        <v>22</v>
      </c>
      <c r="F3" s="110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>
      <c r="B4" s="222">
        <v>42900</v>
      </c>
      <c r="C4" s="224">
        <f>B4*1.0144</f>
        <v>43517.760000000002</v>
      </c>
      <c r="D4" s="222">
        <v>10266</v>
      </c>
      <c r="E4" s="224">
        <f>سرمایه!H4*0.5/((C4-D4)*100)</f>
        <v>152.43545364215308</v>
      </c>
      <c r="F4" s="224">
        <f>E4*C4</f>
        <v>6633649.4870903436</v>
      </c>
      <c r="G4" s="224">
        <f>سرمایه!H4*1/((C4-D4)*100)</f>
        <v>304.87090728430616</v>
      </c>
      <c r="H4" s="224">
        <f>G4*C4</f>
        <v>13267298.974180687</v>
      </c>
      <c r="I4" s="224">
        <f>سرمایه!H4*1.5/((C4-D4)*100)</f>
        <v>457.30636092645921</v>
      </c>
      <c r="J4" s="224">
        <f>I4*C4</f>
        <v>19900948.461271029</v>
      </c>
      <c r="K4" s="224">
        <f>سرمایه!H4*2/((C4-D4)*100)</f>
        <v>609.74181456861231</v>
      </c>
      <c r="L4" s="224">
        <f>K4*C4</f>
        <v>26534597.948361374</v>
      </c>
      <c r="M4" s="224">
        <f>سرمایه!H4*2.5/((C4-D4)*100)</f>
        <v>762.17726821076542</v>
      </c>
      <c r="N4" s="224">
        <f>M4*C4</f>
        <v>33168247.43545172</v>
      </c>
      <c r="O4" s="224">
        <f>سرمایه!H4*3/((C4-D4)*100)</f>
        <v>914.61272185291841</v>
      </c>
      <c r="P4" s="224">
        <f>O4*C4</f>
        <v>39801896.922542058</v>
      </c>
      <c r="Q4" s="224">
        <f>سرمایه!H4*3.5/((C4-D4)*100)</f>
        <v>1067.0481754950715</v>
      </c>
      <c r="R4" s="224">
        <f>Q4*C4</f>
        <v>46435546.409632407</v>
      </c>
      <c r="S4" s="224">
        <f>سرمایه!H4*4/((C4-D4)*100)</f>
        <v>1219.4836291372246</v>
      </c>
      <c r="T4" s="224">
        <f>S4*C4</f>
        <v>53069195.896722749</v>
      </c>
      <c r="U4" s="224">
        <f>سرمایه!H4*4.5/((C4-D4)*100)</f>
        <v>1371.9190827793777</v>
      </c>
      <c r="V4" s="224">
        <f>U4*C4</f>
        <v>59702845.383813098</v>
      </c>
      <c r="W4" s="224">
        <f>سرمایه!H4*5/((C4-D4)*100)</f>
        <v>1524.3545364215308</v>
      </c>
      <c r="X4" s="224">
        <f>W4*C4</f>
        <v>66336494.87090344</v>
      </c>
    </row>
    <row r="5" spans="2:24" ht="15" customHeight="1" thickBot="1">
      <c r="B5" s="223"/>
      <c r="C5" s="225"/>
      <c r="D5" s="223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</row>
  </sheetData>
  <mergeCells count="36"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K2:L2"/>
    <mergeCell ref="M2:N2"/>
    <mergeCell ref="O2:P2"/>
    <mergeCell ref="Q2:R2"/>
    <mergeCell ref="S2:T2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B2:B3"/>
    <mergeCell ref="B4:B5"/>
    <mergeCell ref="C2:C3"/>
    <mergeCell ref="C4:C5"/>
    <mergeCell ref="D2:D3"/>
    <mergeCell ref="D4:D5"/>
  </mergeCell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/>
  <cols>
    <col min="1" max="1" width="8.85546875" style="111"/>
    <col min="2" max="2" width="85.7109375" style="111" bestFit="1" customWidth="1"/>
    <col min="3" max="3" width="8.85546875" style="112"/>
    <col min="4" max="16384" width="8.85546875" style="111"/>
  </cols>
  <sheetData>
    <row r="1" spans="1:3">
      <c r="A1" s="111" t="s">
        <v>17</v>
      </c>
      <c r="B1" s="114" t="s">
        <v>158</v>
      </c>
      <c r="C1" s="113" t="s">
        <v>161</v>
      </c>
    </row>
    <row r="2" spans="1:3">
      <c r="A2" s="111" t="s">
        <v>35</v>
      </c>
      <c r="B2" s="114" t="s">
        <v>159</v>
      </c>
    </row>
    <row r="3" spans="1:3">
      <c r="A3" s="111" t="s">
        <v>33</v>
      </c>
      <c r="B3" s="114" t="s">
        <v>160</v>
      </c>
      <c r="C3" s="113" t="s">
        <v>161</v>
      </c>
    </row>
    <row r="4" spans="1:3">
      <c r="A4" s="111" t="s">
        <v>138</v>
      </c>
      <c r="B4" s="114" t="s">
        <v>162</v>
      </c>
    </row>
    <row r="5" spans="1:3">
      <c r="A5" s="111" t="s">
        <v>163</v>
      </c>
      <c r="B5" s="114" t="s">
        <v>164</v>
      </c>
      <c r="C5" s="113" t="s">
        <v>161</v>
      </c>
    </row>
    <row r="6" spans="1:3">
      <c r="B6" s="114"/>
    </row>
    <row r="7" spans="1:3">
      <c r="B7" s="115" t="s">
        <v>165</v>
      </c>
    </row>
    <row r="8" spans="1:3">
      <c r="B8" s="114"/>
    </row>
    <row r="9" spans="1:3">
      <c r="B9" s="114"/>
    </row>
    <row r="10" spans="1:3">
      <c r="B10" s="114"/>
    </row>
    <row r="11" spans="1:3">
      <c r="B11" s="114"/>
    </row>
    <row r="12" spans="1:3">
      <c r="B12" s="114"/>
    </row>
    <row r="13" spans="1:3">
      <c r="B13" s="11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پرتفوی</vt:lpstr>
      <vt:lpstr>سرمایه</vt:lpstr>
      <vt:lpstr>بازدهی ماهانه</vt:lpstr>
      <vt:lpstr>سود روزانه</vt:lpstr>
      <vt:lpstr>نمودار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2020-05-23T11:13:21Z</dcterms:modified>
</cp:coreProperties>
</file>