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Q4" i="3" l="1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<sst xmlns="http://schemas.openxmlformats.org/spreadsheetml/2006/main" count="115" uniqueCount="68">
  <si>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</si>
  <si>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</si>
  <si>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</si>
  <si>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</si>
  <si>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</si>
  <si>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</si>
  <si>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</si>
  <si>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</si>
  <si>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</si>
  <si>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</si>
  <si>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</si>
  <si>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</si>
  <si>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</si>
  <si>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</si>
  <si>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</si>
  <si>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</si>
  <si>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</si>
  <si>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</si>
  <si>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</si>
  <si>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</si>
  <si>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</si>
  <si>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</si>
  <si>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</si>
  <si>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</si>
  <si>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</si>
  <si>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</si>
  <si>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</si>
  <si>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</si>
  <si>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</si>
  <si>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</si>
  <si>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</si>
  <si>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</si>
  <si>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</si>
  <si>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</si>
  <si>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</si>
  <si>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</si>
  <si>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</si>
  <si>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</si>
  <si>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</si>
  <si>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</si>
  <si>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</si>
  <si>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</si>
  <si>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</si>
  <si>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</si>
  <si>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</si>
  <si>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</si>
  <si>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</si>
  <si>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</si>
  <si>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</si>
  <si>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</si>
  <si>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</si>
  <si>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</si>
  <si>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</si>
  <si>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MA20</t>
  </si>
  <si>
    <t>قیمت</t>
  </si>
  <si>
    <t>شیب</t>
  </si>
  <si>
    <t>Down</t>
  </si>
  <si>
    <t>برخورد به سقف کانال و نزول قیمت</t>
  </si>
  <si>
    <t>برخورد قیمت به خط روند صعودی از بالا و برگشت قیمت</t>
  </si>
  <si>
    <t>برخورد به خط روند و پولبک</t>
  </si>
  <si>
    <t>برخورد به میدلاین چنگال و پولبک</t>
  </si>
  <si>
    <t>tot_990106.png</t>
  </si>
  <si>
    <t>Bullish OS-R</t>
  </si>
  <si>
    <t>+</t>
  </si>
  <si>
    <t>پولبک یه سقف کانال بلند مدت و برگشت</t>
  </si>
  <si>
    <t>OS</t>
  </si>
  <si>
    <t>99/02/21</t>
  </si>
  <si>
    <t>به دلیل اینکه اذیت زیاد داشت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</si>
</sst>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674494478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K4" sqref="K4:K5"/>
    </sheetView>
  </sheetViews>
  <sheetFormatPr defaultRowHeight="15" x14ac:dyDescent="0.25"/>
  <cols>
    <col min="2" max="2" width="5.5703125" bestFit="1" customWidth="1"/>
    <col min="5" max="5" width="5.28515625" bestFit="1" customWidth="1"/>
    <col min="8" max="8" width="3.7109375" bestFit="1" customWidth="1"/>
    <col min="9" max="9" width="11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">
      <c r="B4" s="32" t="str">
        <f>IF(L4&gt;0, C4/L4,"RF")</f>
        <v>RF</v>
      </c>
      <c r="C4" s="33">
        <f>(D4/Q4)-1</f>
        <v>-1</v>
      </c>
      <c r="D4" s="34">
        <v>0</v>
      </c>
      <c r="E4" s="32" t="str">
        <f>IF(L4&gt;0, F4/L4,"RF")</f>
        <v>RF</v>
      </c>
      <c r="F4" s="33">
        <f>(G4/Q4)-1</f>
        <v>-1</v>
      </c>
      <c r="G4" s="34">
        <v>0</v>
      </c>
      <c r="H4" s="32" t="str">
        <f>IF(L4&gt;0, I4/L4,"RF")</f>
        <v>RF</v>
      </c>
      <c r="I4" s="33">
        <f>(J4/Q4)-1</f>
        <v>-1</v>
      </c>
      <c r="J4" s="34">
        <v>0</v>
      </c>
      <c r="K4" s="39">
        <f>IF(L4&gt;0, N4-M4*R4, 0)</f>
        <v>0</v>
      </c>
      <c r="L4" s="40">
        <f>IF(1-(M4/Q4)&gt;0, 1-(M4/Q4), 0)</f>
        <v>0</v>
      </c>
      <c r="M4" s="35">
        <v>28676</v>
      </c>
      <c r="N4" s="49">
        <f>R4*Q4</f>
        <v>0</v>
      </c>
      <c r="O4" s="33" t="str">
        <f>IF( (Q4-M4)*R4/P4&gt;0, (Q4-M4)*R4/P4, "Risk free")</f>
        <v>Risk free</v>
      </c>
      <c r="P4" s="50">
        <f>'[1]مدیریت سرمایه'!$B$5</f>
        <v>674494478</v>
      </c>
      <c r="Q4" s="50">
        <f>IF(R4&gt;0, (SUM('تاریخچه خرید'!M4:M17)-SUMPRODUCT('تاریخچه فروش'!G4:G7*'تاریخچه فروش'!F4:F7))/R4, 1)</f>
        <v>1</v>
      </c>
      <c r="R4" s="45">
        <f>SUM('تاریخچه خرید'!Q4:Q17)-SUM('تاریخچه فروش'!G4:G11)</f>
        <v>0</v>
      </c>
      <c r="S4" s="48" t="s">
        <v>41</v>
      </c>
    </row>
    <row r="5" spans="2:19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D6" sqref="D6:D7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60" t="s">
        <v>53</v>
      </c>
      <c r="C2" s="61"/>
      <c r="D2" s="108" t="s">
        <v>7</v>
      </c>
      <c r="E2" s="114" t="s">
        <v>6</v>
      </c>
      <c r="F2" s="115"/>
      <c r="G2" s="112" t="s">
        <v>5</v>
      </c>
      <c r="H2" s="113"/>
      <c r="I2" s="66" t="s">
        <v>16</v>
      </c>
      <c r="J2" s="67"/>
      <c r="K2" s="117" t="s">
        <v>13</v>
      </c>
      <c r="L2" s="118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08" t="s">
        <v>0</v>
      </c>
    </row>
    <row r="3" spans="1:20" ht="20.25" thickBot="1" x14ac:dyDescent="0.3">
      <c r="B3" s="29" t="s">
        <v>55</v>
      </c>
      <c r="C3" s="20" t="s">
        <v>54</v>
      </c>
      <c r="D3" s="109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6"/>
    </row>
    <row r="4" spans="1:20" ht="16.899999999999999" customHeight="1" x14ac:dyDescent="0.25">
      <c r="A4" s="22"/>
      <c r="B4" s="82" t="s">
        <v>63</v>
      </c>
      <c r="C4" s="105" t="s">
        <v>56</v>
      </c>
      <c r="D4" s="92" t="s">
        <v>42</v>
      </c>
      <c r="E4" s="82" t="s">
        <v>50</v>
      </c>
      <c r="F4" s="106" t="s">
        <v>62</v>
      </c>
      <c r="G4" s="68"/>
      <c r="H4" s="91" t="s">
        <v>42</v>
      </c>
      <c r="I4" s="56" t="s">
        <v>42</v>
      </c>
      <c r="J4" s="58" t="s">
        <v>42</v>
      </c>
      <c r="K4" s="119">
        <v>42990</v>
      </c>
      <c r="L4" s="106">
        <v>29563</v>
      </c>
      <c r="M4" s="68"/>
      <c r="N4" s="58" t="s">
        <v>42</v>
      </c>
      <c r="O4" s="82" t="s">
        <v>60</v>
      </c>
      <c r="P4" s="72" t="s">
        <v>57</v>
      </c>
      <c r="Q4" s="74" t="s">
        <v>59</v>
      </c>
      <c r="R4" s="68" t="s">
        <v>49</v>
      </c>
      <c r="S4" s="110" t="s">
        <v>61</v>
      </c>
      <c r="T4" s="80" t="s">
        <v>51</v>
      </c>
    </row>
    <row r="5" spans="1:20" ht="17.45" customHeight="1" thickBot="1" x14ac:dyDescent="0.3">
      <c r="A5" s="22"/>
      <c r="B5" s="83"/>
      <c r="C5" s="103"/>
      <c r="D5" s="93"/>
      <c r="E5" s="83"/>
      <c r="F5" s="59"/>
      <c r="G5" s="69"/>
      <c r="H5" s="59"/>
      <c r="I5" s="57"/>
      <c r="J5" s="59"/>
      <c r="K5" s="65"/>
      <c r="L5" s="59"/>
      <c r="M5" s="69"/>
      <c r="N5" s="59"/>
      <c r="O5" s="83"/>
      <c r="P5" s="73"/>
      <c r="Q5" s="75"/>
      <c r="R5" s="69"/>
      <c r="S5" s="111"/>
      <c r="T5" s="90"/>
    </row>
    <row r="6" spans="1:20" ht="14.45" customHeight="1" x14ac:dyDescent="0.25">
      <c r="A6" s="22"/>
      <c r="B6" s="86" t="s">
        <v>63</v>
      </c>
      <c r="C6" s="100" t="s">
        <v>56</v>
      </c>
      <c r="D6" s="96" t="s">
        <v>42</v>
      </c>
      <c r="E6" s="86" t="s">
        <v>52</v>
      </c>
      <c r="F6" s="88" t="s">
        <v>65</v>
      </c>
      <c r="G6" s="70"/>
      <c r="H6" s="51" t="s">
        <v>42</v>
      </c>
      <c r="I6" s="94" t="s">
        <v>42</v>
      </c>
      <c r="J6" s="88" t="s">
        <v>42</v>
      </c>
      <c r="K6" s="104">
        <v>42990</v>
      </c>
      <c r="L6" s="107">
        <v>29563</v>
      </c>
      <c r="M6" s="62"/>
      <c r="N6" s="51" t="s">
        <v>42</v>
      </c>
      <c r="O6" s="86" t="s">
        <v>42</v>
      </c>
      <c r="P6" s="78" t="s">
        <v>64</v>
      </c>
      <c r="Q6" s="76" t="s">
        <v>58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5" customHeight="1" x14ac:dyDescent="0.25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5" customHeight="1" x14ac:dyDescent="0.25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5" customHeight="1" x14ac:dyDescent="0.25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5" customHeight="1" x14ac:dyDescent="0.25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5" customHeight="1" x14ac:dyDescent="0.25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S4:S5" r:id="rId3" display="tot_990106.png"/>
    <hyperlink ref="R4:R5" r:id="rId4" display="sig_990106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6" sqref="G6:G7"/>
    </sheetView>
  </sheetViews>
  <sheetFormatPr defaultRowHeight="15" x14ac:dyDescent="0.25"/>
  <cols>
    <col min="2" max="2" width="5.5703125" bestFit="1" customWidth="1"/>
    <col min="5" max="5" width="5.28515625" bestFit="1" customWidth="1"/>
    <col min="8" max="8" width="4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4" t="s">
        <v>18</v>
      </c>
      <c r="L2" s="115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0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">
      <c r="B4" s="32">
        <f>IF(K4&gt;0, C4/K4,"RF")</f>
        <v>-4.0096557514693538</v>
      </c>
      <c r="C4" s="33">
        <f>(D4/P4)-1</f>
        <v>-1</v>
      </c>
      <c r="D4" s="34">
        <v>0</v>
      </c>
      <c r="E4" s="32">
        <f>IF(K4&gt;0, F4/K4,"RF")</f>
        <v>-4.0096557514693538</v>
      </c>
      <c r="F4" s="33">
        <f>(G4/P4)-1</f>
        <v>-1</v>
      </c>
      <c r="G4" s="34">
        <v>0</v>
      </c>
      <c r="H4" s="32">
        <f>IF(K4&gt;0, I4/K4,"RF")</f>
        <v>0.72942905121746449</v>
      </c>
      <c r="I4" s="33">
        <f>(J4/P4)-1</f>
        <v>0.18191812375667471</v>
      </c>
      <c r="J4" s="34">
        <v>45154</v>
      </c>
      <c r="K4" s="127">
        <f>IF(1-(L4/P4)&gt;0, 1-(L4/P4), 0)</f>
        <v>0.24939796879907861</v>
      </c>
      <c r="L4" s="35">
        <v>28676</v>
      </c>
      <c r="M4" s="49">
        <f>P4*Q4</f>
        <v>60515136</v>
      </c>
      <c r="N4" s="33">
        <f>IF( (P4-L4)*Q4/O4&gt;0, (P4-L4)*Q4/O4, "Risk free")</f>
        <v>2.2375797715574477E-2</v>
      </c>
      <c r="O4" s="50">
        <f>'[1]مدیریت سرمایه'!$B$5</f>
        <v>674494478</v>
      </c>
      <c r="P4" s="121">
        <v>38204</v>
      </c>
      <c r="Q4" s="122">
        <v>1584</v>
      </c>
      <c r="R4" s="68" t="s">
        <v>49</v>
      </c>
      <c r="S4" s="123" t="s">
        <v>43</v>
      </c>
      <c r="T4" s="48" t="s">
        <v>41</v>
      </c>
    </row>
    <row r="5" spans="2:20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127"/>
      <c r="L5" s="35"/>
      <c r="M5" s="49"/>
      <c r="N5" s="33"/>
      <c r="O5" s="50"/>
      <c r="P5" s="121"/>
      <c r="Q5" s="122"/>
      <c r="R5" s="69"/>
      <c r="S5" s="124"/>
      <c r="T5" s="48"/>
    </row>
    <row r="6" spans="2:20" ht="15" customHeight="1" thickBot="1" x14ac:dyDescent="0.3">
      <c r="B6" s="125"/>
      <c r="C6" s="126"/>
      <c r="D6" s="34"/>
      <c r="E6" s="125"/>
      <c r="F6" s="126"/>
      <c r="G6" s="34"/>
      <c r="H6" s="125"/>
      <c r="I6" s="126"/>
      <c r="J6" s="34"/>
      <c r="K6" s="136"/>
      <c r="L6" s="35"/>
      <c r="M6" s="137"/>
      <c r="N6" s="126"/>
      <c r="O6" s="121"/>
      <c r="P6" s="121"/>
      <c r="Q6" s="122"/>
      <c r="R6" s="128"/>
      <c r="S6" s="123"/>
      <c r="T6" s="48"/>
    </row>
    <row r="7" spans="2:20" ht="15" customHeight="1" thickBot="1" x14ac:dyDescent="0.3">
      <c r="B7" s="125"/>
      <c r="C7" s="126"/>
      <c r="D7" s="34"/>
      <c r="E7" s="125"/>
      <c r="F7" s="126"/>
      <c r="G7" s="34"/>
      <c r="H7" s="125"/>
      <c r="I7" s="126"/>
      <c r="J7" s="34"/>
      <c r="K7" s="136"/>
      <c r="L7" s="35"/>
      <c r="M7" s="137"/>
      <c r="N7" s="126"/>
      <c r="O7" s="121"/>
      <c r="P7" s="121"/>
      <c r="Q7" s="122"/>
      <c r="R7" s="129"/>
      <c r="S7" s="124"/>
      <c r="T7" s="48"/>
    </row>
    <row r="8" spans="2:20" ht="15" customHeight="1" x14ac:dyDescent="0.25">
      <c r="B8" s="130"/>
      <c r="C8" s="132"/>
      <c r="D8" s="134"/>
      <c r="E8" s="130"/>
      <c r="F8" s="132"/>
      <c r="G8" s="134"/>
      <c r="H8" s="130"/>
      <c r="I8" s="132"/>
      <c r="J8" s="134"/>
      <c r="K8" s="130"/>
      <c r="L8" s="134"/>
      <c r="M8" s="130"/>
      <c r="N8" s="132"/>
      <c r="O8" s="132"/>
      <c r="P8" s="132"/>
      <c r="Q8" s="134"/>
      <c r="R8" s="146"/>
      <c r="S8" s="53"/>
      <c r="T8" s="138"/>
    </row>
    <row r="9" spans="2:20" ht="15" customHeight="1" thickBot="1" x14ac:dyDescent="0.3">
      <c r="B9" s="131"/>
      <c r="C9" s="133"/>
      <c r="D9" s="135"/>
      <c r="E9" s="131"/>
      <c r="F9" s="133"/>
      <c r="G9" s="135"/>
      <c r="H9" s="131"/>
      <c r="I9" s="133"/>
      <c r="J9" s="135"/>
      <c r="K9" s="131"/>
      <c r="L9" s="135"/>
      <c r="M9" s="131"/>
      <c r="N9" s="133"/>
      <c r="O9" s="133"/>
      <c r="P9" s="133"/>
      <c r="Q9" s="135"/>
      <c r="R9" s="147"/>
      <c r="S9" s="55"/>
      <c r="T9" s="139"/>
    </row>
    <row r="10" spans="2:20" ht="15" customHeight="1" x14ac:dyDescent="0.25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52"/>
      <c r="T10" s="148"/>
    </row>
    <row r="11" spans="2:20" ht="15" customHeight="1" thickBot="1" x14ac:dyDescent="0.3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53"/>
      <c r="T11" s="149"/>
    </row>
    <row r="12" spans="2:20" ht="15" customHeight="1" x14ac:dyDescent="0.25">
      <c r="B12" s="130"/>
      <c r="C12" s="132"/>
      <c r="D12" s="134"/>
      <c r="E12" s="130"/>
      <c r="F12" s="132"/>
      <c r="G12" s="134"/>
      <c r="H12" s="130"/>
      <c r="I12" s="132"/>
      <c r="J12" s="134"/>
      <c r="K12" s="130"/>
      <c r="L12" s="134"/>
      <c r="M12" s="130"/>
      <c r="N12" s="132"/>
      <c r="O12" s="132"/>
      <c r="P12" s="132"/>
      <c r="Q12" s="134"/>
      <c r="R12" s="146"/>
      <c r="S12" s="154"/>
      <c r="T12" s="138"/>
    </row>
    <row r="13" spans="2:20" ht="15" customHeight="1" thickBot="1" x14ac:dyDescent="0.3">
      <c r="B13" s="131"/>
      <c r="C13" s="133"/>
      <c r="D13" s="135"/>
      <c r="E13" s="131"/>
      <c r="F13" s="133"/>
      <c r="G13" s="135"/>
      <c r="H13" s="131"/>
      <c r="I13" s="133"/>
      <c r="J13" s="135"/>
      <c r="K13" s="131"/>
      <c r="L13" s="135"/>
      <c r="M13" s="131"/>
      <c r="N13" s="133"/>
      <c r="O13" s="133"/>
      <c r="P13" s="133"/>
      <c r="Q13" s="135"/>
      <c r="R13" s="147"/>
      <c r="S13" s="155"/>
      <c r="T13" s="139"/>
    </row>
    <row r="14" spans="2:20" ht="15" customHeight="1" x14ac:dyDescent="0.25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52"/>
      <c r="T14" s="148"/>
    </row>
    <row r="15" spans="2:20" ht="15" customHeight="1" thickBot="1" x14ac:dyDescent="0.3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53"/>
      <c r="T15" s="149"/>
    </row>
    <row r="16" spans="2:20" ht="15" customHeight="1" x14ac:dyDescent="0.25">
      <c r="B16" s="130"/>
      <c r="C16" s="132"/>
      <c r="D16" s="134"/>
      <c r="E16" s="130"/>
      <c r="F16" s="132"/>
      <c r="G16" s="134"/>
      <c r="H16" s="130"/>
      <c r="I16" s="132"/>
      <c r="J16" s="134"/>
      <c r="K16" s="130"/>
      <c r="L16" s="134"/>
      <c r="M16" s="130"/>
      <c r="N16" s="132"/>
      <c r="O16" s="132"/>
      <c r="P16" s="132"/>
      <c r="Q16" s="134"/>
      <c r="R16" s="146"/>
      <c r="S16" s="154"/>
      <c r="T16" s="138"/>
    </row>
    <row r="17" spans="2:20" ht="15" customHeight="1" thickBot="1" x14ac:dyDescent="0.3">
      <c r="B17" s="131"/>
      <c r="C17" s="133"/>
      <c r="D17" s="135"/>
      <c r="E17" s="131"/>
      <c r="F17" s="133"/>
      <c r="G17" s="135"/>
      <c r="H17" s="131"/>
      <c r="I17" s="133"/>
      <c r="J17" s="135"/>
      <c r="K17" s="131"/>
      <c r="L17" s="135"/>
      <c r="M17" s="131"/>
      <c r="N17" s="133"/>
      <c r="O17" s="133"/>
      <c r="P17" s="133"/>
      <c r="Q17" s="135"/>
      <c r="R17" s="147"/>
      <c r="S17" s="155"/>
      <c r="T17" s="139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0" t="s">
        <v>32</v>
      </c>
      <c r="C2" s="120" t="s">
        <v>33</v>
      </c>
      <c r="D2" s="30" t="s">
        <v>19</v>
      </c>
      <c r="E2" s="120" t="s">
        <v>34</v>
      </c>
      <c r="F2" s="157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">
      <c r="B3" s="30"/>
      <c r="C3" s="120"/>
      <c r="D3" s="30"/>
      <c r="E3" s="120"/>
      <c r="F3" s="158"/>
      <c r="G3" s="46"/>
      <c r="H3" s="24" t="s">
        <v>38</v>
      </c>
      <c r="I3" s="25" t="s">
        <v>40</v>
      </c>
      <c r="J3" s="120"/>
    </row>
    <row r="4" spans="2:10" ht="17.45" customHeight="1" thickBot="1" x14ac:dyDescent="0.3">
      <c r="B4" s="169">
        <f>D4-(F4*G4)</f>
        <v>18130464</v>
      </c>
      <c r="C4" s="170">
        <f>E4/F4-1</f>
        <v>0.2996021359019998</v>
      </c>
      <c r="D4" s="169">
        <f>E4*G4</f>
        <v>78645600</v>
      </c>
      <c r="E4" s="166">
        <v>49650</v>
      </c>
      <c r="F4" s="159">
        <v>38204</v>
      </c>
      <c r="G4" s="156">
        <v>1584</v>
      </c>
      <c r="H4" s="164"/>
      <c r="I4" s="163" t="s">
        <v>67</v>
      </c>
      <c r="J4" s="156" t="s">
        <v>66</v>
      </c>
    </row>
    <row r="5" spans="2:10" ht="15" customHeight="1" thickBot="1" x14ac:dyDescent="0.3">
      <c r="B5" s="169"/>
      <c r="C5" s="170"/>
      <c r="D5" s="169"/>
      <c r="E5" s="166"/>
      <c r="F5" s="160"/>
      <c r="G5" s="156"/>
      <c r="H5" s="165"/>
      <c r="I5" s="163"/>
      <c r="J5" s="156"/>
    </row>
    <row r="6" spans="2:10" ht="15" customHeight="1" thickBot="1" x14ac:dyDescent="0.3">
      <c r="B6" s="166"/>
      <c r="C6" s="171"/>
      <c r="D6" s="166"/>
      <c r="E6" s="166"/>
      <c r="F6" s="159"/>
      <c r="G6" s="156"/>
      <c r="H6" s="164"/>
      <c r="I6" s="163"/>
      <c r="J6" s="156"/>
    </row>
    <row r="7" spans="2:10" ht="15" customHeight="1" thickBot="1" x14ac:dyDescent="0.3">
      <c r="B7" s="166"/>
      <c r="C7" s="171"/>
      <c r="D7" s="166"/>
      <c r="E7" s="166"/>
      <c r="F7" s="160"/>
      <c r="G7" s="156"/>
      <c r="H7" s="165"/>
      <c r="I7" s="163"/>
      <c r="J7" s="156"/>
    </row>
    <row r="8" spans="2:10" ht="15.75" thickBot="1" x14ac:dyDescent="0.3">
      <c r="B8" s="156"/>
      <c r="C8" s="156"/>
      <c r="D8" s="156"/>
      <c r="E8" s="156"/>
      <c r="F8" s="161"/>
      <c r="G8" s="156"/>
      <c r="H8" s="167"/>
      <c r="I8" s="163"/>
      <c r="J8" s="156"/>
    </row>
    <row r="9" spans="2:10" ht="15.75" thickBot="1" x14ac:dyDescent="0.3">
      <c r="B9" s="156"/>
      <c r="C9" s="156"/>
      <c r="D9" s="156"/>
      <c r="E9" s="156"/>
      <c r="F9" s="162"/>
      <c r="G9" s="156"/>
      <c r="H9" s="168"/>
      <c r="I9" s="163"/>
      <c r="J9" s="156"/>
    </row>
    <row r="10" spans="2:10" ht="15.75" thickBot="1" x14ac:dyDescent="0.3">
      <c r="B10" s="156"/>
      <c r="C10" s="156"/>
      <c r="D10" s="156"/>
      <c r="E10" s="156"/>
      <c r="F10" s="161"/>
      <c r="G10" s="156"/>
      <c r="H10" s="167"/>
      <c r="I10" s="163"/>
      <c r="J10" s="156"/>
    </row>
    <row r="11" spans="2:10" ht="15.75" thickBot="1" x14ac:dyDescent="0.3">
      <c r="B11" s="156"/>
      <c r="C11" s="156"/>
      <c r="D11" s="156"/>
      <c r="E11" s="156"/>
      <c r="F11" s="162"/>
      <c r="G11" s="156"/>
      <c r="H11" s="168"/>
      <c r="I11" s="163"/>
      <c r="J11" s="15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2020-05-10T11:45:45Z</dcterms:modified>
</cp:coreProperties>
</file>