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 activeTab="2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8" i="6" l="1"/>
  <c r="F8" i="6"/>
  <c r="I8" i="6"/>
  <c r="K8" i="6"/>
  <c r="M8" i="6"/>
  <c r="O8" i="6"/>
  <c r="N8" i="6" s="1"/>
  <c r="B8" i="6" l="1"/>
  <c r="E8" i="6"/>
  <c r="H8" i="6"/>
  <c r="C6" i="6"/>
  <c r="F6" i="6"/>
  <c r="I6" i="6"/>
  <c r="K6" i="6"/>
  <c r="B6" i="6" s="1"/>
  <c r="M6" i="6"/>
  <c r="E6" i="6" l="1"/>
  <c r="H6" i="6"/>
  <c r="R4" i="3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O6" i="6"/>
  <c r="N6" i="6" s="1"/>
  <c r="P4" i="3" l="1"/>
  <c r="O4" i="3" s="1"/>
</calcChain>
</file>

<file path=xl/sharedStrings.xml><?xml version="1.0" encoding="utf-8"?>
<sst xmlns="http://schemas.openxmlformats.org/spreadsheetml/2006/main" count="142" uniqueCount="80">
  <si>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</si>
  <si>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</si>
  <si>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</si>
  <si>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</si>
  <si>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</si>
  <si>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</si>
  <si>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</si>
  <si>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</si>
  <si>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</si>
  <si>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</si>
  <si>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</si>
  <si>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</si>
  <si>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</si>
  <si>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</si>
  <si>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</si>
  <si>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</si>
  <si>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</si>
  <si>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</si>
  <si>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</si>
  <si>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</si>
  <si>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</si>
  <si>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</si>
  <si>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</si>
  <si>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</si>
  <si>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</si>
  <si>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</si>
  <si>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</si>
  <si>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</si>
  <si>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</si>
  <si>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</si>
  <si>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</si>
  <si>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</si>
  <si>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</si>
  <si>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</si>
  <si>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</si>
  <si>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</si>
  <si>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</si>
  <si>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</si>
  <si>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</si>
  <si>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</si>
  <si>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</si>
  <si>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</si>
  <si>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</si>
  <si>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</si>
  <si>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</si>
  <si>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</si>
  <si>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</si>
  <si>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</si>
  <si>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</si>
  <si>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</si>
  <si>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موج 5</t>
  </si>
  <si>
    <t>Bullish</t>
  </si>
  <si>
    <t>OB</t>
  </si>
  <si>
    <t>روند صعودی</t>
  </si>
  <si>
    <t>99/01/11</t>
  </si>
  <si>
    <t xml:space="preserve">HD+
در Stoch. RSI
</t>
  </si>
  <si>
    <t xml:space="preserve">OB
نزدیک به خط مقاومت
</t>
  </si>
  <si>
    <t xml:space="preserve">18350
21869
</t>
  </si>
  <si>
    <t>قیمت حوالی خط مینور بالایی</t>
  </si>
  <si>
    <t>tot_990106.png</t>
  </si>
  <si>
    <t>HD-</t>
  </si>
  <si>
    <t>برخورد به سقف کانال کوتاه مدت. شکست سقف کانال بلند مدت</t>
  </si>
  <si>
    <t>سیو سود به دلیل نزدیکی شاخص به مقاومت تاریخی. برخورد قیمت به سقف کانال کوتاه مدت</t>
  </si>
  <si>
    <t>MA20</t>
  </si>
  <si>
    <t>شیب</t>
  </si>
  <si>
    <t>قیمت</t>
  </si>
  <si>
    <t>+</t>
  </si>
  <si>
    <t>Down</t>
  </si>
  <si>
    <t>Up</t>
  </si>
  <si>
    <t>99/01/31</t>
  </si>
  <si>
    <t>tot_990131.png</t>
  </si>
  <si>
    <t>tech_990131.png</t>
  </si>
  <si>
    <t>قیمت بالای خط روند صعودی</t>
  </si>
  <si>
    <t>شکست سقف کانال بلند مدت و احتمال پولبک، شکست کانال میان مدت و احتمال پولبک، قیمت بالای میدلاین کانال کوتاه مدت</t>
  </si>
  <si>
    <t>پولبک به سقف</t>
  </si>
  <si>
    <t>OB-Breash R</t>
  </si>
  <si>
    <t>OB، قیمت حوالی خط روند</t>
  </si>
  <si>
    <t>خرید پله اول در صف فروش، به علت پولبک به سقف شکسته شده.</t>
  </si>
  <si>
    <t>99/02/21</t>
  </si>
  <si>
    <t>tech_990221.png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</si>
</sst>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B Nazanin"/>
      <charset val="178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 wrapText="1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5" fillId="4" borderId="11" xfId="1" applyFill="1" applyBorder="1" applyAlignment="1">
      <alignment horizontal="center" vertical="center"/>
    </xf>
    <xf numFmtId="0" fontId="5" fillId="4" borderId="13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  <sheetName val="واچ لیست"/>
    </sheetNames>
    <sheetDataSet>
      <sheetData sheetId="0" refreshError="1"/>
      <sheetData sheetId="1" refreshError="1">
        <row r="4">
          <cell r="F4">
            <v>1377612867</v>
          </cell>
        </row>
      </sheetData>
      <sheetData sheetId="2" refreshError="1"/>
      <sheetData sheetId="3" refreshError="1"/>
      <sheetData sheetId="4" refreshError="1">
        <row r="5">
          <cell r="B5">
            <v>198557486.70498607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6" Type="http://schemas.openxmlformats.org/officeDocument/2006/relationships/hyperlink" Target="tech_990131.png" TargetMode="External"/><Relationship Id="rId5" Type="http://schemas.openxmlformats.org/officeDocument/2006/relationships/hyperlink" Target="tot_990131.png" TargetMode="External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tech_990221.png" TargetMode="External"/><Relationship Id="rId2" Type="http://schemas.openxmlformats.org/officeDocument/2006/relationships/hyperlink" Target="tech_990131.png" TargetMode="External"/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K10" sqref="K10"/>
    </sheetView>
  </sheetViews>
  <sheetFormatPr defaultRowHeight="15" x14ac:dyDescent="0.25"/>
  <cols>
    <col min="2" max="2" width="6.28515625" bestFit="1" customWidth="1"/>
    <col min="5" max="5" width="5.7109375" bestFit="1" customWidth="1"/>
    <col min="8" max="8" width="5.28515625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">
      <c r="B4" s="32">
        <f>IF(L4&gt;0, C4/L4,"RF")</f>
        <v>3.1074349013006732</v>
      </c>
      <c r="C4" s="33">
        <f>(D4/Q4)-1</f>
        <v>1.081864620438358</v>
      </c>
      <c r="D4" s="34">
        <v>67750</v>
      </c>
      <c r="E4" s="32">
        <f>IF(L4&gt;0, F4/L4,"RF")</f>
        <v>1.6878336602984589</v>
      </c>
      <c r="F4" s="33">
        <f>(G4/Q4)-1</f>
        <v>0.58762535025192908</v>
      </c>
      <c r="G4" s="34">
        <v>51666</v>
      </c>
      <c r="H4" s="32">
        <f>IF(L4&gt;0, I4/L4,"RF")</f>
        <v>1.1215465698812617</v>
      </c>
      <c r="I4" s="33">
        <f>(J4/Q4)-1</f>
        <v>0.3904704660492353</v>
      </c>
      <c r="J4" s="34">
        <v>45250</v>
      </c>
      <c r="K4" s="39">
        <f>IF(L4&gt;0, N4-M4*R4, 0)</f>
        <v>69384566</v>
      </c>
      <c r="L4" s="40">
        <f>IF(1-(M4/Q4)&gt;0, 1-(M4/Q4), 0)</f>
        <v>0.34815359124193523</v>
      </c>
      <c r="M4" s="35">
        <v>21213</v>
      </c>
      <c r="N4" s="49">
        <f>R4*Q4</f>
        <v>199292978</v>
      </c>
      <c r="O4" s="33">
        <f>IF( (Q4-M4)*R4/P4&gt;0, (Q4-M4)*R4/P4, "Risk free")</f>
        <v>0.34944321239868742</v>
      </c>
      <c r="P4" s="50">
        <f>'[1]مدیریت سرمایه'!$B$5</f>
        <v>198557486.70498607</v>
      </c>
      <c r="Q4" s="50">
        <f>(SUM('تاریخچه خرید'!M4:M17)-SUMPRODUCT('تاریخچه فروش'!G4:G7*'تاریخچه فروش'!F4:F7))/R4</f>
        <v>32542.942194644023</v>
      </c>
      <c r="R4" s="45">
        <f>SUM('تاریخچه خرید'!Q4:Q17)-SUM('تاریخچه فروش'!G4:G11)</f>
        <v>6124</v>
      </c>
      <c r="S4" s="48" t="s">
        <v>41</v>
      </c>
    </row>
    <row r="5" spans="2:19" ht="15" customHeight="1" thickBot="1" x14ac:dyDescent="0.3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S8" sqref="S8:S9"/>
    </sheetView>
  </sheetViews>
  <sheetFormatPr defaultRowHeight="15" x14ac:dyDescent="0.25"/>
  <cols>
    <col min="1" max="1" width="2.85546875" customWidth="1"/>
    <col min="2" max="2" width="4.28515625" bestFit="1" customWidth="1"/>
    <col min="3" max="3" width="8.7109375" customWidth="1"/>
    <col min="6" max="6" width="14.28515625" bestFit="1" customWidth="1"/>
    <col min="7" max="7" width="13.85546875" bestFit="1" customWidth="1"/>
    <col min="8" max="8" width="7.7109375" bestFit="1" customWidth="1"/>
    <col min="9" max="9" width="14.140625" bestFit="1" customWidth="1"/>
    <col min="10" max="10" width="13.42578125" bestFit="1" customWidth="1"/>
    <col min="16" max="16" width="4.42578125" bestFit="1" customWidth="1"/>
    <col min="17" max="17" width="7" bestFit="1" customWidth="1"/>
    <col min="18" max="18" width="7" customWidth="1"/>
    <col min="19" max="19" width="9.42578125" bestFit="1" customWidth="1"/>
  </cols>
  <sheetData>
    <row r="1" spans="1:20" ht="15.75" thickBot="1" x14ac:dyDescent="0.3"/>
    <row r="2" spans="1:20" ht="19.5" x14ac:dyDescent="0.25">
      <c r="B2" s="123" t="s">
        <v>63</v>
      </c>
      <c r="C2" s="124"/>
      <c r="D2" s="104" t="s">
        <v>7</v>
      </c>
      <c r="E2" s="112" t="s">
        <v>6</v>
      </c>
      <c r="F2" s="113"/>
      <c r="G2" s="110" t="s">
        <v>5</v>
      </c>
      <c r="H2" s="111"/>
      <c r="I2" s="74" t="s">
        <v>16</v>
      </c>
      <c r="J2" s="75"/>
      <c r="K2" s="115" t="s">
        <v>13</v>
      </c>
      <c r="L2" s="116"/>
      <c r="M2" s="74" t="s">
        <v>4</v>
      </c>
      <c r="N2" s="75"/>
      <c r="O2" s="41" t="s">
        <v>1</v>
      </c>
      <c r="P2" s="42"/>
      <c r="Q2" s="43"/>
      <c r="R2" s="74" t="s">
        <v>35</v>
      </c>
      <c r="S2" s="75"/>
      <c r="T2" s="104" t="s">
        <v>0</v>
      </c>
    </row>
    <row r="3" spans="1:20" ht="20.25" thickBot="1" x14ac:dyDescent="0.3">
      <c r="B3" s="29" t="s">
        <v>64</v>
      </c>
      <c r="C3" s="20" t="s">
        <v>65</v>
      </c>
      <c r="D3" s="105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4"/>
    </row>
    <row r="4" spans="1:20" ht="16.899999999999999" customHeight="1" x14ac:dyDescent="0.25">
      <c r="A4" s="22"/>
      <c r="B4" s="76" t="s">
        <v>66</v>
      </c>
      <c r="C4" s="125" t="s">
        <v>67</v>
      </c>
      <c r="D4" s="118" t="s">
        <v>55</v>
      </c>
      <c r="E4" s="119" t="s">
        <v>56</v>
      </c>
      <c r="F4" s="58" t="s">
        <v>51</v>
      </c>
      <c r="G4" s="108"/>
      <c r="H4" s="120" t="s">
        <v>42</v>
      </c>
      <c r="I4" s="86" t="s">
        <v>42</v>
      </c>
      <c r="J4" s="56" t="s">
        <v>42</v>
      </c>
      <c r="K4" s="76" t="s">
        <v>42</v>
      </c>
      <c r="L4" s="117" t="s">
        <v>57</v>
      </c>
      <c r="M4" s="108" t="s">
        <v>42</v>
      </c>
      <c r="N4" s="58" t="s">
        <v>50</v>
      </c>
      <c r="O4" s="76" t="s">
        <v>58</v>
      </c>
      <c r="P4" s="64" t="s">
        <v>42</v>
      </c>
      <c r="Q4" s="66" t="s">
        <v>53</v>
      </c>
      <c r="R4" s="100" t="s">
        <v>49</v>
      </c>
      <c r="S4" s="106" t="s">
        <v>59</v>
      </c>
      <c r="T4" s="72" t="s">
        <v>41</v>
      </c>
    </row>
    <row r="5" spans="1:20" ht="17.45" customHeight="1" thickBot="1" x14ac:dyDescent="0.3">
      <c r="A5" s="22"/>
      <c r="B5" s="77"/>
      <c r="C5" s="126"/>
      <c r="D5" s="87"/>
      <c r="E5" s="63"/>
      <c r="F5" s="59"/>
      <c r="G5" s="109"/>
      <c r="H5" s="121"/>
      <c r="I5" s="87"/>
      <c r="J5" s="57"/>
      <c r="K5" s="77"/>
      <c r="L5" s="59"/>
      <c r="M5" s="109"/>
      <c r="N5" s="59"/>
      <c r="O5" s="77"/>
      <c r="P5" s="65"/>
      <c r="Q5" s="67"/>
      <c r="R5" s="101"/>
      <c r="S5" s="107"/>
      <c r="T5" s="85"/>
    </row>
    <row r="6" spans="1:20" ht="14.45" customHeight="1" x14ac:dyDescent="0.25">
      <c r="A6" s="22"/>
      <c r="B6" s="81" t="s">
        <v>66</v>
      </c>
      <c r="C6" s="127" t="s">
        <v>68</v>
      </c>
      <c r="D6" s="90" t="s">
        <v>60</v>
      </c>
      <c r="E6" s="94" t="s">
        <v>52</v>
      </c>
      <c r="F6" s="83" t="s">
        <v>51</v>
      </c>
      <c r="G6" s="60"/>
      <c r="H6" s="51" t="s">
        <v>42</v>
      </c>
      <c r="I6" s="90" t="s">
        <v>42</v>
      </c>
      <c r="J6" s="88" t="s">
        <v>42</v>
      </c>
      <c r="K6" s="81" t="s">
        <v>42</v>
      </c>
      <c r="L6" s="99" t="s">
        <v>57</v>
      </c>
      <c r="M6" s="60"/>
      <c r="N6" s="51" t="s">
        <v>42</v>
      </c>
      <c r="O6" s="81" t="s">
        <v>42</v>
      </c>
      <c r="P6" s="70" t="s">
        <v>61</v>
      </c>
      <c r="Q6" s="68" t="s">
        <v>53</v>
      </c>
      <c r="R6" s="95" t="s">
        <v>46</v>
      </c>
      <c r="S6" s="102" t="s">
        <v>45</v>
      </c>
      <c r="T6" s="79" t="s">
        <v>44</v>
      </c>
    </row>
    <row r="7" spans="1:20" ht="15" customHeight="1" thickBot="1" x14ac:dyDescent="0.3">
      <c r="A7" s="22"/>
      <c r="B7" s="82"/>
      <c r="C7" s="128"/>
      <c r="D7" s="91"/>
      <c r="E7" s="82"/>
      <c r="F7" s="84"/>
      <c r="G7" s="61"/>
      <c r="H7" s="52"/>
      <c r="I7" s="91"/>
      <c r="J7" s="89"/>
      <c r="K7" s="82"/>
      <c r="L7" s="61"/>
      <c r="M7" s="61"/>
      <c r="N7" s="52"/>
      <c r="O7" s="82"/>
      <c r="P7" s="71"/>
      <c r="Q7" s="69"/>
      <c r="R7" s="96"/>
      <c r="S7" s="103"/>
      <c r="T7" s="80"/>
    </row>
    <row r="8" spans="1:20" ht="14.45" customHeight="1" x14ac:dyDescent="0.25">
      <c r="A8" s="22"/>
      <c r="B8" s="76" t="s">
        <v>66</v>
      </c>
      <c r="C8" s="129" t="s">
        <v>68</v>
      </c>
      <c r="D8" s="86" t="s">
        <v>42</v>
      </c>
      <c r="E8" s="76" t="s">
        <v>76</v>
      </c>
      <c r="F8" s="58" t="s">
        <v>75</v>
      </c>
      <c r="G8" s="62"/>
      <c r="H8" s="53" t="s">
        <v>42</v>
      </c>
      <c r="I8" s="56" t="s">
        <v>42</v>
      </c>
      <c r="J8" s="58" t="s">
        <v>74</v>
      </c>
      <c r="K8" s="76">
        <v>34290</v>
      </c>
      <c r="L8" s="58">
        <v>21869</v>
      </c>
      <c r="M8" s="62"/>
      <c r="N8" s="53" t="s">
        <v>42</v>
      </c>
      <c r="O8" s="76" t="s">
        <v>42</v>
      </c>
      <c r="P8" s="64" t="s">
        <v>73</v>
      </c>
      <c r="Q8" s="66" t="s">
        <v>72</v>
      </c>
      <c r="R8" s="97" t="s">
        <v>71</v>
      </c>
      <c r="S8" s="92" t="s">
        <v>70</v>
      </c>
      <c r="T8" s="72" t="s">
        <v>69</v>
      </c>
    </row>
    <row r="9" spans="1:20" ht="15" customHeight="1" thickBot="1" x14ac:dyDescent="0.3">
      <c r="A9" s="22"/>
      <c r="B9" s="77"/>
      <c r="C9" s="126"/>
      <c r="D9" s="87"/>
      <c r="E9" s="77"/>
      <c r="F9" s="59"/>
      <c r="G9" s="63"/>
      <c r="H9" s="55"/>
      <c r="I9" s="57"/>
      <c r="J9" s="59"/>
      <c r="K9" s="77"/>
      <c r="L9" s="59"/>
      <c r="M9" s="63"/>
      <c r="N9" s="55"/>
      <c r="O9" s="77"/>
      <c r="P9" s="65"/>
      <c r="Q9" s="67"/>
      <c r="R9" s="98"/>
      <c r="S9" s="93"/>
      <c r="T9" s="85"/>
    </row>
    <row r="10" spans="1:20" ht="14.45" customHeight="1" x14ac:dyDescent="0.25">
      <c r="A10" s="22"/>
      <c r="B10" s="81"/>
      <c r="C10" s="83"/>
      <c r="D10" s="90"/>
      <c r="E10" s="81"/>
      <c r="F10" s="83"/>
      <c r="G10" s="60"/>
      <c r="H10" s="51"/>
      <c r="I10" s="88"/>
      <c r="J10" s="83"/>
      <c r="K10" s="81"/>
      <c r="L10" s="83"/>
      <c r="M10" s="60"/>
      <c r="N10" s="51"/>
      <c r="O10" s="81"/>
      <c r="P10" s="78"/>
      <c r="Q10" s="68"/>
      <c r="R10" s="60"/>
      <c r="S10" s="51"/>
      <c r="T10" s="79"/>
    </row>
    <row r="11" spans="1:20" ht="15" customHeight="1" thickBot="1" x14ac:dyDescent="0.3">
      <c r="A11" s="22"/>
      <c r="B11" s="82"/>
      <c r="C11" s="84"/>
      <c r="D11" s="91"/>
      <c r="E11" s="82"/>
      <c r="F11" s="84"/>
      <c r="G11" s="61"/>
      <c r="H11" s="52"/>
      <c r="I11" s="89"/>
      <c r="J11" s="84"/>
      <c r="K11" s="82"/>
      <c r="L11" s="84"/>
      <c r="M11" s="61"/>
      <c r="N11" s="52"/>
      <c r="O11" s="82"/>
      <c r="P11" s="71"/>
      <c r="Q11" s="69"/>
      <c r="R11" s="61"/>
      <c r="S11" s="52"/>
      <c r="T11" s="80"/>
    </row>
    <row r="12" spans="1:20" ht="14.45" customHeight="1" x14ac:dyDescent="0.25">
      <c r="A12" s="22"/>
      <c r="B12" s="76"/>
      <c r="C12" s="122"/>
      <c r="D12" s="86"/>
      <c r="E12" s="76"/>
      <c r="F12" s="58"/>
      <c r="G12" s="62"/>
      <c r="H12" s="53"/>
      <c r="I12" s="56"/>
      <c r="J12" s="58"/>
      <c r="K12" s="76"/>
      <c r="L12" s="58"/>
      <c r="M12" s="62"/>
      <c r="N12" s="53"/>
      <c r="O12" s="76"/>
      <c r="P12" s="64"/>
      <c r="Q12" s="66"/>
      <c r="R12" s="62"/>
      <c r="S12" s="53"/>
      <c r="T12" s="72"/>
    </row>
    <row r="13" spans="1:20" ht="15" customHeight="1" thickBot="1" x14ac:dyDescent="0.3">
      <c r="A13" s="22"/>
      <c r="B13" s="77"/>
      <c r="C13" s="59"/>
      <c r="D13" s="87"/>
      <c r="E13" s="77"/>
      <c r="F13" s="59"/>
      <c r="G13" s="63"/>
      <c r="H13" s="55"/>
      <c r="I13" s="57"/>
      <c r="J13" s="59"/>
      <c r="K13" s="77"/>
      <c r="L13" s="59"/>
      <c r="M13" s="63"/>
      <c r="N13" s="55"/>
      <c r="O13" s="77"/>
      <c r="P13" s="65"/>
      <c r="Q13" s="67"/>
      <c r="R13" s="63"/>
      <c r="S13" s="55"/>
      <c r="T13" s="85"/>
    </row>
    <row r="14" spans="1:20" ht="14.45" customHeight="1" x14ac:dyDescent="0.25">
      <c r="A14" s="22"/>
      <c r="B14" s="81"/>
      <c r="C14" s="83"/>
      <c r="D14" s="90"/>
      <c r="E14" s="81"/>
      <c r="F14" s="83"/>
      <c r="G14" s="60"/>
      <c r="H14" s="51"/>
      <c r="I14" s="88"/>
      <c r="J14" s="83"/>
      <c r="K14" s="81"/>
      <c r="L14" s="83"/>
      <c r="M14" s="60"/>
      <c r="N14" s="51"/>
      <c r="O14" s="81"/>
      <c r="P14" s="78"/>
      <c r="Q14" s="68"/>
      <c r="R14" s="60"/>
      <c r="S14" s="51"/>
      <c r="T14" s="79"/>
    </row>
    <row r="15" spans="1:20" ht="15" customHeight="1" thickBot="1" x14ac:dyDescent="0.3">
      <c r="A15" s="22"/>
      <c r="B15" s="82"/>
      <c r="C15" s="84"/>
      <c r="D15" s="91"/>
      <c r="E15" s="82"/>
      <c r="F15" s="84"/>
      <c r="G15" s="61"/>
      <c r="H15" s="52"/>
      <c r="I15" s="89"/>
      <c r="J15" s="84"/>
      <c r="K15" s="82"/>
      <c r="L15" s="84"/>
      <c r="M15" s="61"/>
      <c r="N15" s="52"/>
      <c r="O15" s="82"/>
      <c r="P15" s="71"/>
      <c r="Q15" s="69"/>
      <c r="R15" s="61"/>
      <c r="S15" s="52"/>
      <c r="T15" s="80"/>
    </row>
    <row r="16" spans="1:20" ht="14.45" customHeight="1" x14ac:dyDescent="0.25">
      <c r="A16" s="22"/>
      <c r="B16" s="76"/>
      <c r="C16" s="122"/>
      <c r="D16" s="86"/>
      <c r="E16" s="76"/>
      <c r="F16" s="58"/>
      <c r="G16" s="62"/>
      <c r="H16" s="53"/>
      <c r="I16" s="56"/>
      <c r="J16" s="58"/>
      <c r="K16" s="76"/>
      <c r="L16" s="58"/>
      <c r="M16" s="62"/>
      <c r="N16" s="53"/>
      <c r="O16" s="76"/>
      <c r="P16" s="64"/>
      <c r="Q16" s="66"/>
      <c r="R16" s="62"/>
      <c r="S16" s="53"/>
      <c r="T16" s="72"/>
    </row>
    <row r="17" spans="1:20" ht="15" customHeight="1" thickBot="1" x14ac:dyDescent="0.3">
      <c r="A17" s="22"/>
      <c r="B17" s="77"/>
      <c r="C17" s="59"/>
      <c r="D17" s="87"/>
      <c r="E17" s="77"/>
      <c r="F17" s="59"/>
      <c r="G17" s="63"/>
      <c r="H17" s="54"/>
      <c r="I17" s="57"/>
      <c r="J17" s="59"/>
      <c r="K17" s="77"/>
      <c r="L17" s="59"/>
      <c r="M17" s="63"/>
      <c r="N17" s="54"/>
      <c r="O17" s="77"/>
      <c r="P17" s="65"/>
      <c r="Q17" s="67"/>
      <c r="R17" s="63"/>
      <c r="S17" s="54"/>
      <c r="T17" s="73"/>
    </row>
    <row r="18" spans="1:2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25">
      <c r="O25" s="7"/>
    </row>
    <row r="28" spans="1:20" x14ac:dyDescent="0.25">
      <c r="O28" s="7"/>
    </row>
  </sheetData>
  <mergeCells count="143">
    <mergeCell ref="B12:B13"/>
    <mergeCell ref="C12:C13"/>
    <mergeCell ref="B14:B15"/>
    <mergeCell ref="C14:C15"/>
    <mergeCell ref="B16:B17"/>
    <mergeCell ref="C16:C17"/>
    <mergeCell ref="B2:C2"/>
    <mergeCell ref="B4:B5"/>
    <mergeCell ref="C4:C5"/>
    <mergeCell ref="B6:B7"/>
    <mergeCell ref="C6:C7"/>
    <mergeCell ref="B8:B9"/>
    <mergeCell ref="C8:C9"/>
    <mergeCell ref="B10:B11"/>
    <mergeCell ref="C10:C11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I4:I5"/>
    <mergeCell ref="J4:J5"/>
    <mergeCell ref="G4:G5"/>
    <mergeCell ref="R2:S2"/>
    <mergeCell ref="T4:T5"/>
    <mergeCell ref="D4:D5"/>
    <mergeCell ref="E4:E5"/>
    <mergeCell ref="F4:F5"/>
    <mergeCell ref="H4:H5"/>
    <mergeCell ref="T6:T7"/>
    <mergeCell ref="L6:L7"/>
    <mergeCell ref="N6:N7"/>
    <mergeCell ref="O6:O7"/>
    <mergeCell ref="R4:R5"/>
    <mergeCell ref="T8:T9"/>
    <mergeCell ref="K8:K9"/>
    <mergeCell ref="L8:L9"/>
    <mergeCell ref="N8:N9"/>
    <mergeCell ref="O8:O9"/>
    <mergeCell ref="S6:S7"/>
    <mergeCell ref="D6:D7"/>
    <mergeCell ref="S8:S9"/>
    <mergeCell ref="Q6:Q7"/>
    <mergeCell ref="G8:G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R6:R7"/>
    <mergeCell ref="R8:R9"/>
    <mergeCell ref="G6:G7"/>
    <mergeCell ref="T10:T11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D10:D11"/>
    <mergeCell ref="E10:E11"/>
    <mergeCell ref="F10:F11"/>
    <mergeCell ref="H10:H11"/>
    <mergeCell ref="S10:S11"/>
    <mergeCell ref="S12:S13"/>
    <mergeCell ref="G10:G11"/>
    <mergeCell ref="G12:G13"/>
    <mergeCell ref="D16:D17"/>
    <mergeCell ref="E16:E17"/>
    <mergeCell ref="F16:F17"/>
    <mergeCell ref="H16:H17"/>
    <mergeCell ref="I14:I15"/>
    <mergeCell ref="J14:J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M6:M7"/>
    <mergeCell ref="M8:M9"/>
    <mergeCell ref="M10:M11"/>
    <mergeCell ref="M12:M13"/>
    <mergeCell ref="M14:M15"/>
    <mergeCell ref="M16:M17"/>
    <mergeCell ref="R16:R17"/>
    <mergeCell ref="R10:R11"/>
    <mergeCell ref="R12:R13"/>
    <mergeCell ref="R14:R15"/>
    <mergeCell ref="P16:P17"/>
    <mergeCell ref="Q16:Q17"/>
    <mergeCell ref="Q10:Q11"/>
    <mergeCell ref="P6:P7"/>
    <mergeCell ref="P8:P9"/>
    <mergeCell ref="Q8:Q9"/>
  </mergeCells>
  <hyperlinks>
    <hyperlink ref="S4:S5" r:id="rId1" display="tot_990106.png"/>
    <hyperlink ref="R4:R5" r:id="rId2" display="sig_990106.png"/>
    <hyperlink ref="S6:S7" r:id="rId3" display="tot_990112.png"/>
    <hyperlink ref="R6:R7" r:id="rId4" display="tech_990112.png"/>
    <hyperlink ref="S8:S9" r:id="rId5" display="tot_990131.png"/>
    <hyperlink ref="R8:R9" r:id="rId6" display="tech_990131.png"/>
  </hyperlinks>
  <pageMargins left="0.7" right="0.7" top="0.75" bottom="0.75" header="0.3" footer="0.3"/>
  <pageSetup orientation="portrait" horizontalDpi="300" verticalDpi="0" copies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tabSelected="1" workbookViewId="0">
      <selection activeCell="R8" sqref="R8:R9"/>
    </sheetView>
  </sheetViews>
  <sheetFormatPr defaultRowHeight="15" x14ac:dyDescent="0.25"/>
  <cols>
    <col min="2" max="2" width="6.28515625" bestFit="1" customWidth="1"/>
    <col min="5" max="5" width="5.7109375" bestFit="1" customWidth="1"/>
    <col min="8" max="8" width="5.710937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2" t="s">
        <v>18</v>
      </c>
      <c r="L2" s="113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74" t="s">
        <v>39</v>
      </c>
      <c r="S2" s="75"/>
      <c r="T2" s="130" t="s">
        <v>0</v>
      </c>
    </row>
    <row r="3" spans="2:20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30"/>
    </row>
    <row r="4" spans="2:20" ht="15" customHeight="1" thickBot="1" x14ac:dyDescent="0.3">
      <c r="B4" s="32" t="str">
        <f>IF(K4&gt;0, C4/K4,"RF")</f>
        <v>RF</v>
      </c>
      <c r="C4" s="33">
        <f>(D4/P4)-1</f>
        <v>-1</v>
      </c>
      <c r="D4" s="34">
        <v>0</v>
      </c>
      <c r="E4" s="32" t="str">
        <f>IF(K4&gt;0, F4/K4,"RF")</f>
        <v>RF</v>
      </c>
      <c r="F4" s="33">
        <f>(G4/P4)-1</f>
        <v>0.53721752168790826</v>
      </c>
      <c r="G4" s="34">
        <v>28706</v>
      </c>
      <c r="H4" s="32" t="str">
        <f>IF(K4&gt;0, I4/K4,"RF")</f>
        <v>RF</v>
      </c>
      <c r="I4" s="33">
        <f>(J4/P4)-1</f>
        <v>0.23856699153903826</v>
      </c>
      <c r="J4" s="34">
        <v>23129</v>
      </c>
      <c r="K4" s="135">
        <f>IF(1-(L4/P4)&gt;0, 1-(L4/P4), 0)</f>
        <v>0</v>
      </c>
      <c r="L4" s="35">
        <v>21213</v>
      </c>
      <c r="M4" s="49">
        <f>P4*Q4</f>
        <v>31073536</v>
      </c>
      <c r="N4" s="33" t="str">
        <f>IF( (P4-L4)*Q4/O4&gt;0, (P4-L4)*Q4/O4, "Risk free")</f>
        <v>Risk free</v>
      </c>
      <c r="O4" s="50">
        <f>[1]سرمایه!$F$4</f>
        <v>1377612867</v>
      </c>
      <c r="P4" s="131">
        <v>18674</v>
      </c>
      <c r="Q4" s="132">
        <v>1664</v>
      </c>
      <c r="R4" s="133" t="s">
        <v>49</v>
      </c>
      <c r="S4" s="120" t="s">
        <v>43</v>
      </c>
      <c r="T4" s="48" t="s">
        <v>41</v>
      </c>
    </row>
    <row r="5" spans="2:20" ht="15" customHeight="1" thickBot="1" x14ac:dyDescent="0.3">
      <c r="B5" s="32"/>
      <c r="C5" s="33"/>
      <c r="D5" s="34"/>
      <c r="E5" s="32"/>
      <c r="F5" s="33"/>
      <c r="G5" s="34"/>
      <c r="H5" s="32"/>
      <c r="I5" s="33"/>
      <c r="J5" s="34"/>
      <c r="K5" s="135"/>
      <c r="L5" s="35"/>
      <c r="M5" s="49"/>
      <c r="N5" s="33"/>
      <c r="O5" s="50"/>
      <c r="P5" s="131"/>
      <c r="Q5" s="132"/>
      <c r="R5" s="134"/>
      <c r="S5" s="121"/>
      <c r="T5" s="48"/>
    </row>
    <row r="6" spans="2:20" ht="15" customHeight="1" thickBot="1" x14ac:dyDescent="0.3">
      <c r="B6" s="32">
        <f>IF(K6&gt;0, C6/K6,"RF")</f>
        <v>3.3857317877674107</v>
      </c>
      <c r="C6" s="33">
        <f>(D6/P6)-1</f>
        <v>1.1288964303670186</v>
      </c>
      <c r="D6" s="34">
        <v>67750</v>
      </c>
      <c r="E6" s="32">
        <f>IF(K6&gt;0, F6/K6,"RF")</f>
        <v>1.8699462821600223</v>
      </c>
      <c r="F6" s="33">
        <f>(G6/P6)-1</f>
        <v>0.62349170437405732</v>
      </c>
      <c r="G6" s="34">
        <v>51666</v>
      </c>
      <c r="H6" s="32">
        <f>IF(K6&gt;0, I6/K6,"RF")</f>
        <v>1.2652907360286496</v>
      </c>
      <c r="I6" s="33">
        <f>(J6/P6)-1</f>
        <v>0.42188285570638517</v>
      </c>
      <c r="J6" s="34">
        <v>45250</v>
      </c>
      <c r="K6" s="135">
        <f>IF(1-(L6/P6)&gt;0, 1-(L6/P6), 0)</f>
        <v>0.33342760180995479</v>
      </c>
      <c r="L6" s="35">
        <v>21213</v>
      </c>
      <c r="M6" s="49">
        <f>P6*Q6</f>
        <v>96840432</v>
      </c>
      <c r="N6" s="33">
        <f>IF( (P6-L6)*Q6/O6&gt;0, (P6-L6)*Q6/O6, "Risk free")</f>
        <v>2.3438568101004822E-2</v>
      </c>
      <c r="O6" s="50">
        <f>[1]سرمایه!$F$4</f>
        <v>1377612867</v>
      </c>
      <c r="P6" s="131">
        <v>31824</v>
      </c>
      <c r="Q6" s="132">
        <v>3043</v>
      </c>
      <c r="R6" s="100" t="s">
        <v>71</v>
      </c>
      <c r="S6" s="120" t="s">
        <v>77</v>
      </c>
      <c r="T6" s="48" t="s">
        <v>69</v>
      </c>
    </row>
    <row r="7" spans="2:20" ht="15" customHeight="1" thickBot="1" x14ac:dyDescent="0.3">
      <c r="B7" s="32"/>
      <c r="C7" s="33"/>
      <c r="D7" s="34"/>
      <c r="E7" s="32"/>
      <c r="F7" s="33"/>
      <c r="G7" s="34"/>
      <c r="H7" s="32"/>
      <c r="I7" s="33"/>
      <c r="J7" s="34"/>
      <c r="K7" s="135"/>
      <c r="L7" s="35"/>
      <c r="M7" s="49"/>
      <c r="N7" s="33"/>
      <c r="O7" s="50"/>
      <c r="P7" s="131"/>
      <c r="Q7" s="132"/>
      <c r="R7" s="101"/>
      <c r="S7" s="121"/>
      <c r="T7" s="48"/>
    </row>
    <row r="8" spans="2:20" ht="15" customHeight="1" thickBot="1" x14ac:dyDescent="0.3">
      <c r="B8" s="32">
        <f>IF(K8&gt;0, C8/K8,"RF")</f>
        <v>1.0864867288378768</v>
      </c>
      <c r="C8" s="33">
        <f>(D8/P8)-1</f>
        <v>0.5568500390642952</v>
      </c>
      <c r="D8" s="34">
        <v>67751</v>
      </c>
      <c r="E8" s="32">
        <f>IF(K8&gt;0, F8/K8,"RF")</f>
        <v>0.36536047345767592</v>
      </c>
      <c r="F8" s="33">
        <f>(G8/P8)-1</f>
        <v>0.18725584815478657</v>
      </c>
      <c r="G8" s="34">
        <v>51667</v>
      </c>
      <c r="H8" s="32">
        <f>IF(K8&gt;0, I8/K8,"RF")</f>
        <v>7.7699067431850857E-2</v>
      </c>
      <c r="I8" s="33">
        <f>(J8/P8)-1</f>
        <v>3.9822602141642571E-2</v>
      </c>
      <c r="J8" s="34">
        <v>45251</v>
      </c>
      <c r="K8" s="135">
        <f>IF(1-(L8/P8)&gt;0, 1-(L8/P8), 0)</f>
        <v>0.51252355347212641</v>
      </c>
      <c r="L8" s="35">
        <v>21214</v>
      </c>
      <c r="M8" s="49">
        <f>P8*Q8</f>
        <v>78680544</v>
      </c>
      <c r="N8" s="33">
        <f>IF( (P8-L8)*Q8/O8&gt;0, (P8-L8)*Q8/O8, "Risk free")</f>
        <v>2.9272107546306766E-2</v>
      </c>
      <c r="O8" s="50">
        <f>[1]سرمایه!$F$4</f>
        <v>1377612867</v>
      </c>
      <c r="P8" s="131">
        <v>43518</v>
      </c>
      <c r="Q8" s="132">
        <v>1808</v>
      </c>
      <c r="R8" s="176" t="s">
        <v>79</v>
      </c>
      <c r="S8" s="55" t="s">
        <v>77</v>
      </c>
      <c r="T8" s="48" t="s">
        <v>78</v>
      </c>
    </row>
    <row r="9" spans="2:20" ht="15" customHeight="1" thickBot="1" x14ac:dyDescent="0.3">
      <c r="B9" s="32"/>
      <c r="C9" s="33"/>
      <c r="D9" s="34"/>
      <c r="E9" s="32"/>
      <c r="F9" s="33"/>
      <c r="G9" s="34"/>
      <c r="H9" s="32"/>
      <c r="I9" s="33"/>
      <c r="J9" s="34"/>
      <c r="K9" s="135"/>
      <c r="L9" s="35"/>
      <c r="M9" s="49"/>
      <c r="N9" s="33"/>
      <c r="O9" s="50"/>
      <c r="P9" s="131"/>
      <c r="Q9" s="132"/>
      <c r="R9" s="177"/>
      <c r="S9" s="54"/>
      <c r="T9" s="48"/>
    </row>
    <row r="10" spans="2:20" ht="15" customHeight="1" x14ac:dyDescent="0.25">
      <c r="B10" s="144"/>
      <c r="C10" s="146"/>
      <c r="D10" s="148"/>
      <c r="E10" s="144"/>
      <c r="F10" s="146"/>
      <c r="G10" s="148"/>
      <c r="H10" s="144"/>
      <c r="I10" s="146"/>
      <c r="J10" s="148"/>
      <c r="K10" s="144"/>
      <c r="L10" s="148"/>
      <c r="M10" s="144"/>
      <c r="N10" s="146"/>
      <c r="O10" s="146"/>
      <c r="P10" s="146"/>
      <c r="Q10" s="148"/>
      <c r="R10" s="154"/>
      <c r="S10" s="156"/>
      <c r="T10" s="152"/>
    </row>
    <row r="11" spans="2:20" ht="15" customHeight="1" thickBot="1" x14ac:dyDescent="0.3">
      <c r="B11" s="145"/>
      <c r="C11" s="147"/>
      <c r="D11" s="149"/>
      <c r="E11" s="145"/>
      <c r="F11" s="147"/>
      <c r="G11" s="149"/>
      <c r="H11" s="145"/>
      <c r="I11" s="147"/>
      <c r="J11" s="149"/>
      <c r="K11" s="145"/>
      <c r="L11" s="149"/>
      <c r="M11" s="145"/>
      <c r="N11" s="147"/>
      <c r="O11" s="147"/>
      <c r="P11" s="147"/>
      <c r="Q11" s="149"/>
      <c r="R11" s="155"/>
      <c r="S11" s="157"/>
      <c r="T11" s="153"/>
    </row>
    <row r="12" spans="2:20" ht="15" customHeight="1" x14ac:dyDescent="0.25">
      <c r="B12" s="136"/>
      <c r="C12" s="138"/>
      <c r="D12" s="140"/>
      <c r="E12" s="136"/>
      <c r="F12" s="138"/>
      <c r="G12" s="140"/>
      <c r="H12" s="136"/>
      <c r="I12" s="138"/>
      <c r="J12" s="140"/>
      <c r="K12" s="136"/>
      <c r="L12" s="140"/>
      <c r="M12" s="136"/>
      <c r="N12" s="138"/>
      <c r="O12" s="138"/>
      <c r="P12" s="138"/>
      <c r="Q12" s="140"/>
      <c r="R12" s="150"/>
      <c r="S12" s="158"/>
      <c r="T12" s="142"/>
    </row>
    <row r="13" spans="2:20" ht="15" customHeight="1" thickBot="1" x14ac:dyDescent="0.3">
      <c r="B13" s="137"/>
      <c r="C13" s="139"/>
      <c r="D13" s="141"/>
      <c r="E13" s="137"/>
      <c r="F13" s="139"/>
      <c r="G13" s="141"/>
      <c r="H13" s="137"/>
      <c r="I13" s="139"/>
      <c r="J13" s="141"/>
      <c r="K13" s="137"/>
      <c r="L13" s="141"/>
      <c r="M13" s="137"/>
      <c r="N13" s="139"/>
      <c r="O13" s="139"/>
      <c r="P13" s="139"/>
      <c r="Q13" s="141"/>
      <c r="R13" s="151"/>
      <c r="S13" s="159"/>
      <c r="T13" s="143"/>
    </row>
    <row r="14" spans="2:20" ht="15" customHeight="1" x14ac:dyDescent="0.25">
      <c r="B14" s="144"/>
      <c r="C14" s="146"/>
      <c r="D14" s="148"/>
      <c r="E14" s="144"/>
      <c r="F14" s="146"/>
      <c r="G14" s="148"/>
      <c r="H14" s="144"/>
      <c r="I14" s="146"/>
      <c r="J14" s="148"/>
      <c r="K14" s="144"/>
      <c r="L14" s="148"/>
      <c r="M14" s="144"/>
      <c r="N14" s="146"/>
      <c r="O14" s="146"/>
      <c r="P14" s="146"/>
      <c r="Q14" s="148"/>
      <c r="R14" s="154"/>
      <c r="S14" s="156"/>
      <c r="T14" s="152"/>
    </row>
    <row r="15" spans="2:20" ht="15" customHeight="1" thickBot="1" x14ac:dyDescent="0.3">
      <c r="B15" s="145"/>
      <c r="C15" s="147"/>
      <c r="D15" s="149"/>
      <c r="E15" s="145"/>
      <c r="F15" s="147"/>
      <c r="G15" s="149"/>
      <c r="H15" s="145"/>
      <c r="I15" s="147"/>
      <c r="J15" s="149"/>
      <c r="K15" s="145"/>
      <c r="L15" s="149"/>
      <c r="M15" s="145"/>
      <c r="N15" s="147"/>
      <c r="O15" s="147"/>
      <c r="P15" s="147"/>
      <c r="Q15" s="149"/>
      <c r="R15" s="155"/>
      <c r="S15" s="157"/>
      <c r="T15" s="153"/>
    </row>
    <row r="16" spans="2:20" ht="15" customHeight="1" x14ac:dyDescent="0.25">
      <c r="B16" s="136"/>
      <c r="C16" s="138"/>
      <c r="D16" s="140"/>
      <c r="E16" s="136"/>
      <c r="F16" s="138"/>
      <c r="G16" s="140"/>
      <c r="H16" s="136"/>
      <c r="I16" s="138"/>
      <c r="J16" s="140"/>
      <c r="K16" s="136"/>
      <c r="L16" s="140"/>
      <c r="M16" s="136"/>
      <c r="N16" s="138"/>
      <c r="O16" s="138"/>
      <c r="P16" s="138"/>
      <c r="Q16" s="140"/>
      <c r="R16" s="150"/>
      <c r="S16" s="158"/>
      <c r="T16" s="142"/>
    </row>
    <row r="17" spans="2:20" ht="15" customHeight="1" thickBot="1" x14ac:dyDescent="0.3">
      <c r="B17" s="137"/>
      <c r="C17" s="139"/>
      <c r="D17" s="141"/>
      <c r="E17" s="137"/>
      <c r="F17" s="139"/>
      <c r="G17" s="141"/>
      <c r="H17" s="137"/>
      <c r="I17" s="139"/>
      <c r="J17" s="141"/>
      <c r="K17" s="137"/>
      <c r="L17" s="141"/>
      <c r="M17" s="137"/>
      <c r="N17" s="139"/>
      <c r="O17" s="139"/>
      <c r="P17" s="139"/>
      <c r="Q17" s="141"/>
      <c r="R17" s="151"/>
      <c r="S17" s="159"/>
      <c r="T17" s="143"/>
    </row>
    <row r="20" spans="2:20" x14ac:dyDescent="0.25">
      <c r="S20" s="26"/>
      <c r="T20" s="26"/>
    </row>
    <row r="21" spans="2:20" x14ac:dyDescent="0.25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  <hyperlink ref="R6:R7" r:id="rId2" display="tech_990131.png"/>
    <hyperlink ref="R8:R9" r:id="rId3" display="tech_990221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6" sqref="E6:E7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30" t="s">
        <v>32</v>
      </c>
      <c r="C2" s="130" t="s">
        <v>33</v>
      </c>
      <c r="D2" s="30" t="s">
        <v>19</v>
      </c>
      <c r="E2" s="130" t="s">
        <v>34</v>
      </c>
      <c r="F2" s="161" t="s">
        <v>21</v>
      </c>
      <c r="G2" s="130" t="s">
        <v>22</v>
      </c>
      <c r="H2" s="36" t="s">
        <v>47</v>
      </c>
      <c r="I2" s="38"/>
      <c r="J2" s="130" t="s">
        <v>0</v>
      </c>
    </row>
    <row r="3" spans="2:10" ht="15" customHeight="1" thickBot="1" x14ac:dyDescent="0.3">
      <c r="B3" s="30"/>
      <c r="C3" s="130"/>
      <c r="D3" s="30"/>
      <c r="E3" s="130"/>
      <c r="F3" s="162"/>
      <c r="G3" s="46"/>
      <c r="H3" s="24" t="s">
        <v>38</v>
      </c>
      <c r="I3" s="25" t="s">
        <v>40</v>
      </c>
      <c r="J3" s="130"/>
    </row>
    <row r="4" spans="2:10" ht="17.45" customHeight="1" thickBot="1" x14ac:dyDescent="0.3">
      <c r="B4" s="173">
        <f>D4-(F4*G4)</f>
        <v>2305336</v>
      </c>
      <c r="C4" s="174">
        <f>E4/F4-1</f>
        <v>0.31573310485166539</v>
      </c>
      <c r="D4" s="173">
        <f>E4*G4</f>
        <v>9606870</v>
      </c>
      <c r="E4" s="170">
        <v>24570</v>
      </c>
      <c r="F4" s="163">
        <v>18674</v>
      </c>
      <c r="G4" s="160">
        <v>391</v>
      </c>
      <c r="H4" s="168" t="s">
        <v>46</v>
      </c>
      <c r="I4" s="167" t="s">
        <v>62</v>
      </c>
      <c r="J4" s="160" t="s">
        <v>54</v>
      </c>
    </row>
    <row r="5" spans="2:10" ht="15" customHeight="1" thickBot="1" x14ac:dyDescent="0.3">
      <c r="B5" s="173"/>
      <c r="C5" s="174"/>
      <c r="D5" s="173"/>
      <c r="E5" s="170"/>
      <c r="F5" s="164"/>
      <c r="G5" s="160"/>
      <c r="H5" s="169"/>
      <c r="I5" s="167"/>
      <c r="J5" s="160"/>
    </row>
    <row r="6" spans="2:10" ht="15" customHeight="1" thickBot="1" x14ac:dyDescent="0.3">
      <c r="B6" s="170"/>
      <c r="C6" s="175"/>
      <c r="D6" s="170"/>
      <c r="E6" s="170"/>
      <c r="F6" s="163"/>
      <c r="G6" s="160"/>
      <c r="H6" s="168"/>
      <c r="I6" s="167"/>
      <c r="J6" s="160"/>
    </row>
    <row r="7" spans="2:10" ht="15" customHeight="1" thickBot="1" x14ac:dyDescent="0.3">
      <c r="B7" s="170"/>
      <c r="C7" s="175"/>
      <c r="D7" s="170"/>
      <c r="E7" s="170"/>
      <c r="F7" s="164"/>
      <c r="G7" s="160"/>
      <c r="H7" s="169"/>
      <c r="I7" s="167"/>
      <c r="J7" s="160"/>
    </row>
    <row r="8" spans="2:10" ht="15.75" thickBot="1" x14ac:dyDescent="0.3">
      <c r="B8" s="160"/>
      <c r="C8" s="160"/>
      <c r="D8" s="160"/>
      <c r="E8" s="160"/>
      <c r="F8" s="165"/>
      <c r="G8" s="160"/>
      <c r="H8" s="171"/>
      <c r="I8" s="167"/>
      <c r="J8" s="160"/>
    </row>
    <row r="9" spans="2:10" ht="15.75" thickBot="1" x14ac:dyDescent="0.3">
      <c r="B9" s="160"/>
      <c r="C9" s="160"/>
      <c r="D9" s="160"/>
      <c r="E9" s="160"/>
      <c r="F9" s="166"/>
      <c r="G9" s="160"/>
      <c r="H9" s="172"/>
      <c r="I9" s="167"/>
      <c r="J9" s="160"/>
    </row>
    <row r="10" spans="2:10" ht="15.75" thickBot="1" x14ac:dyDescent="0.3">
      <c r="B10" s="160"/>
      <c r="C10" s="160"/>
      <c r="D10" s="160"/>
      <c r="E10" s="160"/>
      <c r="F10" s="165"/>
      <c r="G10" s="160"/>
      <c r="H10" s="171"/>
      <c r="I10" s="167"/>
      <c r="J10" s="160"/>
    </row>
    <row r="11" spans="2:10" ht="15.75" thickBot="1" x14ac:dyDescent="0.3">
      <c r="B11" s="160"/>
      <c r="C11" s="160"/>
      <c r="D11" s="160"/>
      <c r="E11" s="160"/>
      <c r="F11" s="166"/>
      <c r="G11" s="160"/>
      <c r="H11" s="172"/>
      <c r="I11" s="167"/>
      <c r="J11" s="160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2020-05-10T11:50:28Z</dcterms:modified>
</cp:coreProperties>
</file>