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activeTab="1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 l="1"/>
  <c r="O4" i="3" s="1"/>
</calcChain>
</file>

<file path=xl/sharedStrings.xml><?xml version="1.0" encoding="utf-8"?>
<sst xmlns="http://schemas.openxmlformats.org/spreadsheetml/2006/main" count="121" uniqueCount="69">
  <si>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</si>
  <si>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</si>
  <si>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</si>
  <si>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</si>
  <si>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</si>
  <si>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</si>
  <si>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</si>
  <si>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</si>
  <si>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</si>
  <si>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</si>
  <si>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</si>
  <si>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</si>
  <si>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</si>
  <si>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</si>
  <si>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</si>
  <si>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</si>
  <si>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</si>
  <si>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</si>
  <si>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</si>
  <si>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</si>
  <si>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</si>
  <si>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</si>
  <si>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</si>
  <si>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</si>
  <si>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</si>
  <si>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</si>
  <si>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</si>
  <si>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</si>
  <si>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</si>
  <si>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</si>
  <si>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</si>
  <si>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</si>
  <si>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</si>
  <si>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</si>
  <si>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</si>
  <si>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</si>
  <si>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</si>
  <si>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</si>
  <si>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</si>
  <si>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</si>
  <si>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</si>
  <si>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</si>
  <si>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</si>
  <si>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</si>
  <si>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</si>
  <si>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</si>
  <si>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</si>
  <si>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</si>
  <si>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</si>
  <si>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sig_990106.png</t>
  </si>
  <si>
    <t>موج 5</t>
  </si>
  <si>
    <t>Bullish</t>
  </si>
  <si>
    <t>OB</t>
  </si>
  <si>
    <t>روند صعودی</t>
  </si>
  <si>
    <t>99/01/11</t>
  </si>
  <si>
    <t xml:space="preserve">HD+
در Stoch. RSI
</t>
  </si>
  <si>
    <t xml:space="preserve">OB
نزدیک به خط مقاومت
</t>
  </si>
  <si>
    <t xml:space="preserve">18350
21869
</t>
  </si>
  <si>
    <t>قیمت حوالی خط مینور بالایی</t>
  </si>
  <si>
    <t>tot_990106.png</t>
  </si>
  <si>
    <t>HD-</t>
  </si>
  <si>
    <t>برخورد به سقف کانال کوتاه مدت. شکست سقف کانال بلند مدت</t>
  </si>
  <si>
    <t>سیو سود به دلیل نزدیکی شاخص به مقاومت تاریخی. برخورد قیمت به سقف کانال کوتاه مدت</t>
  </si>
  <si>
    <t>MA20</t>
  </si>
  <si>
    <t>شیب</t>
  </si>
  <si>
    <t>قیمت</t>
  </si>
  <si>
    <t>+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</si>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</sst>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B Nazanin"/>
      <charset val="178"/>
    </font>
    <font>
      <sz val="9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 wrapText="1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  <sheetName val="واچ لیست"/>
    </sheetNames>
    <sheetDataSet>
      <sheetData sheetId="0"/>
      <sheetData sheetId="1">
        <row r="4">
          <cell r="F4">
            <v>575810816</v>
          </cell>
        </row>
      </sheetData>
      <sheetData sheetId="2"/>
      <sheetData sheetId="3"/>
      <sheetData sheetId="4">
        <row r="5">
          <cell r="B5">
            <v>86588850.975599647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2" Type="http://schemas.openxmlformats.org/officeDocument/2006/relationships/hyperlink" Target="sig_990106.png" TargetMode="External"/><Relationship Id="rId1" Type="http://schemas.openxmlformats.org/officeDocument/2006/relationships/hyperlink" Target="tot_990106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tech_990112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6.33203125" bestFit="1" customWidth="1"/>
    <col min="5" max="5" width="5.66406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5">
      <c r="B4" s="32" t="str">
        <f>IF(L4&gt;0, C4/L4,"RF")</f>
        <v>RF</v>
      </c>
      <c r="C4" s="33">
        <f>(D4/Q4)-1</f>
        <v>-1</v>
      </c>
      <c r="D4" s="34">
        <v>0</v>
      </c>
      <c r="E4" s="32" t="str">
        <f>IF(L4&gt;0, F4/L4,"RF")</f>
        <v>RF</v>
      </c>
      <c r="F4" s="33">
        <f>(G4/Q4)-1</f>
        <v>0.53721752168790826</v>
      </c>
      <c r="G4" s="34">
        <v>28706</v>
      </c>
      <c r="H4" s="32" t="str">
        <f>IF(L4&gt;0, I4/L4,"RF")</f>
        <v>RF</v>
      </c>
      <c r="I4" s="33">
        <f>(J4/Q4)-1</f>
        <v>0.23856699153903826</v>
      </c>
      <c r="J4" s="34">
        <v>23129</v>
      </c>
      <c r="K4" s="39">
        <f>IF(L4&gt;0, N4-M4*R4, 0)</f>
        <v>0</v>
      </c>
      <c r="L4" s="40">
        <f>IF(1-(M4/Q4)&gt;0, 1-(M4/Q4), 0)</f>
        <v>0</v>
      </c>
      <c r="M4" s="35">
        <v>21213</v>
      </c>
      <c r="N4" s="49">
        <f>R4*Q4</f>
        <v>23772002</v>
      </c>
      <c r="O4" s="33" t="str">
        <f>IF( (Q4-M4)*R4/P4&gt;0, (Q4-M4)*R4/P4, "Risk free")</f>
        <v>Risk free</v>
      </c>
      <c r="P4" s="50">
        <f>'[1]مدیریت سرمایه'!$B$5</f>
        <v>86588850.975599647</v>
      </c>
      <c r="Q4" s="50">
        <f>(SUM('تاریخچه خرید'!M4:M17)-SUMPRODUCT('تاریخچه فروش'!G4:G7*'تاریخچه فروش'!F4:F7))/R4</f>
        <v>18674</v>
      </c>
      <c r="R4" s="45">
        <f>SUM('تاریخچه خرید'!Q4:Q17)-SUM('تاریخچه فروش'!G4:G11)</f>
        <v>1273</v>
      </c>
      <c r="S4" s="48" t="s">
        <v>41</v>
      </c>
    </row>
    <row r="5" spans="2:19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pane ySplit="3" topLeftCell="A4" activePane="bottomLeft" state="frozen"/>
      <selection pane="bottomLeft" activeCell="R6" sqref="R6:R7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119" t="s">
        <v>63</v>
      </c>
      <c r="C2" s="120"/>
      <c r="D2" s="104" t="s">
        <v>7</v>
      </c>
      <c r="E2" s="112" t="s">
        <v>6</v>
      </c>
      <c r="F2" s="113"/>
      <c r="G2" s="110" t="s">
        <v>5</v>
      </c>
      <c r="H2" s="111"/>
      <c r="I2" s="74" t="s">
        <v>16</v>
      </c>
      <c r="J2" s="75"/>
      <c r="K2" s="115" t="s">
        <v>13</v>
      </c>
      <c r="L2" s="116"/>
      <c r="M2" s="74" t="s">
        <v>4</v>
      </c>
      <c r="N2" s="75"/>
      <c r="O2" s="41" t="s">
        <v>1</v>
      </c>
      <c r="P2" s="42"/>
      <c r="Q2" s="43"/>
      <c r="R2" s="74" t="s">
        <v>35</v>
      </c>
      <c r="S2" s="75"/>
      <c r="T2" s="104" t="s">
        <v>0</v>
      </c>
    </row>
    <row r="3" spans="1:20" ht="19.2" thickBot="1" x14ac:dyDescent="0.35">
      <c r="B3" s="29" t="s">
        <v>64</v>
      </c>
      <c r="C3" s="20" t="s">
        <v>65</v>
      </c>
      <c r="D3" s="105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14"/>
    </row>
    <row r="4" spans="1:20" ht="16.8" customHeight="1" x14ac:dyDescent="0.3">
      <c r="A4" s="22"/>
      <c r="B4" s="76" t="s">
        <v>66</v>
      </c>
      <c r="C4" s="121" t="s">
        <v>67</v>
      </c>
      <c r="D4" s="97" t="s">
        <v>55</v>
      </c>
      <c r="E4" s="98" t="s">
        <v>56</v>
      </c>
      <c r="F4" s="58" t="s">
        <v>51</v>
      </c>
      <c r="G4" s="108"/>
      <c r="H4" s="99" t="s">
        <v>42</v>
      </c>
      <c r="I4" s="86" t="s">
        <v>42</v>
      </c>
      <c r="J4" s="56" t="s">
        <v>42</v>
      </c>
      <c r="K4" s="76" t="s">
        <v>42</v>
      </c>
      <c r="L4" s="117" t="s">
        <v>57</v>
      </c>
      <c r="M4" s="108" t="s">
        <v>42</v>
      </c>
      <c r="N4" s="58" t="s">
        <v>50</v>
      </c>
      <c r="O4" s="76" t="s">
        <v>58</v>
      </c>
      <c r="P4" s="64" t="s">
        <v>42</v>
      </c>
      <c r="Q4" s="66" t="s">
        <v>53</v>
      </c>
      <c r="R4" s="102" t="s">
        <v>49</v>
      </c>
      <c r="S4" s="106" t="s">
        <v>59</v>
      </c>
      <c r="T4" s="72" t="s">
        <v>41</v>
      </c>
    </row>
    <row r="5" spans="1:20" ht="17.399999999999999" customHeight="1" thickBot="1" x14ac:dyDescent="0.35">
      <c r="A5" s="22"/>
      <c r="B5" s="77"/>
      <c r="C5" s="122"/>
      <c r="D5" s="87"/>
      <c r="E5" s="63"/>
      <c r="F5" s="59"/>
      <c r="G5" s="109"/>
      <c r="H5" s="100"/>
      <c r="I5" s="87"/>
      <c r="J5" s="57"/>
      <c r="K5" s="77"/>
      <c r="L5" s="59"/>
      <c r="M5" s="109"/>
      <c r="N5" s="59"/>
      <c r="O5" s="77"/>
      <c r="P5" s="65"/>
      <c r="Q5" s="67"/>
      <c r="R5" s="103"/>
      <c r="S5" s="107"/>
      <c r="T5" s="85"/>
    </row>
    <row r="6" spans="1:20" ht="14.4" customHeight="1" x14ac:dyDescent="0.3">
      <c r="A6" s="22"/>
      <c r="B6" s="81" t="s">
        <v>66</v>
      </c>
      <c r="C6" s="123" t="s">
        <v>68</v>
      </c>
      <c r="D6" s="90" t="s">
        <v>60</v>
      </c>
      <c r="E6" s="94" t="s">
        <v>52</v>
      </c>
      <c r="F6" s="83" t="s">
        <v>51</v>
      </c>
      <c r="G6" s="60"/>
      <c r="H6" s="51" t="s">
        <v>42</v>
      </c>
      <c r="I6" s="90" t="s">
        <v>42</v>
      </c>
      <c r="J6" s="88" t="s">
        <v>42</v>
      </c>
      <c r="K6" s="81" t="s">
        <v>42</v>
      </c>
      <c r="L6" s="101" t="s">
        <v>57</v>
      </c>
      <c r="M6" s="60"/>
      <c r="N6" s="51" t="s">
        <v>42</v>
      </c>
      <c r="O6" s="81" t="s">
        <v>42</v>
      </c>
      <c r="P6" s="70" t="s">
        <v>61</v>
      </c>
      <c r="Q6" s="68" t="s">
        <v>53</v>
      </c>
      <c r="R6" s="95" t="s">
        <v>46</v>
      </c>
      <c r="S6" s="92" t="s">
        <v>45</v>
      </c>
      <c r="T6" s="79" t="s">
        <v>44</v>
      </c>
    </row>
    <row r="7" spans="1:20" ht="15" customHeight="1" thickBot="1" x14ac:dyDescent="0.35">
      <c r="A7" s="22"/>
      <c r="B7" s="82"/>
      <c r="C7" s="124"/>
      <c r="D7" s="91"/>
      <c r="E7" s="82"/>
      <c r="F7" s="84"/>
      <c r="G7" s="61"/>
      <c r="H7" s="52"/>
      <c r="I7" s="91"/>
      <c r="J7" s="89"/>
      <c r="K7" s="82"/>
      <c r="L7" s="61"/>
      <c r="M7" s="61"/>
      <c r="N7" s="52"/>
      <c r="O7" s="82"/>
      <c r="P7" s="71"/>
      <c r="Q7" s="69"/>
      <c r="R7" s="96"/>
      <c r="S7" s="93"/>
      <c r="T7" s="80"/>
    </row>
    <row r="8" spans="1:20" ht="14.4" customHeight="1" x14ac:dyDescent="0.3">
      <c r="A8" s="22"/>
      <c r="B8" s="76"/>
      <c r="C8" s="125"/>
      <c r="D8" s="86"/>
      <c r="E8" s="76"/>
      <c r="F8" s="58"/>
      <c r="G8" s="62"/>
      <c r="H8" s="53"/>
      <c r="I8" s="56"/>
      <c r="J8" s="58"/>
      <c r="K8" s="76"/>
      <c r="L8" s="58"/>
      <c r="M8" s="62"/>
      <c r="N8" s="53"/>
      <c r="O8" s="76"/>
      <c r="P8" s="64"/>
      <c r="Q8" s="66"/>
      <c r="R8" s="62"/>
      <c r="S8" s="53"/>
      <c r="T8" s="72"/>
    </row>
    <row r="9" spans="1:20" ht="15" customHeight="1" thickBot="1" x14ac:dyDescent="0.35">
      <c r="A9" s="22"/>
      <c r="B9" s="77"/>
      <c r="C9" s="122"/>
      <c r="D9" s="87"/>
      <c r="E9" s="77"/>
      <c r="F9" s="59"/>
      <c r="G9" s="63"/>
      <c r="H9" s="55"/>
      <c r="I9" s="57"/>
      <c r="J9" s="59"/>
      <c r="K9" s="77"/>
      <c r="L9" s="59"/>
      <c r="M9" s="63"/>
      <c r="N9" s="55"/>
      <c r="O9" s="77"/>
      <c r="P9" s="65"/>
      <c r="Q9" s="67"/>
      <c r="R9" s="63"/>
      <c r="S9" s="55"/>
      <c r="T9" s="85"/>
    </row>
    <row r="10" spans="1:20" ht="14.4" customHeight="1" x14ac:dyDescent="0.3">
      <c r="A10" s="22"/>
      <c r="B10" s="81"/>
      <c r="C10" s="83"/>
      <c r="D10" s="90"/>
      <c r="E10" s="81"/>
      <c r="F10" s="83"/>
      <c r="G10" s="60"/>
      <c r="H10" s="51"/>
      <c r="I10" s="88"/>
      <c r="J10" s="83"/>
      <c r="K10" s="81"/>
      <c r="L10" s="83"/>
      <c r="M10" s="60"/>
      <c r="N10" s="51"/>
      <c r="O10" s="81"/>
      <c r="P10" s="78"/>
      <c r="Q10" s="68"/>
      <c r="R10" s="60"/>
      <c r="S10" s="51"/>
      <c r="T10" s="79"/>
    </row>
    <row r="11" spans="1:20" ht="15" customHeight="1" thickBot="1" x14ac:dyDescent="0.35">
      <c r="A11" s="22"/>
      <c r="B11" s="82"/>
      <c r="C11" s="84"/>
      <c r="D11" s="91"/>
      <c r="E11" s="82"/>
      <c r="F11" s="84"/>
      <c r="G11" s="61"/>
      <c r="H11" s="52"/>
      <c r="I11" s="89"/>
      <c r="J11" s="84"/>
      <c r="K11" s="82"/>
      <c r="L11" s="84"/>
      <c r="M11" s="61"/>
      <c r="N11" s="52"/>
      <c r="O11" s="82"/>
      <c r="P11" s="71"/>
      <c r="Q11" s="69"/>
      <c r="R11" s="61"/>
      <c r="S11" s="52"/>
      <c r="T11" s="80"/>
    </row>
    <row r="12" spans="1:20" ht="14.4" customHeight="1" x14ac:dyDescent="0.3">
      <c r="A12" s="22"/>
      <c r="B12" s="76"/>
      <c r="C12" s="118"/>
      <c r="D12" s="86"/>
      <c r="E12" s="76"/>
      <c r="F12" s="58"/>
      <c r="G12" s="62"/>
      <c r="H12" s="53"/>
      <c r="I12" s="56"/>
      <c r="J12" s="58"/>
      <c r="K12" s="76"/>
      <c r="L12" s="58"/>
      <c r="M12" s="62"/>
      <c r="N12" s="53"/>
      <c r="O12" s="76"/>
      <c r="P12" s="64"/>
      <c r="Q12" s="66"/>
      <c r="R12" s="62"/>
      <c r="S12" s="53"/>
      <c r="T12" s="72"/>
    </row>
    <row r="13" spans="1:20" ht="15" customHeight="1" thickBot="1" x14ac:dyDescent="0.35">
      <c r="A13" s="22"/>
      <c r="B13" s="77"/>
      <c r="C13" s="59"/>
      <c r="D13" s="87"/>
      <c r="E13" s="77"/>
      <c r="F13" s="59"/>
      <c r="G13" s="63"/>
      <c r="H13" s="55"/>
      <c r="I13" s="57"/>
      <c r="J13" s="59"/>
      <c r="K13" s="77"/>
      <c r="L13" s="59"/>
      <c r="M13" s="63"/>
      <c r="N13" s="55"/>
      <c r="O13" s="77"/>
      <c r="P13" s="65"/>
      <c r="Q13" s="67"/>
      <c r="R13" s="63"/>
      <c r="S13" s="55"/>
      <c r="T13" s="85"/>
    </row>
    <row r="14" spans="1:20" ht="14.4" customHeight="1" x14ac:dyDescent="0.3">
      <c r="A14" s="22"/>
      <c r="B14" s="81"/>
      <c r="C14" s="83"/>
      <c r="D14" s="90"/>
      <c r="E14" s="81"/>
      <c r="F14" s="83"/>
      <c r="G14" s="60"/>
      <c r="H14" s="51"/>
      <c r="I14" s="88"/>
      <c r="J14" s="83"/>
      <c r="K14" s="81"/>
      <c r="L14" s="83"/>
      <c r="M14" s="60"/>
      <c r="N14" s="51"/>
      <c r="O14" s="81"/>
      <c r="P14" s="78"/>
      <c r="Q14" s="68"/>
      <c r="R14" s="60"/>
      <c r="S14" s="51"/>
      <c r="T14" s="79"/>
    </row>
    <row r="15" spans="1:20" ht="15" customHeight="1" thickBot="1" x14ac:dyDescent="0.35">
      <c r="A15" s="22"/>
      <c r="B15" s="82"/>
      <c r="C15" s="84"/>
      <c r="D15" s="91"/>
      <c r="E15" s="82"/>
      <c r="F15" s="84"/>
      <c r="G15" s="61"/>
      <c r="H15" s="52"/>
      <c r="I15" s="89"/>
      <c r="J15" s="84"/>
      <c r="K15" s="82"/>
      <c r="L15" s="84"/>
      <c r="M15" s="61"/>
      <c r="N15" s="52"/>
      <c r="O15" s="82"/>
      <c r="P15" s="71"/>
      <c r="Q15" s="69"/>
      <c r="R15" s="61"/>
      <c r="S15" s="52"/>
      <c r="T15" s="80"/>
    </row>
    <row r="16" spans="1:20" ht="14.4" customHeight="1" x14ac:dyDescent="0.3">
      <c r="A16" s="22"/>
      <c r="B16" s="76"/>
      <c r="C16" s="118"/>
      <c r="D16" s="86"/>
      <c r="E16" s="76"/>
      <c r="F16" s="58"/>
      <c r="G16" s="62"/>
      <c r="H16" s="53"/>
      <c r="I16" s="56"/>
      <c r="J16" s="58"/>
      <c r="K16" s="76"/>
      <c r="L16" s="58"/>
      <c r="M16" s="62"/>
      <c r="N16" s="53"/>
      <c r="O16" s="76"/>
      <c r="P16" s="64"/>
      <c r="Q16" s="66"/>
      <c r="R16" s="62"/>
      <c r="S16" s="53"/>
      <c r="T16" s="72"/>
    </row>
    <row r="17" spans="1:20" ht="15" customHeight="1" thickBot="1" x14ac:dyDescent="0.35">
      <c r="A17" s="22"/>
      <c r="B17" s="77"/>
      <c r="C17" s="59"/>
      <c r="D17" s="87"/>
      <c r="E17" s="77"/>
      <c r="F17" s="59"/>
      <c r="G17" s="63"/>
      <c r="H17" s="54"/>
      <c r="I17" s="57"/>
      <c r="J17" s="59"/>
      <c r="K17" s="77"/>
      <c r="L17" s="59"/>
      <c r="M17" s="63"/>
      <c r="N17" s="54"/>
      <c r="O17" s="77"/>
      <c r="P17" s="65"/>
      <c r="Q17" s="67"/>
      <c r="R17" s="63"/>
      <c r="S17" s="54"/>
      <c r="T17" s="73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B12:B13"/>
    <mergeCell ref="C12:C13"/>
    <mergeCell ref="B14:B15"/>
    <mergeCell ref="C14:C15"/>
    <mergeCell ref="B16:B17"/>
    <mergeCell ref="C16:C17"/>
    <mergeCell ref="B2:C2"/>
    <mergeCell ref="B4:B5"/>
    <mergeCell ref="C4:C5"/>
    <mergeCell ref="B6:B7"/>
    <mergeCell ref="C6:C7"/>
    <mergeCell ref="B8:B9"/>
    <mergeCell ref="C8:C9"/>
    <mergeCell ref="B10:B11"/>
    <mergeCell ref="C10:C11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I4:I5"/>
    <mergeCell ref="J4:J5"/>
    <mergeCell ref="G4:G5"/>
    <mergeCell ref="R2:S2"/>
    <mergeCell ref="T4:T5"/>
    <mergeCell ref="D4:D5"/>
    <mergeCell ref="E4:E5"/>
    <mergeCell ref="F4:F5"/>
    <mergeCell ref="H4:H5"/>
    <mergeCell ref="T6:T7"/>
    <mergeCell ref="L6:L7"/>
    <mergeCell ref="N6:N7"/>
    <mergeCell ref="O6:O7"/>
    <mergeCell ref="R4:R5"/>
    <mergeCell ref="T8:T9"/>
    <mergeCell ref="K8:K9"/>
    <mergeCell ref="L8:L9"/>
    <mergeCell ref="N8:N9"/>
    <mergeCell ref="O8:O9"/>
    <mergeCell ref="S6:S7"/>
    <mergeCell ref="D6:D7"/>
    <mergeCell ref="S8:S9"/>
    <mergeCell ref="Q6:Q7"/>
    <mergeCell ref="G8:G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R6:R7"/>
    <mergeCell ref="R8:R9"/>
    <mergeCell ref="G6:G7"/>
    <mergeCell ref="T10:T11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D10:D11"/>
    <mergeCell ref="E10:E11"/>
    <mergeCell ref="F10:F11"/>
    <mergeCell ref="H10:H11"/>
    <mergeCell ref="S10:S11"/>
    <mergeCell ref="S12:S13"/>
    <mergeCell ref="G10:G11"/>
    <mergeCell ref="G12:G13"/>
    <mergeCell ref="D16:D17"/>
    <mergeCell ref="E16:E17"/>
    <mergeCell ref="F16:F17"/>
    <mergeCell ref="H16:H17"/>
    <mergeCell ref="I14:I15"/>
    <mergeCell ref="J14:J15"/>
    <mergeCell ref="D14:D15"/>
    <mergeCell ref="E14:E15"/>
    <mergeCell ref="F14:F15"/>
    <mergeCell ref="H14:H15"/>
    <mergeCell ref="G16:G17"/>
    <mergeCell ref="G14:G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S14:S15"/>
    <mergeCell ref="S16:S17"/>
    <mergeCell ref="N12:N13"/>
    <mergeCell ref="I8:I9"/>
    <mergeCell ref="J8:J9"/>
    <mergeCell ref="M6:M7"/>
    <mergeCell ref="M8:M9"/>
    <mergeCell ref="M10:M11"/>
    <mergeCell ref="M12:M13"/>
    <mergeCell ref="M14:M15"/>
    <mergeCell ref="M16:M17"/>
    <mergeCell ref="R16:R17"/>
    <mergeCell ref="R10:R11"/>
    <mergeCell ref="R12:R13"/>
    <mergeCell ref="R14:R15"/>
    <mergeCell ref="P16:P17"/>
    <mergeCell ref="Q16:Q17"/>
    <mergeCell ref="Q10:Q11"/>
    <mergeCell ref="P6:P7"/>
    <mergeCell ref="P8:P9"/>
    <mergeCell ref="Q8:Q9"/>
  </mergeCells>
  <hyperlinks>
    <hyperlink ref="S4:S5" r:id="rId1" display="tot_990106.png"/>
    <hyperlink ref="R4:R5" r:id="rId2" display="sig_990106.png"/>
    <hyperlink ref="S6:S7" r:id="rId3" display="tot_990112.png"/>
    <hyperlink ref="R6:R7" r:id="rId4" display="tech_990112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L6" sqref="L6:L7"/>
    </sheetView>
  </sheetViews>
  <sheetFormatPr defaultRowHeight="14.4" x14ac:dyDescent="0.3"/>
  <cols>
    <col min="2" max="2" width="6.3320312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12" t="s">
        <v>18</v>
      </c>
      <c r="L2" s="113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74" t="s">
        <v>39</v>
      </c>
      <c r="S2" s="75"/>
      <c r="T2" s="126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26"/>
    </row>
    <row r="4" spans="2:20" ht="15" customHeight="1" thickBot="1" x14ac:dyDescent="0.35">
      <c r="B4" s="32" t="str">
        <f>IF(K4&gt;0, C4/K4,"RF")</f>
        <v>RF</v>
      </c>
      <c r="C4" s="33">
        <f>(D4/P4)-1</f>
        <v>-1</v>
      </c>
      <c r="D4" s="34">
        <v>0</v>
      </c>
      <c r="E4" s="32" t="str">
        <f>IF(K4&gt;0, F4/K4,"RF")</f>
        <v>RF</v>
      </c>
      <c r="F4" s="33">
        <f>(G4/P4)-1</f>
        <v>0.53721752168790826</v>
      </c>
      <c r="G4" s="34">
        <v>28706</v>
      </c>
      <c r="H4" s="32" t="str">
        <f>IF(K4&gt;0, I4/K4,"RF")</f>
        <v>RF</v>
      </c>
      <c r="I4" s="33">
        <f>(J4/P4)-1</f>
        <v>0.23856699153903826</v>
      </c>
      <c r="J4" s="34">
        <v>23129</v>
      </c>
      <c r="K4" s="131">
        <f>IF(1-(L4/P4)&gt;0, 1-(L4/P4), 0)</f>
        <v>0</v>
      </c>
      <c r="L4" s="35">
        <v>21213</v>
      </c>
      <c r="M4" s="49">
        <f>P4*Q4</f>
        <v>31073536</v>
      </c>
      <c r="N4" s="33" t="str">
        <f>IF( (P4-L4)*Q4/O4&gt;0, (P4-L4)*Q4/O4, "Risk free")</f>
        <v>Risk free</v>
      </c>
      <c r="O4" s="50">
        <f>[1]سرمایه!$F$4</f>
        <v>575810816</v>
      </c>
      <c r="P4" s="127">
        <v>18674</v>
      </c>
      <c r="Q4" s="128">
        <v>1664</v>
      </c>
      <c r="R4" s="102" t="s">
        <v>49</v>
      </c>
      <c r="S4" s="99" t="s">
        <v>43</v>
      </c>
      <c r="T4" s="48" t="s">
        <v>41</v>
      </c>
    </row>
    <row r="5" spans="2:20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131"/>
      <c r="L5" s="35"/>
      <c r="M5" s="49"/>
      <c r="N5" s="33"/>
      <c r="O5" s="50"/>
      <c r="P5" s="127"/>
      <c r="Q5" s="128"/>
      <c r="R5" s="103"/>
      <c r="S5" s="100"/>
      <c r="T5" s="48"/>
    </row>
    <row r="6" spans="2:20" ht="15" customHeight="1" thickBot="1" x14ac:dyDescent="0.35">
      <c r="B6" s="129"/>
      <c r="C6" s="130"/>
      <c r="D6" s="34"/>
      <c r="E6" s="129"/>
      <c r="F6" s="130"/>
      <c r="G6" s="34"/>
      <c r="H6" s="129"/>
      <c r="I6" s="130"/>
      <c r="J6" s="34"/>
      <c r="K6" s="140"/>
      <c r="L6" s="35"/>
      <c r="M6" s="141"/>
      <c r="N6" s="130"/>
      <c r="O6" s="127"/>
      <c r="P6" s="127"/>
      <c r="Q6" s="128"/>
      <c r="R6" s="132"/>
      <c r="S6" s="99"/>
      <c r="T6" s="48"/>
    </row>
    <row r="7" spans="2:20" ht="15" customHeight="1" thickBot="1" x14ac:dyDescent="0.35">
      <c r="B7" s="129"/>
      <c r="C7" s="130"/>
      <c r="D7" s="34"/>
      <c r="E7" s="129"/>
      <c r="F7" s="130"/>
      <c r="G7" s="34"/>
      <c r="H7" s="129"/>
      <c r="I7" s="130"/>
      <c r="J7" s="34"/>
      <c r="K7" s="140"/>
      <c r="L7" s="35"/>
      <c r="M7" s="141"/>
      <c r="N7" s="130"/>
      <c r="O7" s="127"/>
      <c r="P7" s="127"/>
      <c r="Q7" s="128"/>
      <c r="R7" s="133"/>
      <c r="S7" s="100"/>
      <c r="T7" s="48"/>
    </row>
    <row r="8" spans="2:20" ht="15" customHeight="1" x14ac:dyDescent="0.3">
      <c r="B8" s="134"/>
      <c r="C8" s="136"/>
      <c r="D8" s="138"/>
      <c r="E8" s="134"/>
      <c r="F8" s="136"/>
      <c r="G8" s="138"/>
      <c r="H8" s="134"/>
      <c r="I8" s="136"/>
      <c r="J8" s="138"/>
      <c r="K8" s="134"/>
      <c r="L8" s="138"/>
      <c r="M8" s="134"/>
      <c r="N8" s="136"/>
      <c r="O8" s="136"/>
      <c r="P8" s="136"/>
      <c r="Q8" s="138"/>
      <c r="R8" s="150"/>
      <c r="S8" s="53"/>
      <c r="T8" s="142"/>
    </row>
    <row r="9" spans="2:20" ht="15" customHeight="1" thickBot="1" x14ac:dyDescent="0.35">
      <c r="B9" s="135"/>
      <c r="C9" s="137"/>
      <c r="D9" s="139"/>
      <c r="E9" s="135"/>
      <c r="F9" s="137"/>
      <c r="G9" s="139"/>
      <c r="H9" s="135"/>
      <c r="I9" s="137"/>
      <c r="J9" s="139"/>
      <c r="K9" s="135"/>
      <c r="L9" s="139"/>
      <c r="M9" s="135"/>
      <c r="N9" s="137"/>
      <c r="O9" s="137"/>
      <c r="P9" s="137"/>
      <c r="Q9" s="139"/>
      <c r="R9" s="151"/>
      <c r="S9" s="55"/>
      <c r="T9" s="143"/>
    </row>
    <row r="10" spans="2:20" ht="15" customHeight="1" x14ac:dyDescent="0.3">
      <c r="B10" s="144"/>
      <c r="C10" s="146"/>
      <c r="D10" s="148"/>
      <c r="E10" s="144"/>
      <c r="F10" s="146"/>
      <c r="G10" s="148"/>
      <c r="H10" s="144"/>
      <c r="I10" s="146"/>
      <c r="J10" s="148"/>
      <c r="K10" s="144"/>
      <c r="L10" s="148"/>
      <c r="M10" s="144"/>
      <c r="N10" s="146"/>
      <c r="O10" s="146"/>
      <c r="P10" s="146"/>
      <c r="Q10" s="148"/>
      <c r="R10" s="154"/>
      <c r="S10" s="156"/>
      <c r="T10" s="152"/>
    </row>
    <row r="11" spans="2:20" ht="15" customHeight="1" thickBot="1" x14ac:dyDescent="0.35">
      <c r="B11" s="145"/>
      <c r="C11" s="147"/>
      <c r="D11" s="149"/>
      <c r="E11" s="145"/>
      <c r="F11" s="147"/>
      <c r="G11" s="149"/>
      <c r="H11" s="145"/>
      <c r="I11" s="147"/>
      <c r="J11" s="149"/>
      <c r="K11" s="145"/>
      <c r="L11" s="149"/>
      <c r="M11" s="145"/>
      <c r="N11" s="147"/>
      <c r="O11" s="147"/>
      <c r="P11" s="147"/>
      <c r="Q11" s="149"/>
      <c r="R11" s="155"/>
      <c r="S11" s="157"/>
      <c r="T11" s="153"/>
    </row>
    <row r="12" spans="2:20" ht="15" customHeight="1" x14ac:dyDescent="0.3">
      <c r="B12" s="134"/>
      <c r="C12" s="136"/>
      <c r="D12" s="138"/>
      <c r="E12" s="134"/>
      <c r="F12" s="136"/>
      <c r="G12" s="138"/>
      <c r="H12" s="134"/>
      <c r="I12" s="136"/>
      <c r="J12" s="138"/>
      <c r="K12" s="134"/>
      <c r="L12" s="138"/>
      <c r="M12" s="134"/>
      <c r="N12" s="136"/>
      <c r="O12" s="136"/>
      <c r="P12" s="136"/>
      <c r="Q12" s="138"/>
      <c r="R12" s="150"/>
      <c r="S12" s="158"/>
      <c r="T12" s="142"/>
    </row>
    <row r="13" spans="2:20" ht="15" customHeight="1" thickBot="1" x14ac:dyDescent="0.35">
      <c r="B13" s="135"/>
      <c r="C13" s="137"/>
      <c r="D13" s="139"/>
      <c r="E13" s="135"/>
      <c r="F13" s="137"/>
      <c r="G13" s="139"/>
      <c r="H13" s="135"/>
      <c r="I13" s="137"/>
      <c r="J13" s="139"/>
      <c r="K13" s="135"/>
      <c r="L13" s="139"/>
      <c r="M13" s="135"/>
      <c r="N13" s="137"/>
      <c r="O13" s="137"/>
      <c r="P13" s="137"/>
      <c r="Q13" s="139"/>
      <c r="R13" s="151"/>
      <c r="S13" s="159"/>
      <c r="T13" s="143"/>
    </row>
    <row r="14" spans="2:20" ht="15" customHeight="1" x14ac:dyDescent="0.3">
      <c r="B14" s="144"/>
      <c r="C14" s="146"/>
      <c r="D14" s="148"/>
      <c r="E14" s="144"/>
      <c r="F14" s="146"/>
      <c r="G14" s="148"/>
      <c r="H14" s="144"/>
      <c r="I14" s="146"/>
      <c r="J14" s="148"/>
      <c r="K14" s="144"/>
      <c r="L14" s="148"/>
      <c r="M14" s="144"/>
      <c r="N14" s="146"/>
      <c r="O14" s="146"/>
      <c r="P14" s="146"/>
      <c r="Q14" s="148"/>
      <c r="R14" s="154"/>
      <c r="S14" s="156"/>
      <c r="T14" s="152"/>
    </row>
    <row r="15" spans="2:20" ht="15" customHeight="1" thickBot="1" x14ac:dyDescent="0.35">
      <c r="B15" s="145"/>
      <c r="C15" s="147"/>
      <c r="D15" s="149"/>
      <c r="E15" s="145"/>
      <c r="F15" s="147"/>
      <c r="G15" s="149"/>
      <c r="H15" s="145"/>
      <c r="I15" s="147"/>
      <c r="J15" s="149"/>
      <c r="K15" s="145"/>
      <c r="L15" s="149"/>
      <c r="M15" s="145"/>
      <c r="N15" s="147"/>
      <c r="O15" s="147"/>
      <c r="P15" s="147"/>
      <c r="Q15" s="149"/>
      <c r="R15" s="155"/>
      <c r="S15" s="157"/>
      <c r="T15" s="153"/>
    </row>
    <row r="16" spans="2:20" ht="15" customHeight="1" x14ac:dyDescent="0.3">
      <c r="B16" s="134"/>
      <c r="C16" s="136"/>
      <c r="D16" s="138"/>
      <c r="E16" s="134"/>
      <c r="F16" s="136"/>
      <c r="G16" s="138"/>
      <c r="H16" s="134"/>
      <c r="I16" s="136"/>
      <c r="J16" s="138"/>
      <c r="K16" s="134"/>
      <c r="L16" s="138"/>
      <c r="M16" s="134"/>
      <c r="N16" s="136"/>
      <c r="O16" s="136"/>
      <c r="P16" s="136"/>
      <c r="Q16" s="138"/>
      <c r="R16" s="150"/>
      <c r="S16" s="158"/>
      <c r="T16" s="142"/>
    </row>
    <row r="17" spans="2:20" ht="15" customHeight="1" thickBot="1" x14ac:dyDescent="0.35">
      <c r="B17" s="135"/>
      <c r="C17" s="137"/>
      <c r="D17" s="139"/>
      <c r="E17" s="135"/>
      <c r="F17" s="137"/>
      <c r="G17" s="139"/>
      <c r="H17" s="135"/>
      <c r="I17" s="137"/>
      <c r="J17" s="139"/>
      <c r="K17" s="135"/>
      <c r="L17" s="139"/>
      <c r="M17" s="135"/>
      <c r="N17" s="137"/>
      <c r="O17" s="137"/>
      <c r="P17" s="137"/>
      <c r="Q17" s="139"/>
      <c r="R17" s="151"/>
      <c r="S17" s="159"/>
      <c r="T17" s="143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E6" sqref="E6:E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0" t="s">
        <v>32</v>
      </c>
      <c r="C2" s="126" t="s">
        <v>33</v>
      </c>
      <c r="D2" s="30" t="s">
        <v>19</v>
      </c>
      <c r="E2" s="126" t="s">
        <v>34</v>
      </c>
      <c r="F2" s="161" t="s">
        <v>21</v>
      </c>
      <c r="G2" s="126" t="s">
        <v>22</v>
      </c>
      <c r="H2" s="36" t="s">
        <v>47</v>
      </c>
      <c r="I2" s="38"/>
      <c r="J2" s="126" t="s">
        <v>0</v>
      </c>
    </row>
    <row r="3" spans="2:10" ht="15" customHeight="1" thickBot="1" x14ac:dyDescent="0.35">
      <c r="B3" s="30"/>
      <c r="C3" s="126"/>
      <c r="D3" s="30"/>
      <c r="E3" s="126"/>
      <c r="F3" s="162"/>
      <c r="G3" s="46"/>
      <c r="H3" s="24" t="s">
        <v>38</v>
      </c>
      <c r="I3" s="25" t="s">
        <v>40</v>
      </c>
      <c r="J3" s="126"/>
    </row>
    <row r="4" spans="2:10" ht="17.399999999999999" customHeight="1" thickBot="1" x14ac:dyDescent="0.35">
      <c r="B4" s="173">
        <f>D4-(F4*G4)</f>
        <v>2305336</v>
      </c>
      <c r="C4" s="174">
        <f>E4/F4-1</f>
        <v>0.31573310485166539</v>
      </c>
      <c r="D4" s="173">
        <f>E4*G4</f>
        <v>9606870</v>
      </c>
      <c r="E4" s="170">
        <v>24570</v>
      </c>
      <c r="F4" s="163">
        <v>18674</v>
      </c>
      <c r="G4" s="160">
        <v>391</v>
      </c>
      <c r="H4" s="168" t="s">
        <v>46</v>
      </c>
      <c r="I4" s="167" t="s">
        <v>62</v>
      </c>
      <c r="J4" s="160" t="s">
        <v>54</v>
      </c>
    </row>
    <row r="5" spans="2:10" ht="15" customHeight="1" thickBot="1" x14ac:dyDescent="0.35">
      <c r="B5" s="173"/>
      <c r="C5" s="174"/>
      <c r="D5" s="173"/>
      <c r="E5" s="170"/>
      <c r="F5" s="164"/>
      <c r="G5" s="160"/>
      <c r="H5" s="169"/>
      <c r="I5" s="167"/>
      <c r="J5" s="160"/>
    </row>
    <row r="6" spans="2:10" ht="15" customHeight="1" thickBot="1" x14ac:dyDescent="0.35">
      <c r="B6" s="170"/>
      <c r="C6" s="175"/>
      <c r="D6" s="170"/>
      <c r="E6" s="170"/>
      <c r="F6" s="163"/>
      <c r="G6" s="160"/>
      <c r="H6" s="168"/>
      <c r="I6" s="167"/>
      <c r="J6" s="160"/>
    </row>
    <row r="7" spans="2:10" ht="15" customHeight="1" thickBot="1" x14ac:dyDescent="0.35">
      <c r="B7" s="170"/>
      <c r="C7" s="175"/>
      <c r="D7" s="170"/>
      <c r="E7" s="170"/>
      <c r="F7" s="164"/>
      <c r="G7" s="160"/>
      <c r="H7" s="169"/>
      <c r="I7" s="167"/>
      <c r="J7" s="160"/>
    </row>
    <row r="8" spans="2:10" ht="15" thickBot="1" x14ac:dyDescent="0.35">
      <c r="B8" s="160"/>
      <c r="C8" s="160"/>
      <c r="D8" s="160"/>
      <c r="E8" s="160"/>
      <c r="F8" s="165"/>
      <c r="G8" s="160"/>
      <c r="H8" s="171"/>
      <c r="I8" s="167"/>
      <c r="J8" s="160"/>
    </row>
    <row r="9" spans="2:10" ht="15" thickBot="1" x14ac:dyDescent="0.35">
      <c r="B9" s="160"/>
      <c r="C9" s="160"/>
      <c r="D9" s="160"/>
      <c r="E9" s="160"/>
      <c r="F9" s="166"/>
      <c r="G9" s="160"/>
      <c r="H9" s="172"/>
      <c r="I9" s="167"/>
      <c r="J9" s="160"/>
    </row>
    <row r="10" spans="2:10" ht="15" thickBot="1" x14ac:dyDescent="0.35">
      <c r="B10" s="160"/>
      <c r="C10" s="160"/>
      <c r="D10" s="160"/>
      <c r="E10" s="160"/>
      <c r="F10" s="165"/>
      <c r="G10" s="160"/>
      <c r="H10" s="171"/>
      <c r="I10" s="167"/>
      <c r="J10" s="160"/>
    </row>
    <row r="11" spans="2:10" ht="15" thickBot="1" x14ac:dyDescent="0.35">
      <c r="B11" s="160"/>
      <c r="C11" s="160"/>
      <c r="D11" s="160"/>
      <c r="E11" s="160"/>
      <c r="F11" s="166"/>
      <c r="G11" s="160"/>
      <c r="H11" s="172"/>
      <c r="I11" s="167"/>
      <c r="J11" s="160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2020-04-14T22:02:13Z</dcterms:modified>
</cp:coreProperties>
</file>