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 s="1"/>
  <c r="O4" i="6"/>
  <c r="N4" i="6" s="1"/>
</calcChain>
</file>

<file path=xl/sharedStrings.xml><?xml version="1.0" encoding="utf-8"?>
<sst xmlns="http://schemas.openxmlformats.org/spreadsheetml/2006/main" count="104" uniqueCount="66">
  <si>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</si>
  <si>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</si>
  <si>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</si>
  <si>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</si>
  <si>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</si>
  <si>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</si>
  <si>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</si>
  <si>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</si>
  <si>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</si>
  <si>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</si>
  <si>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</si>
  <si>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</si>
  <si>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</si>
  <si>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</si>
  <si>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</si>
  <si>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</si>
  <si>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</si>
  <si>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</si>
  <si>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</si>
  <si>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</si>
  <si>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</si>
  <si>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</si>
  <si>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</si>
  <si>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</si>
  <si>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</si>
  <si>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</si>
  <si>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</si>
  <si>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</si>
  <si>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</si>
  <si>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</si>
  <si>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</si>
  <si>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</si>
  <si>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</si>
  <si>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</si>
  <si>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</si>
  <si>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</si>
  <si>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</si>
  <si>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</si>
  <si>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</si>
  <si>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</si>
  <si>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</si>
  <si>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</si>
  <si>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</si>
  <si>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tech_990112.png</t>
  </si>
  <si>
    <t>خروج</t>
  </si>
  <si>
    <t>میزان ضرر</t>
  </si>
  <si>
    <t>OB</t>
  </si>
  <si>
    <t>روند صعودی</t>
  </si>
  <si>
    <t>99/01/11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</si>
  <si>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</si>
  <si>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</si>
  <si>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</si>
  <si>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</si>
  <si>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</si>
  <si>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Up</t>
  </si>
  <si>
    <t>99/02/02</t>
  </si>
  <si>
    <t>tot_990202.png</t>
  </si>
  <si>
    <t>tech_990202.png</t>
  </si>
  <si>
    <t>هدف اول به سمت خط اول مینور از پایین</t>
  </si>
  <si>
    <t>برخورد به کف کانال و حرکت به سمت بالا</t>
  </si>
  <si>
    <t>محدوده بین 11400 و 11800</t>
  </si>
  <si>
    <t>middle نزدیک به خط مقاومت داینامیک</t>
  </si>
  <si>
    <t xml:space="preserve">HD+
</t>
  </si>
  <si>
    <t>YES</t>
  </si>
  <si>
    <t>lag_990202.png</t>
  </si>
  <si>
    <t>جاماندگی زیاد سهم، شروع حرکت سهم، ریزش لحظه ای صف خرید به دلیل اخبار اشتباه در رابطه با نفت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</si>
</sst>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157171798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202.png" TargetMode="External"/><Relationship Id="rId2" Type="http://schemas.openxmlformats.org/officeDocument/2006/relationships/hyperlink" Target="tech_990202.png" TargetMode="External"/><Relationship Id="rId1" Type="http://schemas.openxmlformats.org/officeDocument/2006/relationships/hyperlink" Target="tot_990202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202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R26" sqref="R26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285156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">
      <c r="B4" s="32">
        <f>IF(L4&gt;0, C4/L4,"RF")</f>
        <v>-4.0704815073272851</v>
      </c>
      <c r="C4" s="33">
        <f>(D4/Q4)-1</f>
        <v>-1</v>
      </c>
      <c r="D4" s="34">
        <v>0</v>
      </c>
      <c r="E4" s="32">
        <f>IF(L4&gt;0, F4/L4,"RF")</f>
        <v>6.5157013258897418</v>
      </c>
      <c r="F4" s="33">
        <f>(G4/Q4)-1</f>
        <v>1.6007200411452085</v>
      </c>
      <c r="G4" s="34">
        <v>30340</v>
      </c>
      <c r="H4" s="32">
        <f>IF(L4&gt;0, I4/L4,"RF")</f>
        <v>1.0481507327285411</v>
      </c>
      <c r="I4" s="33">
        <f>(J4/Q4)-1</f>
        <v>0.25750042859591971</v>
      </c>
      <c r="J4" s="34">
        <v>14670</v>
      </c>
      <c r="K4" s="39">
        <f>IF(L4&gt;0, N4-M4*R4, 0)</f>
        <v>24487104</v>
      </c>
      <c r="L4" s="40">
        <f>IF(1-(M4/Q4)&gt;0, 1-(M4/Q4), 0)</f>
        <v>0.24567118121035492</v>
      </c>
      <c r="M4" s="35">
        <v>8800</v>
      </c>
      <c r="N4" s="49">
        <f>R4*Q4</f>
        <v>99674304</v>
      </c>
      <c r="O4" s="33">
        <f>IF( (Q4-M4)*R4/P4&gt;0, (Q4-M4)*R4/P4, "Risk free")</f>
        <v>0.15579833221733583</v>
      </c>
      <c r="P4" s="50">
        <f>[1]سرمایه!$F$4</f>
        <v>157171798</v>
      </c>
      <c r="Q4" s="50">
        <f>(SUM('تاریخچه خرید'!M4:M17)-SUMPRODUCT('تاریخچه فروش'!G4:G7*'تاریخچه فروش'!F4:F7))/R4</f>
        <v>11666</v>
      </c>
      <c r="R4" s="45">
        <f>SUM('تاریخچه خرید'!Q4:Q17)-SUM('تاریخچه فروش'!G4:G11)</f>
        <v>8544</v>
      </c>
      <c r="S4" s="48" t="s">
        <v>41</v>
      </c>
    </row>
    <row r="5" spans="2:19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4" sqref="S4:S5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123" t="s">
        <v>50</v>
      </c>
      <c r="C2" s="124"/>
      <c r="D2" s="104" t="s">
        <v>7</v>
      </c>
      <c r="E2" s="112" t="s">
        <v>6</v>
      </c>
      <c r="F2" s="113"/>
      <c r="G2" s="110" t="s">
        <v>5</v>
      </c>
      <c r="H2" s="111"/>
      <c r="I2" s="74" t="s">
        <v>16</v>
      </c>
      <c r="J2" s="75"/>
      <c r="K2" s="115" t="s">
        <v>13</v>
      </c>
      <c r="L2" s="116"/>
      <c r="M2" s="74" t="s">
        <v>4</v>
      </c>
      <c r="N2" s="75"/>
      <c r="O2" s="41" t="s">
        <v>1</v>
      </c>
      <c r="P2" s="42"/>
      <c r="Q2" s="43"/>
      <c r="R2" s="74" t="s">
        <v>35</v>
      </c>
      <c r="S2" s="75"/>
      <c r="T2" s="104" t="s">
        <v>0</v>
      </c>
    </row>
    <row r="3" spans="1:20" ht="20.25" thickBot="1" x14ac:dyDescent="0.3">
      <c r="B3" s="29" t="s">
        <v>51</v>
      </c>
      <c r="C3" s="20" t="s">
        <v>52</v>
      </c>
      <c r="D3" s="10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4"/>
    </row>
    <row r="4" spans="1:20" ht="16.899999999999999" customHeight="1" x14ac:dyDescent="0.25">
      <c r="A4" s="22"/>
      <c r="B4" s="76" t="s">
        <v>53</v>
      </c>
      <c r="C4" s="125" t="s">
        <v>54</v>
      </c>
      <c r="D4" s="118" t="s">
        <v>62</v>
      </c>
      <c r="E4" s="119" t="s">
        <v>61</v>
      </c>
      <c r="F4" s="58" t="s">
        <v>46</v>
      </c>
      <c r="G4" s="100" t="s">
        <v>64</v>
      </c>
      <c r="H4" s="120" t="s">
        <v>63</v>
      </c>
      <c r="I4" s="86" t="s">
        <v>42</v>
      </c>
      <c r="J4" s="56" t="s">
        <v>42</v>
      </c>
      <c r="K4" s="76" t="s">
        <v>60</v>
      </c>
      <c r="L4" s="117">
        <v>8800</v>
      </c>
      <c r="M4" s="108" t="s">
        <v>42</v>
      </c>
      <c r="N4" s="58" t="s">
        <v>42</v>
      </c>
      <c r="O4" s="76" t="s">
        <v>58</v>
      </c>
      <c r="P4" s="64" t="s">
        <v>59</v>
      </c>
      <c r="Q4" s="66" t="s">
        <v>47</v>
      </c>
      <c r="R4" s="100" t="s">
        <v>57</v>
      </c>
      <c r="S4" s="106" t="s">
        <v>56</v>
      </c>
      <c r="T4" s="72" t="s">
        <v>55</v>
      </c>
    </row>
    <row r="5" spans="1:20" ht="17.45" customHeight="1" thickBot="1" x14ac:dyDescent="0.3">
      <c r="A5" s="22"/>
      <c r="B5" s="77"/>
      <c r="C5" s="126"/>
      <c r="D5" s="87"/>
      <c r="E5" s="63"/>
      <c r="F5" s="59"/>
      <c r="G5" s="101"/>
      <c r="H5" s="121"/>
      <c r="I5" s="87"/>
      <c r="J5" s="57"/>
      <c r="K5" s="77"/>
      <c r="L5" s="59"/>
      <c r="M5" s="109"/>
      <c r="N5" s="59"/>
      <c r="O5" s="77"/>
      <c r="P5" s="65"/>
      <c r="Q5" s="67"/>
      <c r="R5" s="101"/>
      <c r="S5" s="107"/>
      <c r="T5" s="85"/>
    </row>
    <row r="6" spans="1:20" ht="14.45" customHeight="1" x14ac:dyDescent="0.25">
      <c r="A6" s="22"/>
      <c r="B6" s="81"/>
      <c r="C6" s="127"/>
      <c r="D6" s="90"/>
      <c r="E6" s="94"/>
      <c r="F6" s="83"/>
      <c r="G6" s="60"/>
      <c r="H6" s="51"/>
      <c r="I6" s="90"/>
      <c r="J6" s="88"/>
      <c r="K6" s="81"/>
      <c r="L6" s="99"/>
      <c r="M6" s="60"/>
      <c r="N6" s="51"/>
      <c r="O6" s="81"/>
      <c r="P6" s="70"/>
      <c r="Q6" s="68"/>
      <c r="R6" s="95"/>
      <c r="S6" s="102"/>
      <c r="T6" s="79"/>
    </row>
    <row r="7" spans="1:20" ht="15" customHeight="1" thickBot="1" x14ac:dyDescent="0.3">
      <c r="A7" s="22"/>
      <c r="B7" s="82"/>
      <c r="C7" s="128"/>
      <c r="D7" s="91"/>
      <c r="E7" s="82"/>
      <c r="F7" s="84"/>
      <c r="G7" s="61"/>
      <c r="H7" s="52"/>
      <c r="I7" s="91"/>
      <c r="J7" s="89"/>
      <c r="K7" s="82"/>
      <c r="L7" s="61"/>
      <c r="M7" s="61"/>
      <c r="N7" s="52"/>
      <c r="O7" s="82"/>
      <c r="P7" s="71"/>
      <c r="Q7" s="69"/>
      <c r="R7" s="96"/>
      <c r="S7" s="103"/>
      <c r="T7" s="80"/>
    </row>
    <row r="8" spans="1:20" ht="14.45" customHeight="1" x14ac:dyDescent="0.25">
      <c r="A8" s="22"/>
      <c r="B8" s="76"/>
      <c r="C8" s="129"/>
      <c r="D8" s="86"/>
      <c r="E8" s="76"/>
      <c r="F8" s="58"/>
      <c r="G8" s="62"/>
      <c r="H8" s="53"/>
      <c r="I8" s="56"/>
      <c r="J8" s="58"/>
      <c r="K8" s="76"/>
      <c r="L8" s="58"/>
      <c r="M8" s="62"/>
      <c r="N8" s="53"/>
      <c r="O8" s="76"/>
      <c r="P8" s="64"/>
      <c r="Q8" s="66"/>
      <c r="R8" s="97"/>
      <c r="S8" s="92"/>
      <c r="T8" s="72"/>
    </row>
    <row r="9" spans="1:20" ht="15" customHeight="1" thickBot="1" x14ac:dyDescent="0.3">
      <c r="A9" s="22"/>
      <c r="B9" s="77"/>
      <c r="C9" s="126"/>
      <c r="D9" s="87"/>
      <c r="E9" s="77"/>
      <c r="F9" s="59"/>
      <c r="G9" s="63"/>
      <c r="H9" s="55"/>
      <c r="I9" s="57"/>
      <c r="J9" s="59"/>
      <c r="K9" s="77"/>
      <c r="L9" s="59"/>
      <c r="M9" s="63"/>
      <c r="N9" s="55"/>
      <c r="O9" s="77"/>
      <c r="P9" s="65"/>
      <c r="Q9" s="67"/>
      <c r="R9" s="98"/>
      <c r="S9" s="93"/>
      <c r="T9" s="85"/>
    </row>
    <row r="10" spans="1:20" ht="14.45" customHeight="1" x14ac:dyDescent="0.25">
      <c r="A10" s="22"/>
      <c r="B10" s="81"/>
      <c r="C10" s="83"/>
      <c r="D10" s="90"/>
      <c r="E10" s="81"/>
      <c r="F10" s="83"/>
      <c r="G10" s="60"/>
      <c r="H10" s="51"/>
      <c r="I10" s="88"/>
      <c r="J10" s="83"/>
      <c r="K10" s="81"/>
      <c r="L10" s="83"/>
      <c r="M10" s="60"/>
      <c r="N10" s="51"/>
      <c r="O10" s="81"/>
      <c r="P10" s="78"/>
      <c r="Q10" s="68"/>
      <c r="R10" s="60"/>
      <c r="S10" s="51"/>
      <c r="T10" s="79"/>
    </row>
    <row r="11" spans="1:20" ht="15" customHeight="1" thickBot="1" x14ac:dyDescent="0.3">
      <c r="A11" s="22"/>
      <c r="B11" s="82"/>
      <c r="C11" s="84"/>
      <c r="D11" s="91"/>
      <c r="E11" s="82"/>
      <c r="F11" s="84"/>
      <c r="G11" s="61"/>
      <c r="H11" s="52"/>
      <c r="I11" s="89"/>
      <c r="J11" s="84"/>
      <c r="K11" s="82"/>
      <c r="L11" s="84"/>
      <c r="M11" s="61"/>
      <c r="N11" s="52"/>
      <c r="O11" s="82"/>
      <c r="P11" s="71"/>
      <c r="Q11" s="69"/>
      <c r="R11" s="61"/>
      <c r="S11" s="52"/>
      <c r="T11" s="80"/>
    </row>
    <row r="12" spans="1:20" ht="14.45" customHeight="1" x14ac:dyDescent="0.25">
      <c r="A12" s="22"/>
      <c r="B12" s="76"/>
      <c r="C12" s="122"/>
      <c r="D12" s="86"/>
      <c r="E12" s="76"/>
      <c r="F12" s="58"/>
      <c r="G12" s="62"/>
      <c r="H12" s="53"/>
      <c r="I12" s="56"/>
      <c r="J12" s="58"/>
      <c r="K12" s="76"/>
      <c r="L12" s="58"/>
      <c r="M12" s="62"/>
      <c r="N12" s="53"/>
      <c r="O12" s="76"/>
      <c r="P12" s="64"/>
      <c r="Q12" s="66"/>
      <c r="R12" s="62"/>
      <c r="S12" s="53"/>
      <c r="T12" s="72"/>
    </row>
    <row r="13" spans="1:20" ht="15" customHeight="1" thickBot="1" x14ac:dyDescent="0.3">
      <c r="A13" s="22"/>
      <c r="B13" s="77"/>
      <c r="C13" s="59"/>
      <c r="D13" s="87"/>
      <c r="E13" s="77"/>
      <c r="F13" s="59"/>
      <c r="G13" s="63"/>
      <c r="H13" s="55"/>
      <c r="I13" s="57"/>
      <c r="J13" s="59"/>
      <c r="K13" s="77"/>
      <c r="L13" s="59"/>
      <c r="M13" s="63"/>
      <c r="N13" s="55"/>
      <c r="O13" s="77"/>
      <c r="P13" s="65"/>
      <c r="Q13" s="67"/>
      <c r="R13" s="63"/>
      <c r="S13" s="55"/>
      <c r="T13" s="85"/>
    </row>
    <row r="14" spans="1:20" ht="14.45" customHeight="1" x14ac:dyDescent="0.25">
      <c r="A14" s="22"/>
      <c r="B14" s="81"/>
      <c r="C14" s="83"/>
      <c r="D14" s="90"/>
      <c r="E14" s="81"/>
      <c r="F14" s="83"/>
      <c r="G14" s="60"/>
      <c r="H14" s="51"/>
      <c r="I14" s="88"/>
      <c r="J14" s="83"/>
      <c r="K14" s="81"/>
      <c r="L14" s="83"/>
      <c r="M14" s="60"/>
      <c r="N14" s="51"/>
      <c r="O14" s="81"/>
      <c r="P14" s="78"/>
      <c r="Q14" s="68"/>
      <c r="R14" s="60"/>
      <c r="S14" s="51"/>
      <c r="T14" s="79"/>
    </row>
    <row r="15" spans="1:20" ht="15" customHeight="1" thickBot="1" x14ac:dyDescent="0.3">
      <c r="A15" s="22"/>
      <c r="B15" s="82"/>
      <c r="C15" s="84"/>
      <c r="D15" s="91"/>
      <c r="E15" s="82"/>
      <c r="F15" s="84"/>
      <c r="G15" s="61"/>
      <c r="H15" s="52"/>
      <c r="I15" s="89"/>
      <c r="J15" s="84"/>
      <c r="K15" s="82"/>
      <c r="L15" s="84"/>
      <c r="M15" s="61"/>
      <c r="N15" s="52"/>
      <c r="O15" s="82"/>
      <c r="P15" s="71"/>
      <c r="Q15" s="69"/>
      <c r="R15" s="61"/>
      <c r="S15" s="52"/>
      <c r="T15" s="80"/>
    </row>
    <row r="16" spans="1:20" ht="14.45" customHeight="1" x14ac:dyDescent="0.25">
      <c r="A16" s="22"/>
      <c r="B16" s="76"/>
      <c r="C16" s="122"/>
      <c r="D16" s="86"/>
      <c r="E16" s="76"/>
      <c r="F16" s="58"/>
      <c r="G16" s="62"/>
      <c r="H16" s="53"/>
      <c r="I16" s="56"/>
      <c r="J16" s="58"/>
      <c r="K16" s="76"/>
      <c r="L16" s="58"/>
      <c r="M16" s="62"/>
      <c r="N16" s="53"/>
      <c r="O16" s="76"/>
      <c r="P16" s="64"/>
      <c r="Q16" s="66"/>
      <c r="R16" s="62"/>
      <c r="S16" s="53"/>
      <c r="T16" s="72"/>
    </row>
    <row r="17" spans="1:20" ht="15" customHeight="1" thickBot="1" x14ac:dyDescent="0.3">
      <c r="A17" s="22"/>
      <c r="B17" s="77"/>
      <c r="C17" s="59"/>
      <c r="D17" s="87"/>
      <c r="E17" s="77"/>
      <c r="F17" s="59"/>
      <c r="G17" s="63"/>
      <c r="H17" s="54"/>
      <c r="I17" s="57"/>
      <c r="J17" s="59"/>
      <c r="K17" s="77"/>
      <c r="L17" s="59"/>
      <c r="M17" s="63"/>
      <c r="N17" s="54"/>
      <c r="O17" s="77"/>
      <c r="P17" s="65"/>
      <c r="Q17" s="67"/>
      <c r="R17" s="63"/>
      <c r="S17" s="54"/>
      <c r="T17" s="73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</mergeCells>
  <hyperlinks>
    <hyperlink ref="S4:S5" r:id="rId1" display="tot_990202.png"/>
    <hyperlink ref="R4:R5" r:id="rId2" display="tech_990202.png"/>
    <hyperlink ref="G4:G5" r:id="rId3" display="lag_990202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O4" sqref="O4:O5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2" t="s">
        <v>18</v>
      </c>
      <c r="L2" s="113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74" t="s">
        <v>39</v>
      </c>
      <c r="S2" s="75"/>
      <c r="T2" s="130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30"/>
    </row>
    <row r="4" spans="2:20" ht="15" customHeight="1" thickBot="1" x14ac:dyDescent="0.3">
      <c r="B4" s="32">
        <f>IF(K4&gt;0, C4/K4,"RF")</f>
        <v>-4.0704815073272851</v>
      </c>
      <c r="C4" s="33">
        <f>(D4/P4)-1</f>
        <v>-1</v>
      </c>
      <c r="D4" s="34">
        <v>0</v>
      </c>
      <c r="E4" s="32">
        <f>IF(K4&gt;0, F4/K4,"RF")</f>
        <v>6.5157013258897418</v>
      </c>
      <c r="F4" s="33">
        <f>(G4/P4)-1</f>
        <v>1.6007200411452085</v>
      </c>
      <c r="G4" s="34">
        <v>30340</v>
      </c>
      <c r="H4" s="32">
        <f>IF(K4&gt;0, I4/K4,"RF")</f>
        <v>1.0481507327285411</v>
      </c>
      <c r="I4" s="33">
        <f>(J4/P4)-1</f>
        <v>0.25750042859591971</v>
      </c>
      <c r="J4" s="34">
        <v>14670</v>
      </c>
      <c r="K4" s="135">
        <f>IF(1-(L4/P4)&gt;0, 1-(L4/P4), 0)</f>
        <v>0.24567118121035492</v>
      </c>
      <c r="L4" s="35">
        <v>8800</v>
      </c>
      <c r="M4" s="49">
        <f>P4*Q4</f>
        <v>99674304</v>
      </c>
      <c r="N4" s="33">
        <f>IF( (P4-L4)*Q4/O4&gt;0, (P4-L4)*Q4/O4, "Risk free")</f>
        <v>0.15579833221733583</v>
      </c>
      <c r="O4" s="50">
        <f>[1]سرمایه!$F$4</f>
        <v>157171798</v>
      </c>
      <c r="P4" s="131">
        <v>11666</v>
      </c>
      <c r="Q4" s="132">
        <v>8544</v>
      </c>
      <c r="R4" s="133" t="s">
        <v>57</v>
      </c>
      <c r="S4" s="120" t="s">
        <v>65</v>
      </c>
      <c r="T4" s="48" t="s">
        <v>55</v>
      </c>
    </row>
    <row r="5" spans="2:20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135"/>
      <c r="L5" s="35"/>
      <c r="M5" s="49"/>
      <c r="N5" s="33"/>
      <c r="O5" s="50"/>
      <c r="P5" s="131"/>
      <c r="Q5" s="132"/>
      <c r="R5" s="134"/>
      <c r="S5" s="121"/>
      <c r="T5" s="48"/>
    </row>
    <row r="6" spans="2:20" ht="15" customHeight="1" thickBot="1" x14ac:dyDescent="0.3">
      <c r="B6" s="32"/>
      <c r="C6" s="33"/>
      <c r="D6" s="34"/>
      <c r="E6" s="32"/>
      <c r="F6" s="33"/>
      <c r="G6" s="34"/>
      <c r="H6" s="32"/>
      <c r="I6" s="33"/>
      <c r="J6" s="34"/>
      <c r="K6" s="135"/>
      <c r="L6" s="35"/>
      <c r="M6" s="49"/>
      <c r="N6" s="33"/>
      <c r="O6" s="50"/>
      <c r="P6" s="131"/>
      <c r="Q6" s="132"/>
      <c r="R6" s="100"/>
      <c r="S6" s="120"/>
      <c r="T6" s="48"/>
    </row>
    <row r="7" spans="2:20" ht="15" customHeight="1" thickBot="1" x14ac:dyDescent="0.3">
      <c r="B7" s="32"/>
      <c r="C7" s="33"/>
      <c r="D7" s="34"/>
      <c r="E7" s="32"/>
      <c r="F7" s="33"/>
      <c r="G7" s="34"/>
      <c r="H7" s="32"/>
      <c r="I7" s="33"/>
      <c r="J7" s="34"/>
      <c r="K7" s="135"/>
      <c r="L7" s="35"/>
      <c r="M7" s="49"/>
      <c r="N7" s="33"/>
      <c r="O7" s="50"/>
      <c r="P7" s="131"/>
      <c r="Q7" s="132"/>
      <c r="R7" s="101"/>
      <c r="S7" s="121"/>
      <c r="T7" s="48"/>
    </row>
    <row r="8" spans="2:20" ht="15" customHeight="1" x14ac:dyDescent="0.25">
      <c r="B8" s="136"/>
      <c r="C8" s="138"/>
      <c r="D8" s="140"/>
      <c r="E8" s="136"/>
      <c r="F8" s="138"/>
      <c r="G8" s="140"/>
      <c r="H8" s="136"/>
      <c r="I8" s="138"/>
      <c r="J8" s="140"/>
      <c r="K8" s="136"/>
      <c r="L8" s="140"/>
      <c r="M8" s="136"/>
      <c r="N8" s="138"/>
      <c r="O8" s="138"/>
      <c r="P8" s="138"/>
      <c r="Q8" s="140"/>
      <c r="R8" s="150"/>
      <c r="S8" s="53"/>
      <c r="T8" s="142"/>
    </row>
    <row r="9" spans="2:20" ht="15" customHeight="1" thickBot="1" x14ac:dyDescent="0.3">
      <c r="B9" s="137"/>
      <c r="C9" s="139"/>
      <c r="D9" s="141"/>
      <c r="E9" s="137"/>
      <c r="F9" s="139"/>
      <c r="G9" s="141"/>
      <c r="H9" s="137"/>
      <c r="I9" s="139"/>
      <c r="J9" s="141"/>
      <c r="K9" s="137"/>
      <c r="L9" s="141"/>
      <c r="M9" s="137"/>
      <c r="N9" s="139"/>
      <c r="O9" s="139"/>
      <c r="P9" s="139"/>
      <c r="Q9" s="141"/>
      <c r="R9" s="151"/>
      <c r="S9" s="55"/>
      <c r="T9" s="143"/>
    </row>
    <row r="10" spans="2:20" ht="15" customHeight="1" x14ac:dyDescent="0.25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25">
      <c r="B12" s="136"/>
      <c r="C12" s="138"/>
      <c r="D12" s="140"/>
      <c r="E12" s="136"/>
      <c r="F12" s="138"/>
      <c r="G12" s="140"/>
      <c r="H12" s="136"/>
      <c r="I12" s="138"/>
      <c r="J12" s="140"/>
      <c r="K12" s="136"/>
      <c r="L12" s="140"/>
      <c r="M12" s="136"/>
      <c r="N12" s="138"/>
      <c r="O12" s="138"/>
      <c r="P12" s="138"/>
      <c r="Q12" s="140"/>
      <c r="R12" s="150"/>
      <c r="S12" s="158"/>
      <c r="T12" s="142"/>
    </row>
    <row r="13" spans="2:20" ht="15" customHeight="1" thickBot="1" x14ac:dyDescent="0.3">
      <c r="B13" s="137"/>
      <c r="C13" s="139"/>
      <c r="D13" s="141"/>
      <c r="E13" s="137"/>
      <c r="F13" s="139"/>
      <c r="G13" s="141"/>
      <c r="H13" s="137"/>
      <c r="I13" s="139"/>
      <c r="J13" s="141"/>
      <c r="K13" s="137"/>
      <c r="L13" s="141"/>
      <c r="M13" s="137"/>
      <c r="N13" s="139"/>
      <c r="O13" s="139"/>
      <c r="P13" s="139"/>
      <c r="Q13" s="141"/>
      <c r="R13" s="151"/>
      <c r="S13" s="159"/>
      <c r="T13" s="143"/>
    </row>
    <row r="14" spans="2:20" ht="15" customHeight="1" x14ac:dyDescent="0.25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25">
      <c r="B16" s="136"/>
      <c r="C16" s="138"/>
      <c r="D16" s="140"/>
      <c r="E16" s="136"/>
      <c r="F16" s="138"/>
      <c r="G16" s="140"/>
      <c r="H16" s="136"/>
      <c r="I16" s="138"/>
      <c r="J16" s="140"/>
      <c r="K16" s="136"/>
      <c r="L16" s="140"/>
      <c r="M16" s="136"/>
      <c r="N16" s="138"/>
      <c r="O16" s="138"/>
      <c r="P16" s="138"/>
      <c r="Q16" s="140"/>
      <c r="R16" s="150"/>
      <c r="S16" s="158"/>
      <c r="T16" s="142"/>
    </row>
    <row r="17" spans="2:20" ht="15" customHeight="1" thickBot="1" x14ac:dyDescent="0.3">
      <c r="B17" s="137"/>
      <c r="C17" s="139"/>
      <c r="D17" s="141"/>
      <c r="E17" s="137"/>
      <c r="F17" s="139"/>
      <c r="G17" s="141"/>
      <c r="H17" s="137"/>
      <c r="I17" s="139"/>
      <c r="J17" s="141"/>
      <c r="K17" s="137"/>
      <c r="L17" s="141"/>
      <c r="M17" s="137"/>
      <c r="N17" s="139"/>
      <c r="O17" s="139"/>
      <c r="P17" s="139"/>
      <c r="Q17" s="141"/>
      <c r="R17" s="151"/>
      <c r="S17" s="159"/>
      <c r="T17" s="143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tech_990202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0" t="s">
        <v>32</v>
      </c>
      <c r="C2" s="130" t="s">
        <v>33</v>
      </c>
      <c r="D2" s="30" t="s">
        <v>19</v>
      </c>
      <c r="E2" s="130" t="s">
        <v>34</v>
      </c>
      <c r="F2" s="161" t="s">
        <v>21</v>
      </c>
      <c r="G2" s="130" t="s">
        <v>22</v>
      </c>
      <c r="H2" s="36" t="s">
        <v>44</v>
      </c>
      <c r="I2" s="38"/>
      <c r="J2" s="130" t="s">
        <v>0</v>
      </c>
    </row>
    <row r="3" spans="2:10" ht="15" customHeight="1" thickBot="1" x14ac:dyDescent="0.3">
      <c r="B3" s="30"/>
      <c r="C3" s="130"/>
      <c r="D3" s="30"/>
      <c r="E3" s="130"/>
      <c r="F3" s="162"/>
      <c r="G3" s="46"/>
      <c r="H3" s="24" t="s">
        <v>38</v>
      </c>
      <c r="I3" s="25" t="s">
        <v>40</v>
      </c>
      <c r="J3" s="130"/>
    </row>
    <row r="4" spans="2:10" ht="17.45" customHeight="1" thickBot="1" x14ac:dyDescent="0.3">
      <c r="B4" s="173">
        <f>D4-(F4*G4)</f>
        <v>0</v>
      </c>
      <c r="C4" s="174">
        <f>E4/F4-1</f>
        <v>0.31573310485166539</v>
      </c>
      <c r="D4" s="173">
        <f>E4*G4</f>
        <v>0</v>
      </c>
      <c r="E4" s="170">
        <v>24570</v>
      </c>
      <c r="F4" s="163">
        <v>18674</v>
      </c>
      <c r="G4" s="160">
        <v>0</v>
      </c>
      <c r="H4" s="168" t="s">
        <v>43</v>
      </c>
      <c r="I4" s="167" t="s">
        <v>49</v>
      </c>
      <c r="J4" s="160" t="s">
        <v>48</v>
      </c>
    </row>
    <row r="5" spans="2:10" ht="15" customHeight="1" thickBot="1" x14ac:dyDescent="0.3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.75" thickBot="1" x14ac:dyDescent="0.3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.75" thickBot="1" x14ac:dyDescent="0.3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.75" thickBot="1" x14ac:dyDescent="0.3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.75" thickBot="1" x14ac:dyDescent="0.3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2020-04-27T09:01:43Z</dcterms:modified>
</cp:coreProperties>
</file>