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6" i="6" l="1"/>
  <c r="F6" i="6"/>
  <c r="I6" i="6"/>
  <c r="K6" i="6"/>
  <c r="B6" i="6" s="1"/>
  <c r="M6" i="6"/>
  <c r="E6" i="6" l="1"/>
  <c r="H6" i="6"/>
  <c r="R4" i="3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6" i="6" l="1"/>
  <c r="N6" i="6" s="1"/>
  <c r="O4" i="6"/>
  <c r="N4" i="6" s="1"/>
  <c r="P4" i="3"/>
  <c r="O4" i="3" s="1"/>
</calcChain>
</file>

<file path=xl/sharedStrings.xml><?xml version="1.0" encoding="utf-8"?>
<sst xmlns="http://schemas.openxmlformats.org/spreadsheetml/2006/main" count="108" uniqueCount="68">
  <si>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</si>
  <si>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</si>
  <si>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</si>
  <si>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</si>
  <si>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</si>
  <si>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</si>
  <si>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</si>
  <si>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</si>
  <si>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</si>
  <si>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</si>
  <si>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</si>
  <si>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</si>
  <si>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</si>
  <si>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</si>
  <si>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</si>
  <si>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</si>
  <si>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</si>
  <si>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</si>
  <si>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</si>
  <si>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</si>
  <si>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</si>
  <si>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</si>
  <si>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</si>
  <si>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</si>
  <si>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</si>
  <si>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</si>
  <si>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</si>
  <si>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</si>
  <si>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</si>
  <si>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</si>
  <si>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</si>
  <si>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</si>
  <si>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</si>
  <si>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</si>
  <si>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</si>
  <si>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</si>
  <si>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</si>
  <si>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</si>
  <si>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</si>
  <si>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</si>
  <si>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</si>
  <si>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</si>
  <si>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</si>
  <si>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tech_990112.png</t>
  </si>
  <si>
    <t>خروج</t>
  </si>
  <si>
    <t>میزان ضرر</t>
  </si>
  <si>
    <t>روند صعودی</t>
  </si>
  <si>
    <t>99/01/11</t>
  </si>
  <si>
    <t xml:space="preserve">OB
نزدیک به خط مقاومت
</t>
  </si>
  <si>
    <t>قیمت حوالی خط مینور بالایی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</si>
  <si>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</si>
  <si>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</si>
  <si>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</si>
  <si>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</si>
  <si>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</si>
  <si>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99/02/07</t>
  </si>
  <si>
    <t>tot_990207.png</t>
  </si>
  <si>
    <t>utot_990207.png</t>
  </si>
  <si>
    <t>tech_990207.png</t>
  </si>
  <si>
    <t>شکست میدلاین کانال کوتاه مدت. شکست سقف کانال بلند مدت در حالت تعدیل نشده. حرکت به سمت سقف کانال بلند مدت در نمودار تعدیل شده</t>
  </si>
  <si>
    <t xml:space="preserve">27561
23933
</t>
  </si>
  <si>
    <t>مقاومت داینامیک</t>
  </si>
  <si>
    <t>OB</t>
  </si>
  <si>
    <t>Up</t>
  </si>
  <si>
    <t>پی بر ای مناسب. حرکت سهم به سمت اهداف بیش از 100 درصدی، اختلاف 4 درصدی قیمت خرید با قیمت پایانی</t>
  </si>
  <si>
    <t>99/02/09</t>
  </si>
  <si>
    <t>tech_990209.png</t>
  </si>
  <si>
    <t>پولبک به میدلاین کانال، تایید توسط rsi به دلیل برخورد به خط 70 از بالا و واکنش نسبت به 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</si>
</sst>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7" xfId="1" applyFill="1" applyBorder="1" applyAlignment="1">
      <alignment vertical="center"/>
    </xf>
    <xf numFmtId="0" fontId="5" fillId="4" borderId="10" xfId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Management/Main/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406390749</v>
          </cell>
          <cell r="K4">
            <v>1292732251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ch_990207.png" TargetMode="External"/><Relationship Id="rId2" Type="http://schemas.openxmlformats.org/officeDocument/2006/relationships/hyperlink" Target="utot_990207.png" TargetMode="External"/><Relationship Id="rId1" Type="http://schemas.openxmlformats.org/officeDocument/2006/relationships/hyperlink" Target="tot_990207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tech_990209.png" TargetMode="External"/><Relationship Id="rId1" Type="http://schemas.openxmlformats.org/officeDocument/2006/relationships/hyperlink" Target="tech_990207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G6" sqref="G6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285156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50" t="s">
        <v>17</v>
      </c>
      <c r="C2" s="51"/>
      <c r="D2" s="51"/>
      <c r="E2" s="51"/>
      <c r="F2" s="51"/>
      <c r="G2" s="51"/>
      <c r="H2" s="51"/>
      <c r="I2" s="51"/>
      <c r="J2" s="52"/>
      <c r="K2" s="45" t="s">
        <v>18</v>
      </c>
      <c r="L2" s="46"/>
      <c r="M2" s="47"/>
      <c r="N2" s="38" t="s">
        <v>19</v>
      </c>
      <c r="O2" s="39" t="s">
        <v>20</v>
      </c>
      <c r="P2" s="41" t="s">
        <v>30</v>
      </c>
      <c r="Q2" s="39" t="s">
        <v>31</v>
      </c>
      <c r="R2" s="36" t="s">
        <v>22</v>
      </c>
      <c r="S2" s="4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38"/>
      <c r="O3" s="39"/>
      <c r="P3" s="41"/>
      <c r="Q3" s="39"/>
      <c r="R3" s="36"/>
      <c r="S3" s="40"/>
    </row>
    <row r="4" spans="2:19" ht="15" customHeight="1" thickBot="1" x14ac:dyDescent="0.3">
      <c r="B4" s="42">
        <f>IF(L4&gt;0, C4/L4,"RF")</f>
        <v>-3.2849405475396227</v>
      </c>
      <c r="C4" s="34">
        <f>(D4/Q4)-1</f>
        <v>-1</v>
      </c>
      <c r="D4" s="43">
        <v>0</v>
      </c>
      <c r="E4" s="42">
        <f>IF(L4&gt;0, F4/L4,"RF")</f>
        <v>3.1126961352118521</v>
      </c>
      <c r="F4" s="34">
        <f>(G4/Q4)-1</f>
        <v>0.94756543997218468</v>
      </c>
      <c r="G4" s="43">
        <v>65000</v>
      </c>
      <c r="H4" s="42">
        <f>IF(L4&gt;0, I4/L4,"RF")</f>
        <v>1.14419254051909</v>
      </c>
      <c r="I4" s="34">
        <f>(J4/Q4)-1</f>
        <v>0.3483145353653585</v>
      </c>
      <c r="J4" s="43">
        <v>45000</v>
      </c>
      <c r="K4" s="48">
        <f>IF(L4&gt;0, N4-M4*R4, 0)</f>
        <v>46004488</v>
      </c>
      <c r="L4" s="49">
        <f>IF(1-(M4/Q4)&gt;0, 1-(M4/Q4), 0)</f>
        <v>0.30441951247762666</v>
      </c>
      <c r="M4" s="44">
        <v>23215</v>
      </c>
      <c r="N4" s="33">
        <f>R4*Q4</f>
        <v>151122008</v>
      </c>
      <c r="O4" s="34">
        <f>IF( (Q4-M4)*R4/P4&gt;0, (Q4-M4)*R4/P4, "Risk free")</f>
        <v>0.11320259654827919</v>
      </c>
      <c r="P4" s="35">
        <f>[1]سرمایه!$F$4</f>
        <v>406390749</v>
      </c>
      <c r="Q4" s="35">
        <f>(SUM('تاریخچه خرید'!M4:M17)-SUMPRODUCT('تاریخچه فروش'!G4:G7*'تاریخچه فروش'!F4:F7))/R4</f>
        <v>33375.001766784451</v>
      </c>
      <c r="R4" s="37">
        <f>SUM('تاریخچه خرید'!Q4:Q17)-SUM('تاریخچه فروش'!G4:G11)</f>
        <v>4528</v>
      </c>
      <c r="S4" s="32" t="s">
        <v>55</v>
      </c>
    </row>
    <row r="5" spans="2:19" ht="15" customHeight="1" thickBot="1" x14ac:dyDescent="0.3">
      <c r="B5" s="42"/>
      <c r="C5" s="34"/>
      <c r="D5" s="43"/>
      <c r="E5" s="42"/>
      <c r="F5" s="34"/>
      <c r="G5" s="43"/>
      <c r="H5" s="42"/>
      <c r="I5" s="34"/>
      <c r="J5" s="43"/>
      <c r="K5" s="48"/>
      <c r="L5" s="49"/>
      <c r="M5" s="44"/>
      <c r="N5" s="33"/>
      <c r="O5" s="34"/>
      <c r="P5" s="35"/>
      <c r="Q5" s="35"/>
      <c r="R5" s="37"/>
      <c r="S5" s="32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61" t="s">
        <v>51</v>
      </c>
      <c r="C2" s="62"/>
      <c r="D2" s="68" t="s">
        <v>7</v>
      </c>
      <c r="E2" s="76" t="s">
        <v>6</v>
      </c>
      <c r="F2" s="77"/>
      <c r="G2" s="74" t="s">
        <v>5</v>
      </c>
      <c r="H2" s="75"/>
      <c r="I2" s="70" t="s">
        <v>16</v>
      </c>
      <c r="J2" s="71"/>
      <c r="K2" s="83" t="s">
        <v>13</v>
      </c>
      <c r="L2" s="84"/>
      <c r="M2" s="70" t="s">
        <v>4</v>
      </c>
      <c r="N2" s="71"/>
      <c r="O2" s="50" t="s">
        <v>1</v>
      </c>
      <c r="P2" s="51"/>
      <c r="Q2" s="52"/>
      <c r="R2" s="70" t="s">
        <v>35</v>
      </c>
      <c r="S2" s="71"/>
      <c r="T2" s="68" t="s">
        <v>0</v>
      </c>
    </row>
    <row r="3" spans="1:20" ht="20.25" thickBot="1" x14ac:dyDescent="0.3">
      <c r="B3" s="29" t="s">
        <v>52</v>
      </c>
      <c r="C3" s="20" t="s">
        <v>53</v>
      </c>
      <c r="D3" s="69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78"/>
    </row>
    <row r="4" spans="1:20" ht="16.899999999999999" customHeight="1" x14ac:dyDescent="0.25">
      <c r="A4" s="22"/>
      <c r="B4" s="53" t="s">
        <v>54</v>
      </c>
      <c r="C4" s="63" t="s">
        <v>63</v>
      </c>
      <c r="D4" s="93" t="s">
        <v>42</v>
      </c>
      <c r="E4" s="94" t="s">
        <v>48</v>
      </c>
      <c r="F4" s="86" t="s">
        <v>62</v>
      </c>
      <c r="G4" s="72"/>
      <c r="H4" s="96" t="s">
        <v>42</v>
      </c>
      <c r="I4" s="87" t="s">
        <v>42</v>
      </c>
      <c r="J4" s="89" t="s">
        <v>42</v>
      </c>
      <c r="K4" s="53" t="s">
        <v>61</v>
      </c>
      <c r="L4" s="85" t="s">
        <v>60</v>
      </c>
      <c r="M4" s="72" t="s">
        <v>42</v>
      </c>
      <c r="N4" s="86" t="s">
        <v>42</v>
      </c>
      <c r="O4" s="53" t="s">
        <v>49</v>
      </c>
      <c r="P4" s="79" t="s">
        <v>59</v>
      </c>
      <c r="Q4" s="81" t="s">
        <v>46</v>
      </c>
      <c r="R4" s="104" t="s">
        <v>58</v>
      </c>
      <c r="S4" s="30" t="s">
        <v>56</v>
      </c>
      <c r="T4" s="91" t="s">
        <v>41</v>
      </c>
    </row>
    <row r="5" spans="1:20" ht="17.45" customHeight="1" thickBot="1" x14ac:dyDescent="0.3">
      <c r="A5" s="22"/>
      <c r="B5" s="54"/>
      <c r="C5" s="64"/>
      <c r="D5" s="88"/>
      <c r="E5" s="95"/>
      <c r="F5" s="56"/>
      <c r="G5" s="73"/>
      <c r="H5" s="97"/>
      <c r="I5" s="88"/>
      <c r="J5" s="90"/>
      <c r="K5" s="54"/>
      <c r="L5" s="56"/>
      <c r="M5" s="73"/>
      <c r="N5" s="56"/>
      <c r="O5" s="54"/>
      <c r="P5" s="80"/>
      <c r="Q5" s="82"/>
      <c r="R5" s="105"/>
      <c r="S5" s="31" t="s">
        <v>57</v>
      </c>
      <c r="T5" s="92"/>
    </row>
    <row r="6" spans="1:20" ht="14.45" customHeight="1" x14ac:dyDescent="0.25">
      <c r="A6" s="22"/>
      <c r="B6" s="57"/>
      <c r="C6" s="65"/>
      <c r="D6" s="110"/>
      <c r="E6" s="119"/>
      <c r="F6" s="59"/>
      <c r="G6" s="124"/>
      <c r="H6" s="102"/>
      <c r="I6" s="110"/>
      <c r="J6" s="117"/>
      <c r="K6" s="57"/>
      <c r="L6" s="100"/>
      <c r="M6" s="124"/>
      <c r="N6" s="102"/>
      <c r="O6" s="57"/>
      <c r="P6" s="129"/>
      <c r="Q6" s="114"/>
      <c r="R6" s="120"/>
      <c r="S6" s="108"/>
      <c r="T6" s="98"/>
    </row>
    <row r="7" spans="1:20" ht="15" customHeight="1" thickBot="1" x14ac:dyDescent="0.3">
      <c r="A7" s="22"/>
      <c r="B7" s="58"/>
      <c r="C7" s="66"/>
      <c r="D7" s="111"/>
      <c r="E7" s="58"/>
      <c r="F7" s="60"/>
      <c r="G7" s="101"/>
      <c r="H7" s="103"/>
      <c r="I7" s="111"/>
      <c r="J7" s="118"/>
      <c r="K7" s="58"/>
      <c r="L7" s="101"/>
      <c r="M7" s="101"/>
      <c r="N7" s="103"/>
      <c r="O7" s="58"/>
      <c r="P7" s="128"/>
      <c r="Q7" s="115"/>
      <c r="R7" s="121"/>
      <c r="S7" s="109"/>
      <c r="T7" s="99"/>
    </row>
    <row r="8" spans="1:20" ht="14.45" customHeight="1" x14ac:dyDescent="0.25">
      <c r="A8" s="22"/>
      <c r="B8" s="53"/>
      <c r="C8" s="67"/>
      <c r="D8" s="87"/>
      <c r="E8" s="53"/>
      <c r="F8" s="86"/>
      <c r="G8" s="116"/>
      <c r="H8" s="106"/>
      <c r="I8" s="89"/>
      <c r="J8" s="86"/>
      <c r="K8" s="53"/>
      <c r="L8" s="86"/>
      <c r="M8" s="116"/>
      <c r="N8" s="106"/>
      <c r="O8" s="53"/>
      <c r="P8" s="79"/>
      <c r="Q8" s="81"/>
      <c r="R8" s="122"/>
      <c r="S8" s="112"/>
      <c r="T8" s="91"/>
    </row>
    <row r="9" spans="1:20" ht="15" customHeight="1" thickBot="1" x14ac:dyDescent="0.3">
      <c r="A9" s="22"/>
      <c r="B9" s="54"/>
      <c r="C9" s="64"/>
      <c r="D9" s="88"/>
      <c r="E9" s="54"/>
      <c r="F9" s="56"/>
      <c r="G9" s="95"/>
      <c r="H9" s="107"/>
      <c r="I9" s="90"/>
      <c r="J9" s="56"/>
      <c r="K9" s="54"/>
      <c r="L9" s="56"/>
      <c r="M9" s="95"/>
      <c r="N9" s="107"/>
      <c r="O9" s="54"/>
      <c r="P9" s="80"/>
      <c r="Q9" s="82"/>
      <c r="R9" s="123"/>
      <c r="S9" s="113"/>
      <c r="T9" s="92"/>
    </row>
    <row r="10" spans="1:20" ht="14.45" customHeight="1" x14ac:dyDescent="0.25">
      <c r="A10" s="22"/>
      <c r="B10" s="57"/>
      <c r="C10" s="59"/>
      <c r="D10" s="110"/>
      <c r="E10" s="57"/>
      <c r="F10" s="59"/>
      <c r="G10" s="124"/>
      <c r="H10" s="102"/>
      <c r="I10" s="117"/>
      <c r="J10" s="59"/>
      <c r="K10" s="57"/>
      <c r="L10" s="59"/>
      <c r="M10" s="124"/>
      <c r="N10" s="102"/>
      <c r="O10" s="57"/>
      <c r="P10" s="127"/>
      <c r="Q10" s="114"/>
      <c r="R10" s="124"/>
      <c r="S10" s="102"/>
      <c r="T10" s="98"/>
    </row>
    <row r="11" spans="1:20" ht="15" customHeight="1" thickBot="1" x14ac:dyDescent="0.3">
      <c r="A11" s="22"/>
      <c r="B11" s="58"/>
      <c r="C11" s="60"/>
      <c r="D11" s="111"/>
      <c r="E11" s="58"/>
      <c r="F11" s="60"/>
      <c r="G11" s="101"/>
      <c r="H11" s="103"/>
      <c r="I11" s="118"/>
      <c r="J11" s="60"/>
      <c r="K11" s="58"/>
      <c r="L11" s="60"/>
      <c r="M11" s="101"/>
      <c r="N11" s="103"/>
      <c r="O11" s="58"/>
      <c r="P11" s="128"/>
      <c r="Q11" s="115"/>
      <c r="R11" s="101"/>
      <c r="S11" s="103"/>
      <c r="T11" s="99"/>
    </row>
    <row r="12" spans="1:20" ht="14.45" customHeight="1" x14ac:dyDescent="0.25">
      <c r="A12" s="22"/>
      <c r="B12" s="53"/>
      <c r="C12" s="55"/>
      <c r="D12" s="87"/>
      <c r="E12" s="53"/>
      <c r="F12" s="86"/>
      <c r="G12" s="116"/>
      <c r="H12" s="106"/>
      <c r="I12" s="89"/>
      <c r="J12" s="86"/>
      <c r="K12" s="53"/>
      <c r="L12" s="86"/>
      <c r="M12" s="116"/>
      <c r="N12" s="106"/>
      <c r="O12" s="53"/>
      <c r="P12" s="79"/>
      <c r="Q12" s="81"/>
      <c r="R12" s="116"/>
      <c r="S12" s="106"/>
      <c r="T12" s="91"/>
    </row>
    <row r="13" spans="1:20" ht="15" customHeight="1" thickBot="1" x14ac:dyDescent="0.3">
      <c r="A13" s="22"/>
      <c r="B13" s="54"/>
      <c r="C13" s="56"/>
      <c r="D13" s="88"/>
      <c r="E13" s="54"/>
      <c r="F13" s="56"/>
      <c r="G13" s="95"/>
      <c r="H13" s="107"/>
      <c r="I13" s="90"/>
      <c r="J13" s="56"/>
      <c r="K13" s="54"/>
      <c r="L13" s="56"/>
      <c r="M13" s="95"/>
      <c r="N13" s="107"/>
      <c r="O13" s="54"/>
      <c r="P13" s="80"/>
      <c r="Q13" s="82"/>
      <c r="R13" s="95"/>
      <c r="S13" s="107"/>
      <c r="T13" s="92"/>
    </row>
    <row r="14" spans="1:20" ht="14.45" customHeight="1" x14ac:dyDescent="0.25">
      <c r="A14" s="22"/>
      <c r="B14" s="57"/>
      <c r="C14" s="59"/>
      <c r="D14" s="110"/>
      <c r="E14" s="57"/>
      <c r="F14" s="59"/>
      <c r="G14" s="124"/>
      <c r="H14" s="102"/>
      <c r="I14" s="117"/>
      <c r="J14" s="59"/>
      <c r="K14" s="57"/>
      <c r="L14" s="59"/>
      <c r="M14" s="124"/>
      <c r="N14" s="102"/>
      <c r="O14" s="57"/>
      <c r="P14" s="127"/>
      <c r="Q14" s="114"/>
      <c r="R14" s="124"/>
      <c r="S14" s="102"/>
      <c r="T14" s="98"/>
    </row>
    <row r="15" spans="1:20" ht="15" customHeight="1" thickBot="1" x14ac:dyDescent="0.3">
      <c r="A15" s="22"/>
      <c r="B15" s="58"/>
      <c r="C15" s="60"/>
      <c r="D15" s="111"/>
      <c r="E15" s="58"/>
      <c r="F15" s="60"/>
      <c r="G15" s="101"/>
      <c r="H15" s="103"/>
      <c r="I15" s="118"/>
      <c r="J15" s="60"/>
      <c r="K15" s="58"/>
      <c r="L15" s="60"/>
      <c r="M15" s="101"/>
      <c r="N15" s="103"/>
      <c r="O15" s="58"/>
      <c r="P15" s="128"/>
      <c r="Q15" s="115"/>
      <c r="R15" s="101"/>
      <c r="S15" s="103"/>
      <c r="T15" s="99"/>
    </row>
    <row r="16" spans="1:20" ht="14.45" customHeight="1" x14ac:dyDescent="0.25">
      <c r="A16" s="22"/>
      <c r="B16" s="53"/>
      <c r="C16" s="55"/>
      <c r="D16" s="87"/>
      <c r="E16" s="53"/>
      <c r="F16" s="86"/>
      <c r="G16" s="116"/>
      <c r="H16" s="106"/>
      <c r="I16" s="89"/>
      <c r="J16" s="86"/>
      <c r="K16" s="53"/>
      <c r="L16" s="86"/>
      <c r="M16" s="116"/>
      <c r="N16" s="106"/>
      <c r="O16" s="53"/>
      <c r="P16" s="79"/>
      <c r="Q16" s="81"/>
      <c r="R16" s="116"/>
      <c r="S16" s="106"/>
      <c r="T16" s="91"/>
    </row>
    <row r="17" spans="1:20" ht="15" customHeight="1" thickBot="1" x14ac:dyDescent="0.3">
      <c r="A17" s="22"/>
      <c r="B17" s="54"/>
      <c r="C17" s="56"/>
      <c r="D17" s="88"/>
      <c r="E17" s="54"/>
      <c r="F17" s="56"/>
      <c r="G17" s="95"/>
      <c r="H17" s="125"/>
      <c r="I17" s="90"/>
      <c r="J17" s="56"/>
      <c r="K17" s="54"/>
      <c r="L17" s="56"/>
      <c r="M17" s="95"/>
      <c r="N17" s="125"/>
      <c r="O17" s="54"/>
      <c r="P17" s="80"/>
      <c r="Q17" s="82"/>
      <c r="R17" s="95"/>
      <c r="S17" s="125"/>
      <c r="T17" s="126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2"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2:D3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</mergeCells>
  <hyperlinks>
    <hyperlink ref="S4" r:id="rId1"/>
    <hyperlink ref="S5" r:id="rId2"/>
    <hyperlink ref="R4:R5" r:id="rId3" display="tech_990207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W1" sqref="W1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50" t="s">
        <v>17</v>
      </c>
      <c r="C2" s="51"/>
      <c r="D2" s="51"/>
      <c r="E2" s="51"/>
      <c r="F2" s="51"/>
      <c r="G2" s="51"/>
      <c r="H2" s="51"/>
      <c r="I2" s="51"/>
      <c r="J2" s="52"/>
      <c r="K2" s="76" t="s">
        <v>18</v>
      </c>
      <c r="L2" s="77"/>
      <c r="M2" s="38" t="s">
        <v>19</v>
      </c>
      <c r="N2" s="39" t="s">
        <v>20</v>
      </c>
      <c r="O2" s="41" t="s">
        <v>30</v>
      </c>
      <c r="P2" s="39" t="s">
        <v>31</v>
      </c>
      <c r="Q2" s="36" t="s">
        <v>22</v>
      </c>
      <c r="R2" s="70" t="s">
        <v>39</v>
      </c>
      <c r="S2" s="71"/>
      <c r="T2" s="157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8"/>
      <c r="N3" s="39"/>
      <c r="O3" s="41"/>
      <c r="P3" s="39"/>
      <c r="Q3" s="36"/>
      <c r="R3" s="19" t="s">
        <v>35</v>
      </c>
      <c r="S3" s="20" t="s">
        <v>40</v>
      </c>
      <c r="T3" s="157"/>
    </row>
    <row r="4" spans="2:20" ht="15" customHeight="1" thickBot="1" x14ac:dyDescent="0.3">
      <c r="B4" s="42">
        <f>IF(K4&gt;0, C4/K4,"RF")</f>
        <v>-3.2851658627817701</v>
      </c>
      <c r="C4" s="34">
        <f>(D4/P4)-1</f>
        <v>-1</v>
      </c>
      <c r="D4" s="43">
        <v>0</v>
      </c>
      <c r="E4" s="42">
        <f>IF(K4&gt;0, F4/K4,"RF")</f>
        <v>3.1131016832365397</v>
      </c>
      <c r="F4" s="34">
        <f>(G4/P4)-1</f>
        <v>0.94762389884341114</v>
      </c>
      <c r="G4" s="43">
        <v>65000</v>
      </c>
      <c r="H4" s="42">
        <f>IF(K4&gt;0, I4/K4,"RF")</f>
        <v>1.1444039767693668</v>
      </c>
      <c r="I4" s="34">
        <f>(J4/P4)-1</f>
        <v>0.34835500689159216</v>
      </c>
      <c r="J4" s="43">
        <v>45000</v>
      </c>
      <c r="K4" s="154">
        <f>IF(1-(L4/P4)&gt;0, 1-(L4/P4), 0)</f>
        <v>0.30439863366692632</v>
      </c>
      <c r="L4" s="44">
        <v>23215</v>
      </c>
      <c r="M4" s="33">
        <f>P4*Q4</f>
        <v>100655984</v>
      </c>
      <c r="N4" s="34">
        <f>IF( (P4-L4)*Q4/O4&gt;0, (P4-L4)*Q4/O4, "Risk free")</f>
        <v>2.3701384394408522E-2</v>
      </c>
      <c r="O4" s="35">
        <f>[1]سرمایه!$K$4</f>
        <v>1292732251</v>
      </c>
      <c r="P4" s="156">
        <v>33374</v>
      </c>
      <c r="Q4" s="155">
        <v>3016</v>
      </c>
      <c r="R4" s="158" t="s">
        <v>58</v>
      </c>
      <c r="S4" s="96" t="s">
        <v>64</v>
      </c>
      <c r="T4" s="32" t="s">
        <v>55</v>
      </c>
    </row>
    <row r="5" spans="2:20" ht="15" customHeight="1" thickBot="1" x14ac:dyDescent="0.3">
      <c r="B5" s="42"/>
      <c r="C5" s="34"/>
      <c r="D5" s="43"/>
      <c r="E5" s="42"/>
      <c r="F5" s="34"/>
      <c r="G5" s="43"/>
      <c r="H5" s="42"/>
      <c r="I5" s="34"/>
      <c r="J5" s="43"/>
      <c r="K5" s="154"/>
      <c r="L5" s="44"/>
      <c r="M5" s="33"/>
      <c r="N5" s="34"/>
      <c r="O5" s="35"/>
      <c r="P5" s="156"/>
      <c r="Q5" s="155"/>
      <c r="R5" s="159"/>
      <c r="S5" s="97"/>
      <c r="T5" s="32"/>
    </row>
    <row r="6" spans="2:20" ht="15" customHeight="1" thickBot="1" x14ac:dyDescent="0.3">
      <c r="B6" s="42">
        <f>IF(K6&gt;0, C6/K6,"RF")</f>
        <v>-3.2844912418815198</v>
      </c>
      <c r="C6" s="34">
        <f>(D6/P6)-1</f>
        <v>-1</v>
      </c>
      <c r="D6" s="43">
        <v>0</v>
      </c>
      <c r="E6" s="42">
        <f>IF(K6&gt;0, F6/K6,"RF")</f>
        <v>3.1118874237354852</v>
      </c>
      <c r="F6" s="34">
        <f>(G6/P6)-1</f>
        <v>0.94744884201695778</v>
      </c>
      <c r="G6" s="43">
        <v>65000</v>
      </c>
      <c r="H6" s="42">
        <f>IF(K6&gt;0, I6/K6,"RF")</f>
        <v>1.1437709112379455</v>
      </c>
      <c r="I6" s="34">
        <f>(J6/P6)-1</f>
        <v>0.34823381370404771</v>
      </c>
      <c r="J6" s="43">
        <v>45000</v>
      </c>
      <c r="K6" s="154">
        <f>IF(1-(L6/P6)&gt;0, 1-(L6/P6), 0)</f>
        <v>0.30446115588578959</v>
      </c>
      <c r="L6" s="44">
        <v>23215</v>
      </c>
      <c r="M6" s="33">
        <f>P6*Q6</f>
        <v>50466024</v>
      </c>
      <c r="N6" s="34">
        <f>IF( (P6-L6)*Q6/O6&gt;0, (P6-L6)*Q6/O6, "Risk free")</f>
        <v>1.1885635241260798E-2</v>
      </c>
      <c r="O6" s="35">
        <f>[1]سرمایه!$K$4</f>
        <v>1292732251</v>
      </c>
      <c r="P6" s="156">
        <v>33377</v>
      </c>
      <c r="Q6" s="155">
        <v>1512</v>
      </c>
      <c r="R6" s="104" t="s">
        <v>66</v>
      </c>
      <c r="S6" s="96" t="s">
        <v>67</v>
      </c>
      <c r="T6" s="32" t="s">
        <v>65</v>
      </c>
    </row>
    <row r="7" spans="2:20" ht="15" customHeight="1" thickBot="1" x14ac:dyDescent="0.3">
      <c r="B7" s="42"/>
      <c r="C7" s="34"/>
      <c r="D7" s="43"/>
      <c r="E7" s="42"/>
      <c r="F7" s="34"/>
      <c r="G7" s="43"/>
      <c r="H7" s="42"/>
      <c r="I7" s="34"/>
      <c r="J7" s="43"/>
      <c r="K7" s="154"/>
      <c r="L7" s="44"/>
      <c r="M7" s="33"/>
      <c r="N7" s="34"/>
      <c r="O7" s="35"/>
      <c r="P7" s="156"/>
      <c r="Q7" s="155"/>
      <c r="R7" s="105"/>
      <c r="S7" s="97"/>
      <c r="T7" s="32"/>
    </row>
    <row r="8" spans="2:20" ht="15" customHeight="1" x14ac:dyDescent="0.25">
      <c r="B8" s="140"/>
      <c r="C8" s="132"/>
      <c r="D8" s="134"/>
      <c r="E8" s="140"/>
      <c r="F8" s="132"/>
      <c r="G8" s="134"/>
      <c r="H8" s="140"/>
      <c r="I8" s="132"/>
      <c r="J8" s="134"/>
      <c r="K8" s="140"/>
      <c r="L8" s="134"/>
      <c r="M8" s="140"/>
      <c r="N8" s="132"/>
      <c r="O8" s="132"/>
      <c r="P8" s="132"/>
      <c r="Q8" s="134"/>
      <c r="R8" s="136"/>
      <c r="S8" s="106"/>
      <c r="T8" s="130"/>
    </row>
    <row r="9" spans="2:20" ht="15" customHeight="1" thickBot="1" x14ac:dyDescent="0.3">
      <c r="B9" s="141"/>
      <c r="C9" s="133"/>
      <c r="D9" s="135"/>
      <c r="E9" s="141"/>
      <c r="F9" s="133"/>
      <c r="G9" s="135"/>
      <c r="H9" s="141"/>
      <c r="I9" s="133"/>
      <c r="J9" s="135"/>
      <c r="K9" s="141"/>
      <c r="L9" s="135"/>
      <c r="M9" s="141"/>
      <c r="N9" s="133"/>
      <c r="O9" s="133"/>
      <c r="P9" s="133"/>
      <c r="Q9" s="135"/>
      <c r="R9" s="137"/>
      <c r="S9" s="107"/>
      <c r="T9" s="131"/>
    </row>
    <row r="10" spans="2:20" ht="15" customHeight="1" x14ac:dyDescent="0.25">
      <c r="B10" s="142"/>
      <c r="C10" s="144"/>
      <c r="D10" s="146"/>
      <c r="E10" s="142"/>
      <c r="F10" s="144"/>
      <c r="G10" s="146"/>
      <c r="H10" s="142"/>
      <c r="I10" s="144"/>
      <c r="J10" s="146"/>
      <c r="K10" s="142"/>
      <c r="L10" s="146"/>
      <c r="M10" s="142"/>
      <c r="N10" s="144"/>
      <c r="O10" s="144"/>
      <c r="P10" s="144"/>
      <c r="Q10" s="146"/>
      <c r="R10" s="152"/>
      <c r="S10" s="148"/>
      <c r="T10" s="150"/>
    </row>
    <row r="11" spans="2:20" ht="15" customHeight="1" thickBot="1" x14ac:dyDescent="0.3">
      <c r="B11" s="143"/>
      <c r="C11" s="145"/>
      <c r="D11" s="147"/>
      <c r="E11" s="143"/>
      <c r="F11" s="145"/>
      <c r="G11" s="147"/>
      <c r="H11" s="143"/>
      <c r="I11" s="145"/>
      <c r="J11" s="147"/>
      <c r="K11" s="143"/>
      <c r="L11" s="147"/>
      <c r="M11" s="143"/>
      <c r="N11" s="145"/>
      <c r="O11" s="145"/>
      <c r="P11" s="145"/>
      <c r="Q11" s="147"/>
      <c r="R11" s="153"/>
      <c r="S11" s="149"/>
      <c r="T11" s="151"/>
    </row>
    <row r="12" spans="2:20" ht="15" customHeight="1" x14ac:dyDescent="0.25">
      <c r="B12" s="140"/>
      <c r="C12" s="132"/>
      <c r="D12" s="134"/>
      <c r="E12" s="140"/>
      <c r="F12" s="132"/>
      <c r="G12" s="134"/>
      <c r="H12" s="140"/>
      <c r="I12" s="132"/>
      <c r="J12" s="134"/>
      <c r="K12" s="140"/>
      <c r="L12" s="134"/>
      <c r="M12" s="140"/>
      <c r="N12" s="132"/>
      <c r="O12" s="132"/>
      <c r="P12" s="132"/>
      <c r="Q12" s="134"/>
      <c r="R12" s="136"/>
      <c r="S12" s="138"/>
      <c r="T12" s="130"/>
    </row>
    <row r="13" spans="2:20" ht="15" customHeight="1" thickBot="1" x14ac:dyDescent="0.3">
      <c r="B13" s="141"/>
      <c r="C13" s="133"/>
      <c r="D13" s="135"/>
      <c r="E13" s="141"/>
      <c r="F13" s="133"/>
      <c r="G13" s="135"/>
      <c r="H13" s="141"/>
      <c r="I13" s="133"/>
      <c r="J13" s="135"/>
      <c r="K13" s="141"/>
      <c r="L13" s="135"/>
      <c r="M13" s="141"/>
      <c r="N13" s="133"/>
      <c r="O13" s="133"/>
      <c r="P13" s="133"/>
      <c r="Q13" s="135"/>
      <c r="R13" s="137"/>
      <c r="S13" s="139"/>
      <c r="T13" s="131"/>
    </row>
    <row r="14" spans="2:20" ht="15" customHeight="1" x14ac:dyDescent="0.25">
      <c r="B14" s="142"/>
      <c r="C14" s="144"/>
      <c r="D14" s="146"/>
      <c r="E14" s="142"/>
      <c r="F14" s="144"/>
      <c r="G14" s="146"/>
      <c r="H14" s="142"/>
      <c r="I14" s="144"/>
      <c r="J14" s="146"/>
      <c r="K14" s="142"/>
      <c r="L14" s="146"/>
      <c r="M14" s="142"/>
      <c r="N14" s="144"/>
      <c r="O14" s="144"/>
      <c r="P14" s="144"/>
      <c r="Q14" s="146"/>
      <c r="R14" s="152"/>
      <c r="S14" s="148"/>
      <c r="T14" s="150"/>
    </row>
    <row r="15" spans="2:20" ht="15" customHeight="1" thickBot="1" x14ac:dyDescent="0.3">
      <c r="B15" s="143"/>
      <c r="C15" s="145"/>
      <c r="D15" s="147"/>
      <c r="E15" s="143"/>
      <c r="F15" s="145"/>
      <c r="G15" s="147"/>
      <c r="H15" s="143"/>
      <c r="I15" s="145"/>
      <c r="J15" s="147"/>
      <c r="K15" s="143"/>
      <c r="L15" s="147"/>
      <c r="M15" s="143"/>
      <c r="N15" s="145"/>
      <c r="O15" s="145"/>
      <c r="P15" s="145"/>
      <c r="Q15" s="147"/>
      <c r="R15" s="153"/>
      <c r="S15" s="149"/>
      <c r="T15" s="151"/>
    </row>
    <row r="16" spans="2:20" ht="15" customHeight="1" x14ac:dyDescent="0.25">
      <c r="B16" s="140"/>
      <c r="C16" s="132"/>
      <c r="D16" s="134"/>
      <c r="E16" s="140"/>
      <c r="F16" s="132"/>
      <c r="G16" s="134"/>
      <c r="H16" s="140"/>
      <c r="I16" s="132"/>
      <c r="J16" s="134"/>
      <c r="K16" s="140"/>
      <c r="L16" s="134"/>
      <c r="M16" s="140"/>
      <c r="N16" s="132"/>
      <c r="O16" s="132"/>
      <c r="P16" s="132"/>
      <c r="Q16" s="134"/>
      <c r="R16" s="136"/>
      <c r="S16" s="138"/>
      <c r="T16" s="130"/>
    </row>
    <row r="17" spans="2:20" ht="15" customHeight="1" thickBot="1" x14ac:dyDescent="0.3">
      <c r="B17" s="141"/>
      <c r="C17" s="133"/>
      <c r="D17" s="135"/>
      <c r="E17" s="141"/>
      <c r="F17" s="133"/>
      <c r="G17" s="135"/>
      <c r="H17" s="141"/>
      <c r="I17" s="133"/>
      <c r="J17" s="135"/>
      <c r="K17" s="141"/>
      <c r="L17" s="135"/>
      <c r="M17" s="141"/>
      <c r="N17" s="133"/>
      <c r="O17" s="133"/>
      <c r="P17" s="133"/>
      <c r="Q17" s="135"/>
      <c r="R17" s="137"/>
      <c r="S17" s="139"/>
      <c r="T17" s="131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tech_990207.png"/>
    <hyperlink ref="R6:R7" r:id="rId2" display="tech_990209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F4" sqref="F4:F5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40" t="s">
        <v>32</v>
      </c>
      <c r="C2" s="157" t="s">
        <v>33</v>
      </c>
      <c r="D2" s="40" t="s">
        <v>19</v>
      </c>
      <c r="E2" s="157" t="s">
        <v>34</v>
      </c>
      <c r="F2" s="169" t="s">
        <v>21</v>
      </c>
      <c r="G2" s="157" t="s">
        <v>22</v>
      </c>
      <c r="H2" s="45" t="s">
        <v>44</v>
      </c>
      <c r="I2" s="47"/>
      <c r="J2" s="157" t="s">
        <v>0</v>
      </c>
    </row>
    <row r="3" spans="2:10" ht="15" customHeight="1" thickBot="1" x14ac:dyDescent="0.3">
      <c r="B3" s="40"/>
      <c r="C3" s="157"/>
      <c r="D3" s="40"/>
      <c r="E3" s="157"/>
      <c r="F3" s="170"/>
      <c r="G3" s="38"/>
      <c r="H3" s="24" t="s">
        <v>38</v>
      </c>
      <c r="I3" s="25" t="s">
        <v>40</v>
      </c>
      <c r="J3" s="157"/>
    </row>
    <row r="4" spans="2:10" ht="17.45" customHeight="1" thickBot="1" x14ac:dyDescent="0.3">
      <c r="B4" s="164">
        <f>D4-(F4*G4)</f>
        <v>0</v>
      </c>
      <c r="C4" s="165">
        <f>E4/F4-1</f>
        <v>0.31573310485166539</v>
      </c>
      <c r="D4" s="164">
        <f>E4*G4</f>
        <v>0</v>
      </c>
      <c r="E4" s="166">
        <v>24570</v>
      </c>
      <c r="F4" s="171">
        <v>18674</v>
      </c>
      <c r="G4" s="167">
        <v>0</v>
      </c>
      <c r="H4" s="160" t="s">
        <v>43</v>
      </c>
      <c r="I4" s="175" t="s">
        <v>50</v>
      </c>
      <c r="J4" s="167" t="s">
        <v>47</v>
      </c>
    </row>
    <row r="5" spans="2:10" ht="15" customHeight="1" thickBot="1" x14ac:dyDescent="0.3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.75" thickBot="1" x14ac:dyDescent="0.3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.75" thickBot="1" x14ac:dyDescent="0.3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.75" thickBot="1" x14ac:dyDescent="0.3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.75" thickBot="1" x14ac:dyDescent="0.3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2020-04-28T09:54:53Z</dcterms:modified>
</cp:coreProperties>
</file>