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calcPr calcId="152511"/>
</workbook>
</file>

<file path=xl/calcChain.xml><?xml version="1.0" encoding="utf-8"?>
<calcChain xmlns="http://schemas.openxmlformats.org/spreadsheetml/2006/main">
  <c r="R4" i="3" l="1"/>
  <c r="N4" i="6"/>
  <c r="M4" i="6"/>
  <c r="Q4" i="3" s="1"/>
  <c r="K4" i="6"/>
  <c r="I4" i="6"/>
  <c r="F4" i="6"/>
  <c r="C4" i="6"/>
  <c r="B4" i="6" l="1"/>
  <c r="N4" i="3"/>
  <c r="H4" i="6"/>
  <c r="E4" i="6"/>
  <c r="O4" i="3"/>
  <c r="L4" i="3"/>
  <c r="K4" i="3" s="1"/>
  <c r="C4" i="4" l="1"/>
  <c r="D4" i="4"/>
  <c r="B4" i="4" s="1"/>
  <c r="C4" i="3"/>
  <c r="B4" i="3" s="1"/>
  <c r="F4" i="3"/>
  <c r="E4" i="3" s="1"/>
  <c r="I4" i="3"/>
  <c r="H4" i="3" s="1"/>
</calcChain>
</file>

<file path=xl/sharedStrings.xml><?xml version="1.0" encoding="utf-8"?>
<sst xmlns="http://schemas.openxmlformats.org/spreadsheetml/2006/main" count="97" uniqueCount="59">
  <si>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</si>
  <si>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</si>
  <si>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</si>
  <si>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</si>
  <si>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</si>
  <si>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</si>
  <si>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</si>
  <si>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</si>
  <si>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</si>
  <si>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</si>
  <si>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</si>
  <si>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</si>
  <si>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</si>
  <si>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</si>
  <si>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</si>
  <si>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</si>
  <si>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</si>
  <si>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</si>
  <si>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</si>
  <si>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</si>
  <si>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</si>
  <si>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</si>
  <si>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</si>
  <si>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</si>
  <si>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</si>
  <si>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</si>
  <si>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</si>
  <si>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</si>
  <si>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</si>
  <si>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</si>
  <si>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</si>
  <si>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</si>
  <si>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</si>
  <si>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</si>
  <si>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</si>
  <si>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</si>
  <si>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</si>
  <si>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</si>
  <si>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</si>
  <si>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</si>
  <si>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</si>
  <si>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</si>
  <si>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</si>
  <si>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</si>
  <si>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Bullish</t>
  </si>
  <si>
    <t>خرید قبلی</t>
  </si>
  <si>
    <t>99/01/11</t>
  </si>
  <si>
    <t>tech_990112.png</t>
  </si>
  <si>
    <t>خروج</t>
  </si>
  <si>
    <t>middle</t>
  </si>
  <si>
    <t>سیو سود به دلیل نزدیکی شاخص به مقاومت تاریخی</t>
  </si>
  <si>
    <t>میزان ضرر</t>
  </si>
  <si>
    <t>99/01/07</t>
  </si>
  <si>
    <t>tot_990107.png</t>
  </si>
  <si>
    <t>sig_990107.png</t>
  </si>
  <si>
    <t>برخورد به میدلاین و پولبک به سمت بالا</t>
  </si>
  <si>
    <t>قیمت حوالی سقف کانال بلند مدت</t>
  </si>
  <si>
    <t>روند صعودی</t>
  </si>
  <si>
    <t>شکل گیری موج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</si>
</sst>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4" borderId="22" xfId="0" applyNumberFormat="1" applyFont="1" applyFill="1" applyBorder="1" applyAlignment="1">
      <alignment horizontal="center" vertical="center"/>
    </xf>
    <xf numFmtId="3" fontId="3" fillId="4" borderId="19" xfId="0" applyNumberFormat="1" applyFont="1" applyFill="1" applyBorder="1" applyAlignment="1">
      <alignment horizontal="center" vertical="center"/>
    </xf>
    <xf numFmtId="3" fontId="3" fillId="4" borderId="23" xfId="0" applyNumberFormat="1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sig_990107.png" TargetMode="External"/><Relationship Id="rId1" Type="http://schemas.openxmlformats.org/officeDocument/2006/relationships/hyperlink" Target="tot_990107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7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J18" sqref="J18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5.218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1" t="s">
        <v>18</v>
      </c>
      <c r="C2" s="42"/>
      <c r="D2" s="42"/>
      <c r="E2" s="42"/>
      <c r="F2" s="42"/>
      <c r="G2" s="42"/>
      <c r="H2" s="42"/>
      <c r="I2" s="42"/>
      <c r="J2" s="43"/>
      <c r="K2" s="35" t="s">
        <v>19</v>
      </c>
      <c r="L2" s="36"/>
      <c r="M2" s="37"/>
      <c r="N2" s="44" t="s">
        <v>20</v>
      </c>
      <c r="O2" s="45" t="s">
        <v>21</v>
      </c>
      <c r="P2" s="47" t="s">
        <v>31</v>
      </c>
      <c r="Q2" s="45" t="s">
        <v>32</v>
      </c>
      <c r="R2" s="50" t="s">
        <v>23</v>
      </c>
      <c r="S2" s="46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51</v>
      </c>
      <c r="L3" s="33" t="s">
        <v>30</v>
      </c>
      <c r="M3" s="13" t="s">
        <v>29</v>
      </c>
      <c r="N3" s="44"/>
      <c r="O3" s="45"/>
      <c r="P3" s="47"/>
      <c r="Q3" s="45"/>
      <c r="R3" s="50"/>
      <c r="S3" s="46"/>
    </row>
    <row r="4" spans="2:19" ht="15" customHeight="1" thickBot="1" x14ac:dyDescent="0.35">
      <c r="B4" s="162">
        <f>IF(L4&gt;0, C4/L4,"RF")</f>
        <v>-8.2701402805611224</v>
      </c>
      <c r="C4" s="163">
        <f>(D4/Q4)-1</f>
        <v>-1</v>
      </c>
      <c r="D4" s="38">
        <v>0</v>
      </c>
      <c r="E4" s="162">
        <f>IF(L4&gt;0, F4/L4,"RF")</f>
        <v>2.1507014028056113</v>
      </c>
      <c r="F4" s="163">
        <f>(G4/Q4)-1</f>
        <v>0.26005621789279831</v>
      </c>
      <c r="G4" s="166">
        <v>52000</v>
      </c>
      <c r="H4" s="162">
        <f>IF(L4&gt;0, I4/L4,"RF")</f>
        <v>1.1971943887775558</v>
      </c>
      <c r="I4" s="163">
        <f>(J4/Q4)-1</f>
        <v>0.14476107395560733</v>
      </c>
      <c r="J4" s="166">
        <v>47242</v>
      </c>
      <c r="K4" s="171">
        <f>IF(L4&gt;0, N4-M4*R4, 0)</f>
        <v>1217560</v>
      </c>
      <c r="L4" s="172">
        <f>IF(1-(M4/Q4)&gt;0, 1-(M4/Q4), 0)</f>
        <v>0.12091693321702046</v>
      </c>
      <c r="M4" s="167">
        <v>36278</v>
      </c>
      <c r="N4" s="165">
        <f>R4*Q4</f>
        <v>10069392</v>
      </c>
      <c r="O4" s="163">
        <f>IF( (Q4-M4)*R4/P4&gt;0, (Q4-M4)*R4/P4, "Risk free")</f>
        <v>1.8916775170971605E-3</v>
      </c>
      <c r="P4" s="173">
        <v>643640361</v>
      </c>
      <c r="Q4" s="173">
        <f>(SUM('تاریخچه خرید'!M4:M17)-SUMPRODUCT('تاریخچه فروش'!G4:G7*'تاریخچه فروش'!F4:F7))/R4</f>
        <v>41268</v>
      </c>
      <c r="R4" s="174">
        <f>SUM('تاریخچه خرید'!Q4:Q17)-SUM('تاریخچه فروش'!G4:G11)</f>
        <v>244</v>
      </c>
      <c r="S4" s="51" t="s">
        <v>42</v>
      </c>
    </row>
    <row r="5" spans="2:19" ht="15" customHeight="1" thickBot="1" x14ac:dyDescent="0.35">
      <c r="B5" s="162"/>
      <c r="C5" s="163"/>
      <c r="D5" s="38"/>
      <c r="E5" s="162"/>
      <c r="F5" s="163"/>
      <c r="G5" s="166"/>
      <c r="H5" s="162"/>
      <c r="I5" s="163"/>
      <c r="J5" s="166"/>
      <c r="K5" s="171"/>
      <c r="L5" s="172"/>
      <c r="M5" s="167"/>
      <c r="N5" s="165"/>
      <c r="O5" s="163"/>
      <c r="P5" s="173"/>
      <c r="Q5" s="173"/>
      <c r="R5" s="174"/>
      <c r="S5" s="51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O25" sqref="O25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104" t="s">
        <v>8</v>
      </c>
      <c r="C2" s="105"/>
      <c r="D2" s="106"/>
      <c r="E2" s="107" t="s">
        <v>7</v>
      </c>
      <c r="F2" s="104" t="s">
        <v>6</v>
      </c>
      <c r="G2" s="106"/>
      <c r="H2" s="115" t="s">
        <v>5</v>
      </c>
      <c r="I2" s="116"/>
      <c r="J2" s="81" t="s">
        <v>17</v>
      </c>
      <c r="K2" s="82"/>
      <c r="L2" s="109" t="s">
        <v>14</v>
      </c>
      <c r="M2" s="110"/>
      <c r="N2" s="56" t="s">
        <v>4</v>
      </c>
      <c r="O2" s="57"/>
      <c r="P2" s="41" t="s">
        <v>1</v>
      </c>
      <c r="Q2" s="42"/>
      <c r="R2" s="43"/>
      <c r="S2" s="56" t="s">
        <v>36</v>
      </c>
      <c r="T2" s="57"/>
      <c r="U2" s="107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112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108"/>
    </row>
    <row r="4" spans="1:21" ht="16.8" customHeight="1" x14ac:dyDescent="0.3">
      <c r="A4" s="27"/>
      <c r="B4" s="83">
        <v>3</v>
      </c>
      <c r="C4" s="62">
        <v>1</v>
      </c>
      <c r="D4" s="85">
        <v>2</v>
      </c>
      <c r="E4" s="75" t="s">
        <v>43</v>
      </c>
      <c r="F4" s="83" t="s">
        <v>49</v>
      </c>
      <c r="G4" s="85" t="s">
        <v>44</v>
      </c>
      <c r="H4" s="100"/>
      <c r="I4" s="102" t="s">
        <v>43</v>
      </c>
      <c r="J4" s="75" t="s">
        <v>43</v>
      </c>
      <c r="K4" s="77" t="s">
        <v>43</v>
      </c>
      <c r="L4" s="83">
        <v>46360</v>
      </c>
      <c r="M4" s="111">
        <v>37400</v>
      </c>
      <c r="N4" s="100"/>
      <c r="O4" s="85" t="s">
        <v>58</v>
      </c>
      <c r="P4" s="83" t="s">
        <v>55</v>
      </c>
      <c r="Q4" s="62" t="s">
        <v>56</v>
      </c>
      <c r="R4" s="64" t="s">
        <v>57</v>
      </c>
      <c r="S4" s="58" t="s">
        <v>54</v>
      </c>
      <c r="T4" s="113" t="s">
        <v>53</v>
      </c>
      <c r="U4" s="79" t="s">
        <v>52</v>
      </c>
    </row>
    <row r="5" spans="1:21" ht="17.399999999999999" customHeight="1" thickBot="1" x14ac:dyDescent="0.35">
      <c r="A5" s="27"/>
      <c r="B5" s="84"/>
      <c r="C5" s="63"/>
      <c r="D5" s="86"/>
      <c r="E5" s="76"/>
      <c r="F5" s="84"/>
      <c r="G5" s="86"/>
      <c r="H5" s="101"/>
      <c r="I5" s="103"/>
      <c r="J5" s="76"/>
      <c r="K5" s="78"/>
      <c r="L5" s="84"/>
      <c r="M5" s="86"/>
      <c r="N5" s="101"/>
      <c r="O5" s="86"/>
      <c r="P5" s="84"/>
      <c r="Q5" s="63"/>
      <c r="R5" s="65"/>
      <c r="S5" s="59"/>
      <c r="T5" s="114"/>
      <c r="U5" s="93"/>
    </row>
    <row r="6" spans="1:21" ht="14.4" customHeight="1" x14ac:dyDescent="0.3">
      <c r="A6" s="27"/>
      <c r="B6" s="89"/>
      <c r="C6" s="68"/>
      <c r="D6" s="91"/>
      <c r="E6" s="94"/>
      <c r="F6" s="89"/>
      <c r="G6" s="91"/>
      <c r="H6" s="52"/>
      <c r="I6" s="72"/>
      <c r="J6" s="94"/>
      <c r="K6" s="96"/>
      <c r="L6" s="89"/>
      <c r="M6" s="91"/>
      <c r="N6" s="52"/>
      <c r="O6" s="72"/>
      <c r="P6" s="89"/>
      <c r="Q6" s="68"/>
      <c r="R6" s="66"/>
      <c r="S6" s="60"/>
      <c r="T6" s="98"/>
      <c r="U6" s="87"/>
    </row>
    <row r="7" spans="1:21" ht="15" customHeight="1" thickBot="1" x14ac:dyDescent="0.35">
      <c r="A7" s="27"/>
      <c r="B7" s="90"/>
      <c r="C7" s="69"/>
      <c r="D7" s="92"/>
      <c r="E7" s="95"/>
      <c r="F7" s="90"/>
      <c r="G7" s="92"/>
      <c r="H7" s="53"/>
      <c r="I7" s="73"/>
      <c r="J7" s="95"/>
      <c r="K7" s="97"/>
      <c r="L7" s="90"/>
      <c r="M7" s="92"/>
      <c r="N7" s="53"/>
      <c r="O7" s="73"/>
      <c r="P7" s="90"/>
      <c r="Q7" s="69"/>
      <c r="R7" s="67"/>
      <c r="S7" s="61"/>
      <c r="T7" s="99"/>
      <c r="U7" s="88"/>
    </row>
    <row r="8" spans="1:21" ht="14.4" customHeight="1" x14ac:dyDescent="0.3">
      <c r="A8" s="27"/>
      <c r="B8" s="83"/>
      <c r="C8" s="62"/>
      <c r="D8" s="85"/>
      <c r="E8" s="75"/>
      <c r="F8" s="83"/>
      <c r="G8" s="85"/>
      <c r="H8" s="54"/>
      <c r="I8" s="70"/>
      <c r="J8" s="75"/>
      <c r="K8" s="77"/>
      <c r="L8" s="83"/>
      <c r="M8" s="85"/>
      <c r="N8" s="54"/>
      <c r="O8" s="70"/>
      <c r="P8" s="83"/>
      <c r="Q8" s="62"/>
      <c r="R8" s="64"/>
      <c r="S8" s="54"/>
      <c r="T8" s="70"/>
      <c r="U8" s="79"/>
    </row>
    <row r="9" spans="1:21" ht="15" customHeight="1" thickBot="1" x14ac:dyDescent="0.35">
      <c r="A9" s="27"/>
      <c r="B9" s="84"/>
      <c r="C9" s="63"/>
      <c r="D9" s="86"/>
      <c r="E9" s="76"/>
      <c r="F9" s="84"/>
      <c r="G9" s="86"/>
      <c r="H9" s="55"/>
      <c r="I9" s="71"/>
      <c r="J9" s="76"/>
      <c r="K9" s="78"/>
      <c r="L9" s="84"/>
      <c r="M9" s="86"/>
      <c r="N9" s="55"/>
      <c r="O9" s="71"/>
      <c r="P9" s="84"/>
      <c r="Q9" s="63"/>
      <c r="R9" s="65"/>
      <c r="S9" s="55"/>
      <c r="T9" s="71"/>
      <c r="U9" s="93"/>
    </row>
    <row r="10" spans="1:21" ht="14.4" customHeight="1" x14ac:dyDescent="0.3">
      <c r="A10" s="27"/>
      <c r="B10" s="89"/>
      <c r="C10" s="68"/>
      <c r="D10" s="91"/>
      <c r="E10" s="94"/>
      <c r="F10" s="89"/>
      <c r="G10" s="91"/>
      <c r="H10" s="52"/>
      <c r="I10" s="72"/>
      <c r="J10" s="94"/>
      <c r="K10" s="96"/>
      <c r="L10" s="89"/>
      <c r="M10" s="91"/>
      <c r="N10" s="52"/>
      <c r="O10" s="72"/>
      <c r="P10" s="89"/>
      <c r="Q10" s="68"/>
      <c r="R10" s="66"/>
      <c r="S10" s="52"/>
      <c r="T10" s="72"/>
      <c r="U10" s="87"/>
    </row>
    <row r="11" spans="1:21" ht="15" customHeight="1" thickBot="1" x14ac:dyDescent="0.35">
      <c r="A11" s="27"/>
      <c r="B11" s="90"/>
      <c r="C11" s="69"/>
      <c r="D11" s="92"/>
      <c r="E11" s="95"/>
      <c r="F11" s="90"/>
      <c r="G11" s="92"/>
      <c r="H11" s="53"/>
      <c r="I11" s="73"/>
      <c r="J11" s="95"/>
      <c r="K11" s="97"/>
      <c r="L11" s="90"/>
      <c r="M11" s="92"/>
      <c r="N11" s="53"/>
      <c r="O11" s="73"/>
      <c r="P11" s="90"/>
      <c r="Q11" s="69"/>
      <c r="R11" s="67"/>
      <c r="S11" s="53"/>
      <c r="T11" s="73"/>
      <c r="U11" s="88"/>
    </row>
    <row r="12" spans="1:21" ht="14.4" customHeight="1" x14ac:dyDescent="0.3">
      <c r="A12" s="27"/>
      <c r="B12" s="83"/>
      <c r="C12" s="62"/>
      <c r="D12" s="85"/>
      <c r="E12" s="75"/>
      <c r="F12" s="83"/>
      <c r="G12" s="85"/>
      <c r="H12" s="54"/>
      <c r="I12" s="70"/>
      <c r="J12" s="75"/>
      <c r="K12" s="77"/>
      <c r="L12" s="83"/>
      <c r="M12" s="85"/>
      <c r="N12" s="54"/>
      <c r="O12" s="70"/>
      <c r="P12" s="83"/>
      <c r="Q12" s="62"/>
      <c r="R12" s="64"/>
      <c r="S12" s="54"/>
      <c r="T12" s="70"/>
      <c r="U12" s="79"/>
    </row>
    <row r="13" spans="1:21" ht="15" customHeight="1" thickBot="1" x14ac:dyDescent="0.35">
      <c r="A13" s="27"/>
      <c r="B13" s="84"/>
      <c r="C13" s="63"/>
      <c r="D13" s="86"/>
      <c r="E13" s="76"/>
      <c r="F13" s="84"/>
      <c r="G13" s="86"/>
      <c r="H13" s="55"/>
      <c r="I13" s="71"/>
      <c r="J13" s="76"/>
      <c r="K13" s="78"/>
      <c r="L13" s="84"/>
      <c r="M13" s="86"/>
      <c r="N13" s="55"/>
      <c r="O13" s="71"/>
      <c r="P13" s="84"/>
      <c r="Q13" s="63"/>
      <c r="R13" s="65"/>
      <c r="S13" s="55"/>
      <c r="T13" s="71"/>
      <c r="U13" s="93"/>
    </row>
    <row r="14" spans="1:21" ht="14.4" customHeight="1" x14ac:dyDescent="0.3">
      <c r="A14" s="27"/>
      <c r="B14" s="89"/>
      <c r="C14" s="68"/>
      <c r="D14" s="91"/>
      <c r="E14" s="94"/>
      <c r="F14" s="89"/>
      <c r="G14" s="91"/>
      <c r="H14" s="52"/>
      <c r="I14" s="72"/>
      <c r="J14" s="94"/>
      <c r="K14" s="96"/>
      <c r="L14" s="89"/>
      <c r="M14" s="91"/>
      <c r="N14" s="52"/>
      <c r="O14" s="72"/>
      <c r="P14" s="89"/>
      <c r="Q14" s="68"/>
      <c r="R14" s="66"/>
      <c r="S14" s="52"/>
      <c r="T14" s="72"/>
      <c r="U14" s="87"/>
    </row>
    <row r="15" spans="1:21" ht="15" customHeight="1" thickBot="1" x14ac:dyDescent="0.35">
      <c r="A15" s="27"/>
      <c r="B15" s="90"/>
      <c r="C15" s="69"/>
      <c r="D15" s="92"/>
      <c r="E15" s="95"/>
      <c r="F15" s="90"/>
      <c r="G15" s="92"/>
      <c r="H15" s="53"/>
      <c r="I15" s="73"/>
      <c r="J15" s="95"/>
      <c r="K15" s="97"/>
      <c r="L15" s="90"/>
      <c r="M15" s="92"/>
      <c r="N15" s="53"/>
      <c r="O15" s="73"/>
      <c r="P15" s="90"/>
      <c r="Q15" s="69"/>
      <c r="R15" s="67"/>
      <c r="S15" s="53"/>
      <c r="T15" s="73"/>
      <c r="U15" s="88"/>
    </row>
    <row r="16" spans="1:21" ht="14.4" customHeight="1" x14ac:dyDescent="0.3">
      <c r="A16" s="27"/>
      <c r="B16" s="83"/>
      <c r="C16" s="62"/>
      <c r="D16" s="85"/>
      <c r="E16" s="75"/>
      <c r="F16" s="83"/>
      <c r="G16" s="85"/>
      <c r="H16" s="54"/>
      <c r="I16" s="70"/>
      <c r="J16" s="75"/>
      <c r="K16" s="77"/>
      <c r="L16" s="83"/>
      <c r="M16" s="85"/>
      <c r="N16" s="54"/>
      <c r="O16" s="70"/>
      <c r="P16" s="83"/>
      <c r="Q16" s="62"/>
      <c r="R16" s="64"/>
      <c r="S16" s="54"/>
      <c r="T16" s="70"/>
      <c r="U16" s="79"/>
    </row>
    <row r="17" spans="1:21" ht="15" customHeight="1" thickBot="1" x14ac:dyDescent="0.35">
      <c r="A17" s="27"/>
      <c r="B17" s="84"/>
      <c r="C17" s="63"/>
      <c r="D17" s="86"/>
      <c r="E17" s="76"/>
      <c r="F17" s="84"/>
      <c r="G17" s="86"/>
      <c r="H17" s="55"/>
      <c r="I17" s="74"/>
      <c r="J17" s="76"/>
      <c r="K17" s="78"/>
      <c r="L17" s="84"/>
      <c r="M17" s="86"/>
      <c r="N17" s="55"/>
      <c r="O17" s="74"/>
      <c r="P17" s="84"/>
      <c r="Q17" s="63"/>
      <c r="R17" s="65"/>
      <c r="S17" s="55"/>
      <c r="T17" s="74"/>
      <c r="U17" s="80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T4:T5" r:id="rId1" display="tot_990107.png"/>
    <hyperlink ref="S4:S5" r:id="rId2" display="sig_990107.png"/>
  </hyperlinks>
  <pageMargins left="0.7" right="0.7" top="0.75" bottom="0.75" header="0.3" footer="0.3"/>
  <pageSetup orientation="portrait" horizontalDpi="300" verticalDpi="0" copies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K26" sqref="K26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1" t="s">
        <v>18</v>
      </c>
      <c r="C2" s="42"/>
      <c r="D2" s="42"/>
      <c r="E2" s="42"/>
      <c r="F2" s="42"/>
      <c r="G2" s="42"/>
      <c r="H2" s="42"/>
      <c r="I2" s="42"/>
      <c r="J2" s="43"/>
      <c r="K2" s="104" t="s">
        <v>19</v>
      </c>
      <c r="L2" s="106"/>
      <c r="M2" s="44" t="s">
        <v>20</v>
      </c>
      <c r="N2" s="45" t="s">
        <v>21</v>
      </c>
      <c r="O2" s="47" t="s">
        <v>31</v>
      </c>
      <c r="P2" s="45" t="s">
        <v>32</v>
      </c>
      <c r="Q2" s="50" t="s">
        <v>23</v>
      </c>
      <c r="R2" s="56" t="s">
        <v>40</v>
      </c>
      <c r="S2" s="57"/>
      <c r="T2" s="117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44"/>
      <c r="N3" s="45"/>
      <c r="O3" s="47"/>
      <c r="P3" s="45"/>
      <c r="Q3" s="50"/>
      <c r="R3" s="24" t="s">
        <v>36</v>
      </c>
      <c r="S3" s="25" t="s">
        <v>41</v>
      </c>
      <c r="T3" s="117"/>
    </row>
    <row r="4" spans="2:20" ht="15" customHeight="1" thickBot="1" x14ac:dyDescent="0.35">
      <c r="B4" s="162">
        <f>IF(K4&gt;0, C4/K4,"RF")</f>
        <v>-8.2701402805611224</v>
      </c>
      <c r="C4" s="163">
        <f>(D4/P4)-1</f>
        <v>-1</v>
      </c>
      <c r="D4" s="166">
        <v>0</v>
      </c>
      <c r="E4" s="162">
        <f>IF(K4&gt;0, F4/K4,"RF")</f>
        <v>2.1507014028056113</v>
      </c>
      <c r="F4" s="163">
        <f>(G4/P4)-1</f>
        <v>0.26005621789279831</v>
      </c>
      <c r="G4" s="166">
        <v>52000</v>
      </c>
      <c r="H4" s="162">
        <f>IF(K4&gt;0, I4/K4,"RF")</f>
        <v>1.1971943887775558</v>
      </c>
      <c r="I4" s="163">
        <f>(J4/P4)-1</f>
        <v>0.14476107395560733</v>
      </c>
      <c r="J4" s="166">
        <v>47242</v>
      </c>
      <c r="K4" s="164">
        <f>IF(1-(L4/P4)&gt;0, 1-(L4/P4), 0)</f>
        <v>0.12091693321702046</v>
      </c>
      <c r="L4" s="167">
        <v>36278</v>
      </c>
      <c r="M4" s="165">
        <f>P4*Q4</f>
        <v>10069392</v>
      </c>
      <c r="N4" s="163">
        <f>IF( (P4-L4)*Q4/O4&gt;0, (P4-L4)*Q4/O4, "Risk free")</f>
        <v>1.9326349206349206E-3</v>
      </c>
      <c r="O4" s="168">
        <v>630000000</v>
      </c>
      <c r="P4" s="168">
        <v>41268</v>
      </c>
      <c r="Q4" s="169">
        <v>244</v>
      </c>
      <c r="R4" s="58" t="s">
        <v>54</v>
      </c>
      <c r="S4" s="102" t="s">
        <v>45</v>
      </c>
      <c r="T4" s="170" t="s">
        <v>42</v>
      </c>
    </row>
    <row r="5" spans="2:20" ht="15" customHeight="1" thickBot="1" x14ac:dyDescent="0.35">
      <c r="B5" s="162"/>
      <c r="C5" s="163"/>
      <c r="D5" s="166"/>
      <c r="E5" s="162"/>
      <c r="F5" s="163"/>
      <c r="G5" s="166"/>
      <c r="H5" s="162"/>
      <c r="I5" s="163"/>
      <c r="J5" s="166"/>
      <c r="K5" s="164"/>
      <c r="L5" s="167"/>
      <c r="M5" s="165"/>
      <c r="N5" s="163"/>
      <c r="O5" s="168"/>
      <c r="P5" s="168"/>
      <c r="Q5" s="169"/>
      <c r="R5" s="59"/>
      <c r="S5" s="103"/>
      <c r="T5" s="170"/>
    </row>
    <row r="6" spans="2:20" ht="15" customHeight="1" thickBot="1" x14ac:dyDescent="0.35">
      <c r="B6" s="39"/>
      <c r="C6" s="40"/>
      <c r="D6" s="38"/>
      <c r="E6" s="39"/>
      <c r="F6" s="40"/>
      <c r="G6" s="38"/>
      <c r="H6" s="39"/>
      <c r="I6" s="40"/>
      <c r="J6" s="38"/>
      <c r="K6" s="119"/>
      <c r="L6" s="34"/>
      <c r="M6" s="48"/>
      <c r="N6" s="40"/>
      <c r="O6" s="49"/>
      <c r="P6" s="49"/>
      <c r="Q6" s="118"/>
      <c r="R6" s="120"/>
      <c r="S6" s="102"/>
      <c r="T6" s="51"/>
    </row>
    <row r="7" spans="2:20" ht="15" customHeight="1" thickBot="1" x14ac:dyDescent="0.35">
      <c r="B7" s="39"/>
      <c r="C7" s="40"/>
      <c r="D7" s="38"/>
      <c r="E7" s="39"/>
      <c r="F7" s="40"/>
      <c r="G7" s="38"/>
      <c r="H7" s="39"/>
      <c r="I7" s="40"/>
      <c r="J7" s="38"/>
      <c r="K7" s="119"/>
      <c r="L7" s="34"/>
      <c r="M7" s="48"/>
      <c r="N7" s="40"/>
      <c r="O7" s="49"/>
      <c r="P7" s="49"/>
      <c r="Q7" s="118"/>
      <c r="R7" s="121"/>
      <c r="S7" s="103"/>
      <c r="T7" s="51"/>
    </row>
    <row r="8" spans="2:20" ht="15" customHeight="1" x14ac:dyDescent="0.3">
      <c r="B8" s="122"/>
      <c r="C8" s="124"/>
      <c r="D8" s="126"/>
      <c r="E8" s="122"/>
      <c r="F8" s="124"/>
      <c r="G8" s="126"/>
      <c r="H8" s="122"/>
      <c r="I8" s="124"/>
      <c r="J8" s="126"/>
      <c r="K8" s="122"/>
      <c r="L8" s="126"/>
      <c r="M8" s="122"/>
      <c r="N8" s="124"/>
      <c r="O8" s="124"/>
      <c r="P8" s="124"/>
      <c r="Q8" s="126"/>
      <c r="R8" s="136"/>
      <c r="S8" s="70"/>
      <c r="T8" s="128"/>
    </row>
    <row r="9" spans="2:20" ht="15" customHeight="1" thickBot="1" x14ac:dyDescent="0.35">
      <c r="B9" s="123"/>
      <c r="C9" s="125"/>
      <c r="D9" s="127"/>
      <c r="E9" s="123"/>
      <c r="F9" s="125"/>
      <c r="G9" s="127"/>
      <c r="H9" s="123"/>
      <c r="I9" s="125"/>
      <c r="J9" s="127"/>
      <c r="K9" s="123"/>
      <c r="L9" s="127"/>
      <c r="M9" s="123"/>
      <c r="N9" s="125"/>
      <c r="O9" s="125"/>
      <c r="P9" s="125"/>
      <c r="Q9" s="127"/>
      <c r="R9" s="137"/>
      <c r="S9" s="71"/>
      <c r="T9" s="129"/>
    </row>
    <row r="10" spans="2:20" ht="15" customHeight="1" x14ac:dyDescent="0.3">
      <c r="B10" s="130"/>
      <c r="C10" s="132"/>
      <c r="D10" s="134"/>
      <c r="E10" s="130"/>
      <c r="F10" s="132"/>
      <c r="G10" s="134"/>
      <c r="H10" s="130"/>
      <c r="I10" s="132"/>
      <c r="J10" s="134"/>
      <c r="K10" s="130"/>
      <c r="L10" s="134"/>
      <c r="M10" s="130"/>
      <c r="N10" s="132"/>
      <c r="O10" s="132"/>
      <c r="P10" s="132"/>
      <c r="Q10" s="134"/>
      <c r="R10" s="140"/>
      <c r="S10" s="142"/>
      <c r="T10" s="138"/>
    </row>
    <row r="11" spans="2:20" ht="15" customHeight="1" thickBot="1" x14ac:dyDescent="0.35">
      <c r="B11" s="131"/>
      <c r="C11" s="133"/>
      <c r="D11" s="135"/>
      <c r="E11" s="131"/>
      <c r="F11" s="133"/>
      <c r="G11" s="135"/>
      <c r="H11" s="131"/>
      <c r="I11" s="133"/>
      <c r="J11" s="135"/>
      <c r="K11" s="131"/>
      <c r="L11" s="135"/>
      <c r="M11" s="131"/>
      <c r="N11" s="133"/>
      <c r="O11" s="133"/>
      <c r="P11" s="133"/>
      <c r="Q11" s="135"/>
      <c r="R11" s="141"/>
      <c r="S11" s="143"/>
      <c r="T11" s="139"/>
    </row>
    <row r="12" spans="2:20" ht="15" customHeight="1" x14ac:dyDescent="0.3">
      <c r="B12" s="122"/>
      <c r="C12" s="124"/>
      <c r="D12" s="126"/>
      <c r="E12" s="122"/>
      <c r="F12" s="124"/>
      <c r="G12" s="126"/>
      <c r="H12" s="122"/>
      <c r="I12" s="124"/>
      <c r="J12" s="126"/>
      <c r="K12" s="122"/>
      <c r="L12" s="126"/>
      <c r="M12" s="122"/>
      <c r="N12" s="124"/>
      <c r="O12" s="124"/>
      <c r="P12" s="124"/>
      <c r="Q12" s="126"/>
      <c r="R12" s="136"/>
      <c r="S12" s="144"/>
      <c r="T12" s="128"/>
    </row>
    <row r="13" spans="2:20" ht="15" customHeight="1" thickBot="1" x14ac:dyDescent="0.35">
      <c r="B13" s="123"/>
      <c r="C13" s="125"/>
      <c r="D13" s="127"/>
      <c r="E13" s="123"/>
      <c r="F13" s="125"/>
      <c r="G13" s="127"/>
      <c r="H13" s="123"/>
      <c r="I13" s="125"/>
      <c r="J13" s="127"/>
      <c r="K13" s="123"/>
      <c r="L13" s="127"/>
      <c r="M13" s="123"/>
      <c r="N13" s="125"/>
      <c r="O13" s="125"/>
      <c r="P13" s="125"/>
      <c r="Q13" s="127"/>
      <c r="R13" s="137"/>
      <c r="S13" s="145"/>
      <c r="T13" s="129"/>
    </row>
    <row r="14" spans="2:20" ht="15" customHeight="1" x14ac:dyDescent="0.3">
      <c r="B14" s="130"/>
      <c r="C14" s="132"/>
      <c r="D14" s="134"/>
      <c r="E14" s="130"/>
      <c r="F14" s="132"/>
      <c r="G14" s="134"/>
      <c r="H14" s="130"/>
      <c r="I14" s="132"/>
      <c r="J14" s="134"/>
      <c r="K14" s="130"/>
      <c r="L14" s="134"/>
      <c r="M14" s="130"/>
      <c r="N14" s="132"/>
      <c r="O14" s="132"/>
      <c r="P14" s="132"/>
      <c r="Q14" s="134"/>
      <c r="R14" s="140"/>
      <c r="S14" s="142"/>
      <c r="T14" s="138"/>
    </row>
    <row r="15" spans="2:20" ht="15" customHeight="1" thickBot="1" x14ac:dyDescent="0.35">
      <c r="B15" s="131"/>
      <c r="C15" s="133"/>
      <c r="D15" s="135"/>
      <c r="E15" s="131"/>
      <c r="F15" s="133"/>
      <c r="G15" s="135"/>
      <c r="H15" s="131"/>
      <c r="I15" s="133"/>
      <c r="J15" s="135"/>
      <c r="K15" s="131"/>
      <c r="L15" s="135"/>
      <c r="M15" s="131"/>
      <c r="N15" s="133"/>
      <c r="O15" s="133"/>
      <c r="P15" s="133"/>
      <c r="Q15" s="135"/>
      <c r="R15" s="141"/>
      <c r="S15" s="143"/>
      <c r="T15" s="139"/>
    </row>
    <row r="16" spans="2:20" ht="15" customHeight="1" x14ac:dyDescent="0.3">
      <c r="B16" s="122"/>
      <c r="C16" s="124"/>
      <c r="D16" s="126"/>
      <c r="E16" s="122"/>
      <c r="F16" s="124"/>
      <c r="G16" s="126"/>
      <c r="H16" s="122"/>
      <c r="I16" s="124"/>
      <c r="J16" s="126"/>
      <c r="K16" s="122"/>
      <c r="L16" s="126"/>
      <c r="M16" s="122"/>
      <c r="N16" s="124"/>
      <c r="O16" s="124"/>
      <c r="P16" s="124"/>
      <c r="Q16" s="126"/>
      <c r="R16" s="136"/>
      <c r="S16" s="144"/>
      <c r="T16" s="128"/>
    </row>
    <row r="17" spans="2:20" ht="15" customHeight="1" thickBot="1" x14ac:dyDescent="0.35">
      <c r="B17" s="123"/>
      <c r="C17" s="125"/>
      <c r="D17" s="127"/>
      <c r="E17" s="123"/>
      <c r="F17" s="125"/>
      <c r="G17" s="127"/>
      <c r="H17" s="123"/>
      <c r="I17" s="125"/>
      <c r="J17" s="127"/>
      <c r="K17" s="123"/>
      <c r="L17" s="127"/>
      <c r="M17" s="123"/>
      <c r="N17" s="125"/>
      <c r="O17" s="125"/>
      <c r="P17" s="125"/>
      <c r="Q17" s="127"/>
      <c r="R17" s="137"/>
      <c r="S17" s="145"/>
      <c r="T17" s="129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7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4" sqref="I4:I5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46" t="s">
        <v>33</v>
      </c>
      <c r="C2" s="117" t="s">
        <v>34</v>
      </c>
      <c r="D2" s="46" t="s">
        <v>20</v>
      </c>
      <c r="E2" s="117" t="s">
        <v>35</v>
      </c>
      <c r="F2" s="147" t="s">
        <v>22</v>
      </c>
      <c r="G2" s="117" t="s">
        <v>23</v>
      </c>
      <c r="H2" s="35" t="s">
        <v>48</v>
      </c>
      <c r="I2" s="37"/>
      <c r="J2" s="117" t="s">
        <v>0</v>
      </c>
    </row>
    <row r="3" spans="2:10" ht="15" customHeight="1" thickBot="1" x14ac:dyDescent="0.35">
      <c r="B3" s="46"/>
      <c r="C3" s="117"/>
      <c r="D3" s="46"/>
      <c r="E3" s="117"/>
      <c r="F3" s="148"/>
      <c r="G3" s="44"/>
      <c r="H3" s="29" t="s">
        <v>39</v>
      </c>
      <c r="I3" s="30" t="s">
        <v>41</v>
      </c>
      <c r="J3" s="117"/>
    </row>
    <row r="4" spans="2:10" ht="17.399999999999999" customHeight="1" thickBot="1" x14ac:dyDescent="0.35">
      <c r="B4" s="160">
        <f>D4-(F4*G4)</f>
        <v>0</v>
      </c>
      <c r="C4" s="161">
        <f>E4/F4-1</f>
        <v>0.28176119110588704</v>
      </c>
      <c r="D4" s="160">
        <f>E4*G4</f>
        <v>0</v>
      </c>
      <c r="E4" s="156">
        <v>26171</v>
      </c>
      <c r="F4" s="149">
        <v>20418</v>
      </c>
      <c r="G4" s="146">
        <v>0</v>
      </c>
      <c r="H4" s="154" t="s">
        <v>47</v>
      </c>
      <c r="I4" s="153" t="s">
        <v>50</v>
      </c>
      <c r="J4" s="146" t="s">
        <v>46</v>
      </c>
    </row>
    <row r="5" spans="2:10" ht="15" customHeight="1" thickBot="1" x14ac:dyDescent="0.35">
      <c r="B5" s="160"/>
      <c r="C5" s="161"/>
      <c r="D5" s="160"/>
      <c r="E5" s="156"/>
      <c r="F5" s="150"/>
      <c r="G5" s="146"/>
      <c r="H5" s="155"/>
      <c r="I5" s="153"/>
      <c r="J5" s="146"/>
    </row>
    <row r="6" spans="2:10" ht="15" customHeight="1" thickBot="1" x14ac:dyDescent="0.35">
      <c r="B6" s="156"/>
      <c r="C6" s="159"/>
      <c r="D6" s="156"/>
      <c r="E6" s="156"/>
      <c r="F6" s="149"/>
      <c r="G6" s="146"/>
      <c r="H6" s="154"/>
      <c r="I6" s="153"/>
      <c r="J6" s="146"/>
    </row>
    <row r="7" spans="2:10" ht="15" customHeight="1" thickBot="1" x14ac:dyDescent="0.35">
      <c r="B7" s="156"/>
      <c r="C7" s="159"/>
      <c r="D7" s="156"/>
      <c r="E7" s="156"/>
      <c r="F7" s="150"/>
      <c r="G7" s="146"/>
      <c r="H7" s="155"/>
      <c r="I7" s="153"/>
      <c r="J7" s="146"/>
    </row>
    <row r="8" spans="2:10" ht="15" thickBot="1" x14ac:dyDescent="0.35">
      <c r="B8" s="146"/>
      <c r="C8" s="146"/>
      <c r="D8" s="146"/>
      <c r="E8" s="146"/>
      <c r="F8" s="151"/>
      <c r="G8" s="146"/>
      <c r="H8" s="157"/>
      <c r="I8" s="153"/>
      <c r="J8" s="146"/>
    </row>
    <row r="9" spans="2:10" ht="15" thickBot="1" x14ac:dyDescent="0.35">
      <c r="B9" s="146"/>
      <c r="C9" s="146"/>
      <c r="D9" s="146"/>
      <c r="E9" s="146"/>
      <c r="F9" s="152"/>
      <c r="G9" s="146"/>
      <c r="H9" s="158"/>
      <c r="I9" s="153"/>
      <c r="J9" s="146"/>
    </row>
    <row r="10" spans="2:10" ht="15" thickBot="1" x14ac:dyDescent="0.35">
      <c r="B10" s="146"/>
      <c r="C10" s="146"/>
      <c r="D10" s="146"/>
      <c r="E10" s="146"/>
      <c r="F10" s="151"/>
      <c r="G10" s="146"/>
      <c r="H10" s="157"/>
      <c r="I10" s="153"/>
      <c r="J10" s="146"/>
    </row>
    <row r="11" spans="2:10" ht="15" thickBot="1" x14ac:dyDescent="0.35">
      <c r="B11" s="146"/>
      <c r="C11" s="146"/>
      <c r="D11" s="146"/>
      <c r="E11" s="146"/>
      <c r="F11" s="152"/>
      <c r="G11" s="146"/>
      <c r="H11" s="158"/>
      <c r="I11" s="153"/>
      <c r="J11" s="146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2020-04-01T09:48:51Z</dcterms:modified>
</cp:coreProperties>
</file>