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715" activeTab="2"/>
  </bookViews>
  <sheets>
    <sheet name="دارایی فعلی" sheetId="3" r:id="rId1"/>
    <sheet name="تحلیل" sheetId="2" r:id="rId2"/>
    <sheet name="تاریخچه خرید" sheetId="6" r:id="rId3"/>
    <sheet name="تاریخچه فروش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O4" i="6" l="1"/>
  <c r="R4" i="3" l="1"/>
  <c r="N4" i="6" l="1"/>
  <c r="M4" i="6"/>
  <c r="Q4" i="3" s="1"/>
  <c r="K4" i="6"/>
  <c r="I4" i="6"/>
  <c r="F4" i="6"/>
  <c r="C4" i="6"/>
  <c r="B4" i="6" l="1"/>
  <c r="N4" i="3"/>
  <c r="H4" i="6"/>
  <c r="E4" i="6"/>
  <c r="L4" i="3"/>
  <c r="K4" i="3" s="1"/>
  <c r="C4" i="4" l="1"/>
  <c r="D4" i="4"/>
  <c r="B4" i="4" s="1"/>
  <c r="C4" i="3"/>
  <c r="B4" i="3" s="1"/>
  <c r="F4" i="3"/>
  <c r="E4" i="3" s="1"/>
  <c r="I4" i="3"/>
  <c r="H4" i="3" s="1"/>
  <c r="P4" i="3" l="1"/>
  <c r="O4" i="3" s="1"/>
</calcChain>
</file>

<file path=xl/sharedStrings.xml><?xml version="1.0" encoding="utf-8"?>
<sst xmlns="http://schemas.openxmlformats.org/spreadsheetml/2006/main" count="95" uniqueCount="56">
  <si>
    <t>تاریخ</t>
  </si>
  <si>
    <t>روند</t>
  </si>
  <si>
    <t>حمایت</t>
  </si>
  <si>
    <t>مقاومت</t>
  </si>
  <si>
    <t>الیوت</t>
  </si>
  <si>
    <t>جاماندگی</t>
  </si>
  <si>
    <t>اسیلاتورها</t>
  </si>
  <si>
    <t>واگرایی</t>
  </si>
  <si>
    <t>میانگین متحرک</t>
  </si>
  <si>
    <t>خط روند</t>
  </si>
  <si>
    <t>چنگال</t>
  </si>
  <si>
    <t>کانال</t>
  </si>
  <si>
    <t>stochastic rsi</t>
  </si>
  <si>
    <t>rsi</t>
  </si>
  <si>
    <t>pivots</t>
  </si>
  <si>
    <t>ادامه دهنده</t>
  </si>
  <si>
    <t>برگشت پذیر</t>
  </si>
  <si>
    <t>الگوها</t>
  </si>
  <si>
    <t>اهداف</t>
  </si>
  <si>
    <t>حد ضرر</t>
  </si>
  <si>
    <t>مبلغ کل (ریال)</t>
  </si>
  <si>
    <t>درصد ریسک سرمایه</t>
  </si>
  <si>
    <t>قیمت ورود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</si>
  <si>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</si>
  <si>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</si>
  <si>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</si>
  <si>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</si>
  <si>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</si>
  <si>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</si>
  <si>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</si>
  <si>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</si>
  <si>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سرمایه فعلی (ریال)</t>
  </si>
  <si>
    <t>قیمت ورود (ریال)</t>
  </si>
  <si>
    <t>مبلغ سود/ضرر (ریال)</t>
  </si>
  <si>
    <t>درصد سود/ضرر</t>
  </si>
  <si>
    <t>قیمت خروج</t>
  </si>
  <si>
    <t>لینک تحلیل</t>
  </si>
  <si>
    <t>نمای کلی</t>
  </si>
  <si>
    <t>تحلیلی</t>
  </si>
  <si>
    <t>لینک</t>
  </si>
  <si>
    <t>توضیحات</t>
  </si>
  <si>
    <t>دلیل</t>
  </si>
  <si>
    <t>99/01/06</t>
  </si>
  <si>
    <t>*</t>
  </si>
  <si>
    <t>Bullish</t>
  </si>
  <si>
    <t>خرید قبلی</t>
  </si>
  <si>
    <t>خروج</t>
  </si>
  <si>
    <t>middle</t>
  </si>
  <si>
    <t>میزان ضرر</t>
  </si>
  <si>
    <t>قیمت بالای خط روند</t>
  </si>
  <si>
    <t>tot_990107.png</t>
  </si>
  <si>
    <t>sig_990107.png</t>
  </si>
  <si>
    <t>کانال کوتاه مدت به روی چنگال مپ شده.</t>
  </si>
  <si>
    <t>قیمت در نزدیکی خط منور بالایی چنگال کوتاه مدت و نزدیکی سقف چنگال بلند مدت</t>
  </si>
  <si>
    <t xml:space="preserve">14425
12750
</t>
  </si>
  <si>
    <t>مستطیل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</si>
</sst>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0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0" xfId="0" applyBorder="1"/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0" xfId="0" applyAlignment="1"/>
    <xf numFmtId="0" fontId="3" fillId="3" borderId="8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2" fontId="3" fillId="9" borderId="25" xfId="0" applyNumberFormat="1" applyFont="1" applyFill="1" applyBorder="1" applyAlignment="1">
      <alignment horizontal="center" vertical="center"/>
    </xf>
    <xf numFmtId="10" fontId="3" fillId="9" borderId="23" xfId="0" applyNumberFormat="1" applyFont="1" applyFill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3" fontId="3" fillId="9" borderId="25" xfId="0" applyNumberFormat="1" applyFont="1" applyFill="1" applyBorder="1" applyAlignment="1">
      <alignment horizontal="center" vertical="center"/>
    </xf>
    <xf numFmtId="10" fontId="3" fillId="9" borderId="44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" fontId="3" fillId="9" borderId="22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3" fontId="3" fillId="9" borderId="18" xfId="0" applyNumberFormat="1" applyFont="1" applyFill="1" applyBorder="1" applyAlignment="1">
      <alignment horizontal="center" vertical="center"/>
    </xf>
    <xf numFmtId="3" fontId="3" fillId="9" borderId="23" xfId="0" applyNumberFormat="1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5" fillId="4" borderId="29" xfId="1" applyFill="1" applyBorder="1" applyAlignment="1">
      <alignment horizontal="center" vertical="center"/>
    </xf>
    <xf numFmtId="0" fontId="5" fillId="4" borderId="30" xfId="1" applyFill="1" applyBorder="1" applyAlignment="1">
      <alignment horizontal="center" vertical="center"/>
    </xf>
    <xf numFmtId="0" fontId="5" fillId="5" borderId="32" xfId="1" applyFill="1" applyBorder="1" applyAlignment="1">
      <alignment horizontal="center" vertical="center"/>
    </xf>
    <xf numFmtId="0" fontId="5" fillId="5" borderId="33" xfId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5" fillId="5" borderId="27" xfId="1" applyFill="1" applyBorder="1" applyAlignment="1">
      <alignment horizontal="center" vertical="center"/>
    </xf>
    <xf numFmtId="0" fontId="5" fillId="5" borderId="28" xfId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5" fillId="4" borderId="7" xfId="1" applyFill="1" applyBorder="1" applyAlignment="1">
      <alignment horizontal="center" vertical="center"/>
    </xf>
    <xf numFmtId="0" fontId="5" fillId="4" borderId="10" xfId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10" fontId="3" fillId="0" borderId="23" xfId="0" applyNumberFormat="1" applyFont="1" applyBorder="1" applyAlignment="1">
      <alignment horizontal="center" vertical="center"/>
    </xf>
    <xf numFmtId="10" fontId="3" fillId="9" borderId="25" xfId="0" applyNumberFormat="1" applyFont="1" applyFill="1" applyBorder="1" applyAlignment="1">
      <alignment horizontal="center" vertical="center"/>
    </xf>
    <xf numFmtId="0" fontId="5" fillId="4" borderId="3" xfId="1" applyFill="1" applyBorder="1" applyAlignment="1">
      <alignment horizontal="center" vertical="center"/>
    </xf>
    <xf numFmtId="0" fontId="5" fillId="4" borderId="8" xfId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10" fontId="3" fillId="0" borderId="25" xfId="0" applyNumberFormat="1" applyFont="1" applyBorder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3" fillId="5" borderId="4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3" fontId="2" fillId="9" borderId="21" xfId="0" applyNumberFormat="1" applyFont="1" applyFill="1" applyBorder="1" applyAlignment="1">
      <alignment horizontal="center" vertical="center"/>
    </xf>
    <xf numFmtId="10" fontId="2" fillId="9" borderId="21" xfId="0" applyNumberFormat="1" applyFont="1" applyFill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Main\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دیریت سرمایه"/>
      <sheetName val="محاسبه مدیریت سرمایه"/>
      <sheetName val="پرتفوی"/>
      <sheetName val="تحلیل"/>
      <sheetName val="تاریخچه خرید"/>
      <sheetName val="تاریخچه فروش"/>
    </sheetNames>
    <sheetDataSet>
      <sheetData sheetId="0">
        <row r="5">
          <cell r="B5">
            <v>1466894651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sig_990107.png" TargetMode="External"/><Relationship Id="rId1" Type="http://schemas.openxmlformats.org/officeDocument/2006/relationships/hyperlink" Target="tot_990107.p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sig_990107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"/>
  <sheetViews>
    <sheetView zoomScaleNormal="100" workbookViewId="0">
      <pane ySplit="3" topLeftCell="A4" activePane="bottomLeft" state="frozen"/>
      <selection pane="bottomLeft" activeCell="C13" sqref="C13"/>
    </sheetView>
  </sheetViews>
  <sheetFormatPr defaultRowHeight="14.4" x14ac:dyDescent="0.3"/>
  <cols>
    <col min="2" max="2" width="6.21875" bestFit="1" customWidth="1"/>
    <col min="5" max="5" width="5.33203125" bestFit="1" customWidth="1"/>
    <col min="8" max="8" width="4.109375" bestFit="1" customWidth="1"/>
    <col min="11" max="11" width="12.109375" bestFit="1" customWidth="1"/>
    <col min="12" max="12" width="10.21875" bestFit="1" customWidth="1"/>
    <col min="14" max="14" width="15.88671875" bestFit="1" customWidth="1"/>
    <col min="15" max="15" width="15.6640625" bestFit="1" customWidth="1"/>
    <col min="16" max="16" width="15.6640625" customWidth="1"/>
    <col min="17" max="17" width="13.44140625" bestFit="1" customWidth="1"/>
    <col min="18" max="18" width="9.88671875" bestFit="1" customWidth="1"/>
    <col min="19" max="19" width="10.33203125" customWidth="1"/>
  </cols>
  <sheetData>
    <row r="1" spans="2:19" ht="15" thickBot="1" x14ac:dyDescent="0.35"/>
    <row r="2" spans="2:19" ht="19.2" thickBot="1" x14ac:dyDescent="0.35">
      <c r="B2" s="45" t="s">
        <v>18</v>
      </c>
      <c r="C2" s="46"/>
      <c r="D2" s="46"/>
      <c r="E2" s="46"/>
      <c r="F2" s="46"/>
      <c r="G2" s="46"/>
      <c r="H2" s="46"/>
      <c r="I2" s="46"/>
      <c r="J2" s="47"/>
      <c r="K2" s="40" t="s">
        <v>19</v>
      </c>
      <c r="L2" s="41"/>
      <c r="M2" s="42"/>
      <c r="N2" s="50" t="s">
        <v>20</v>
      </c>
      <c r="O2" s="51" t="s">
        <v>21</v>
      </c>
      <c r="P2" s="35" t="s">
        <v>31</v>
      </c>
      <c r="Q2" s="51" t="s">
        <v>32</v>
      </c>
      <c r="R2" s="48" t="s">
        <v>23</v>
      </c>
      <c r="S2" s="34" t="s">
        <v>0</v>
      </c>
    </row>
    <row r="3" spans="2:19" ht="18.600000000000001" customHeight="1" thickBot="1" x14ac:dyDescent="0.35">
      <c r="B3" s="18" t="s">
        <v>26</v>
      </c>
      <c r="C3" s="19" t="s">
        <v>25</v>
      </c>
      <c r="D3" s="22" t="s">
        <v>28</v>
      </c>
      <c r="E3" s="23" t="s">
        <v>26</v>
      </c>
      <c r="F3" s="17" t="s">
        <v>25</v>
      </c>
      <c r="G3" s="20" t="s">
        <v>27</v>
      </c>
      <c r="H3" s="21" t="s">
        <v>26</v>
      </c>
      <c r="I3" s="15" t="s">
        <v>25</v>
      </c>
      <c r="J3" s="16" t="s">
        <v>24</v>
      </c>
      <c r="K3" s="32" t="s">
        <v>48</v>
      </c>
      <c r="L3" s="33" t="s">
        <v>30</v>
      </c>
      <c r="M3" s="13" t="s">
        <v>29</v>
      </c>
      <c r="N3" s="50"/>
      <c r="O3" s="51"/>
      <c r="P3" s="35"/>
      <c r="Q3" s="51"/>
      <c r="R3" s="48"/>
      <c r="S3" s="34"/>
    </row>
    <row r="4" spans="2:19" ht="15" customHeight="1" thickBot="1" x14ac:dyDescent="0.35">
      <c r="B4" s="36">
        <f>IF(L4&gt;0, C4/L4,"RF")</f>
        <v>-14.744597249508836</v>
      </c>
      <c r="C4" s="37">
        <f>(D4/Q4)-1</f>
        <v>-1</v>
      </c>
      <c r="D4" s="38">
        <v>0</v>
      </c>
      <c r="E4" s="36">
        <f>IF(L4&gt;0, F4/L4,"RF")</f>
        <v>4.3958742632612964</v>
      </c>
      <c r="F4" s="37">
        <f>(G4/Q4)-1</f>
        <v>0.29813457694870094</v>
      </c>
      <c r="G4" s="38">
        <v>19485</v>
      </c>
      <c r="H4" s="36">
        <f>IF(L4&gt;0, I4/L4,"RF")</f>
        <v>2.0265225933202342</v>
      </c>
      <c r="I4" s="37">
        <f>(J4/Q4)-1</f>
        <v>0.13744170552964685</v>
      </c>
      <c r="J4" s="38">
        <v>17073</v>
      </c>
      <c r="K4" s="43">
        <f>IF(L4&gt;0, N4-M4*R4, 0)</f>
        <v>684096</v>
      </c>
      <c r="L4" s="44">
        <f>IF(1-(M4/Q4)&gt;0, 1-(M4/Q4), 0)</f>
        <v>6.7821452365089963E-2</v>
      </c>
      <c r="M4" s="39">
        <v>13992</v>
      </c>
      <c r="N4" s="53">
        <f>R4*Q4</f>
        <v>10086720</v>
      </c>
      <c r="O4" s="37">
        <f>IF( (Q4-M4)*R4/P4&gt;0, (Q4-M4)*R4/P4, "Risk free")</f>
        <v>4.6635659863756635E-4</v>
      </c>
      <c r="P4" s="54">
        <f>'[1]مدیریت سرمایه'!$B$5</f>
        <v>1466894651</v>
      </c>
      <c r="Q4" s="54">
        <f>(SUM('تاریخچه خرید'!M4:M17)-SUMPRODUCT('تاریخچه فروش'!G4:G7*'تاریخچه فروش'!F4:F7))/R4</f>
        <v>15010</v>
      </c>
      <c r="R4" s="49">
        <f>SUM('تاریخچه خرید'!Q4:Q17)-SUM('تاریخچه فروش'!G4:G11)</f>
        <v>672</v>
      </c>
      <c r="S4" s="52" t="s">
        <v>42</v>
      </c>
    </row>
    <row r="5" spans="2:19" ht="15" customHeight="1" thickBot="1" x14ac:dyDescent="0.35">
      <c r="B5" s="36"/>
      <c r="C5" s="37"/>
      <c r="D5" s="38"/>
      <c r="E5" s="36"/>
      <c r="F5" s="37"/>
      <c r="G5" s="38"/>
      <c r="H5" s="36"/>
      <c r="I5" s="37"/>
      <c r="J5" s="38"/>
      <c r="K5" s="43"/>
      <c r="L5" s="44"/>
      <c r="M5" s="39"/>
      <c r="N5" s="53"/>
      <c r="O5" s="37"/>
      <c r="P5" s="54"/>
      <c r="Q5" s="54"/>
      <c r="R5" s="49"/>
      <c r="S5" s="52"/>
    </row>
  </sheetData>
  <mergeCells count="26">
    <mergeCell ref="S4:S5"/>
    <mergeCell ref="N4:N5"/>
    <mergeCell ref="O4:O5"/>
    <mergeCell ref="P4:P5"/>
    <mergeCell ref="Q4:Q5"/>
    <mergeCell ref="R2:R3"/>
    <mergeCell ref="R4:R5"/>
    <mergeCell ref="N2:N3"/>
    <mergeCell ref="O2:O3"/>
    <mergeCell ref="Q2:Q3"/>
    <mergeCell ref="S2:S3"/>
    <mergeCell ref="P2:P3"/>
    <mergeCell ref="B4:B5"/>
    <mergeCell ref="C4:C5"/>
    <mergeCell ref="D4:D5"/>
    <mergeCell ref="E4:E5"/>
    <mergeCell ref="F4:F5"/>
    <mergeCell ref="M4:M5"/>
    <mergeCell ref="K2:M2"/>
    <mergeCell ref="K4:K5"/>
    <mergeCell ref="G4:G5"/>
    <mergeCell ref="H4:H5"/>
    <mergeCell ref="I4:I5"/>
    <mergeCell ref="J4:J5"/>
    <mergeCell ref="L4:L5"/>
    <mergeCell ref="B2:J2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>
      <pane ySplit="3" topLeftCell="A4" activePane="bottomLeft" state="frozen"/>
      <selection pane="bottomLeft" activeCell="E4" sqref="E4:E5"/>
    </sheetView>
  </sheetViews>
  <sheetFormatPr defaultRowHeight="14.4" x14ac:dyDescent="0.3"/>
  <cols>
    <col min="1" max="1" width="2.88671875" customWidth="1"/>
    <col min="2" max="2" width="5.33203125" customWidth="1"/>
    <col min="3" max="3" width="3.6640625" customWidth="1"/>
    <col min="4" max="4" width="5.88671875" customWidth="1"/>
    <col min="7" max="7" width="14.33203125" bestFit="1" customWidth="1"/>
    <col min="8" max="8" width="4.6640625" bestFit="1" customWidth="1"/>
    <col min="10" max="10" width="14.109375" bestFit="1" customWidth="1"/>
    <col min="11" max="11" width="13.44140625" bestFit="1" customWidth="1"/>
    <col min="17" max="17" width="4.44140625" bestFit="1" customWidth="1"/>
    <col min="18" max="18" width="7" bestFit="1" customWidth="1"/>
    <col min="19" max="19" width="7" customWidth="1"/>
    <col min="20" max="20" width="9.44140625" bestFit="1" customWidth="1"/>
  </cols>
  <sheetData>
    <row r="1" spans="1:21" ht="15" thickBot="1" x14ac:dyDescent="0.35"/>
    <row r="2" spans="1:21" ht="19.2" thickBot="1" x14ac:dyDescent="0.35">
      <c r="B2" s="107" t="s">
        <v>8</v>
      </c>
      <c r="C2" s="108"/>
      <c r="D2" s="109"/>
      <c r="E2" s="110" t="s">
        <v>7</v>
      </c>
      <c r="F2" s="107" t="s">
        <v>6</v>
      </c>
      <c r="G2" s="109"/>
      <c r="H2" s="118" t="s">
        <v>5</v>
      </c>
      <c r="I2" s="119"/>
      <c r="J2" s="84" t="s">
        <v>17</v>
      </c>
      <c r="K2" s="85"/>
      <c r="L2" s="112" t="s">
        <v>14</v>
      </c>
      <c r="M2" s="113"/>
      <c r="N2" s="59" t="s">
        <v>4</v>
      </c>
      <c r="O2" s="60"/>
      <c r="P2" s="45" t="s">
        <v>1</v>
      </c>
      <c r="Q2" s="46"/>
      <c r="R2" s="47"/>
      <c r="S2" s="59" t="s">
        <v>36</v>
      </c>
      <c r="T2" s="60"/>
      <c r="U2" s="110" t="s">
        <v>0</v>
      </c>
    </row>
    <row r="3" spans="1:21" ht="19.2" thickBot="1" x14ac:dyDescent="0.35">
      <c r="B3" s="3">
        <v>20</v>
      </c>
      <c r="C3" s="2">
        <v>9</v>
      </c>
      <c r="D3" s="4">
        <v>4</v>
      </c>
      <c r="E3" s="115"/>
      <c r="F3" s="5" t="s">
        <v>13</v>
      </c>
      <c r="G3" s="6" t="s">
        <v>12</v>
      </c>
      <c r="H3" s="26" t="s">
        <v>39</v>
      </c>
      <c r="I3" s="11" t="s">
        <v>40</v>
      </c>
      <c r="J3" s="7" t="s">
        <v>16</v>
      </c>
      <c r="K3" s="7" t="s">
        <v>15</v>
      </c>
      <c r="L3" s="8" t="s">
        <v>3</v>
      </c>
      <c r="M3" s="9" t="s">
        <v>2</v>
      </c>
      <c r="N3" s="24" t="s">
        <v>39</v>
      </c>
      <c r="O3" s="25" t="s">
        <v>40</v>
      </c>
      <c r="P3" s="10" t="s">
        <v>10</v>
      </c>
      <c r="Q3" s="1" t="s">
        <v>11</v>
      </c>
      <c r="R3" s="9" t="s">
        <v>9</v>
      </c>
      <c r="S3" s="24" t="s">
        <v>38</v>
      </c>
      <c r="T3" s="25" t="s">
        <v>37</v>
      </c>
      <c r="U3" s="111"/>
    </row>
    <row r="4" spans="1:21" ht="16.8" customHeight="1" x14ac:dyDescent="0.3">
      <c r="A4" s="27"/>
      <c r="B4" s="86">
        <v>1</v>
      </c>
      <c r="C4" s="65">
        <v>2</v>
      </c>
      <c r="D4" s="88">
        <v>3</v>
      </c>
      <c r="E4" s="78" t="s">
        <v>43</v>
      </c>
      <c r="F4" s="86" t="s">
        <v>47</v>
      </c>
      <c r="G4" s="88" t="s">
        <v>44</v>
      </c>
      <c r="H4" s="103"/>
      <c r="I4" s="105" t="s">
        <v>43</v>
      </c>
      <c r="J4" s="78" t="s">
        <v>43</v>
      </c>
      <c r="K4" s="80" t="s">
        <v>55</v>
      </c>
      <c r="L4" s="86">
        <v>16140</v>
      </c>
      <c r="M4" s="114" t="s">
        <v>54</v>
      </c>
      <c r="N4" s="103"/>
      <c r="O4" s="88" t="s">
        <v>43</v>
      </c>
      <c r="P4" s="86" t="s">
        <v>53</v>
      </c>
      <c r="Q4" s="65" t="s">
        <v>52</v>
      </c>
      <c r="R4" s="67" t="s">
        <v>49</v>
      </c>
      <c r="S4" s="61" t="s">
        <v>51</v>
      </c>
      <c r="T4" s="116" t="s">
        <v>50</v>
      </c>
      <c r="U4" s="82" t="s">
        <v>42</v>
      </c>
    </row>
    <row r="5" spans="1:21" ht="17.399999999999999" customHeight="1" thickBot="1" x14ac:dyDescent="0.35">
      <c r="A5" s="27"/>
      <c r="B5" s="87"/>
      <c r="C5" s="66"/>
      <c r="D5" s="89"/>
      <c r="E5" s="79"/>
      <c r="F5" s="87"/>
      <c r="G5" s="89"/>
      <c r="H5" s="104"/>
      <c r="I5" s="106"/>
      <c r="J5" s="79"/>
      <c r="K5" s="81"/>
      <c r="L5" s="87"/>
      <c r="M5" s="89"/>
      <c r="N5" s="104"/>
      <c r="O5" s="89"/>
      <c r="P5" s="87"/>
      <c r="Q5" s="66"/>
      <c r="R5" s="68"/>
      <c r="S5" s="62"/>
      <c r="T5" s="117"/>
      <c r="U5" s="96"/>
    </row>
    <row r="6" spans="1:21" ht="14.4" customHeight="1" x14ac:dyDescent="0.3">
      <c r="A6" s="27"/>
      <c r="B6" s="92"/>
      <c r="C6" s="71"/>
      <c r="D6" s="94"/>
      <c r="E6" s="97"/>
      <c r="F6" s="92"/>
      <c r="G6" s="94"/>
      <c r="H6" s="55"/>
      <c r="I6" s="75"/>
      <c r="J6" s="97"/>
      <c r="K6" s="99"/>
      <c r="L6" s="92"/>
      <c r="M6" s="94"/>
      <c r="N6" s="55"/>
      <c r="O6" s="75"/>
      <c r="P6" s="92"/>
      <c r="Q6" s="71"/>
      <c r="R6" s="69"/>
      <c r="S6" s="63"/>
      <c r="T6" s="101"/>
      <c r="U6" s="90"/>
    </row>
    <row r="7" spans="1:21" ht="15" customHeight="1" thickBot="1" x14ac:dyDescent="0.35">
      <c r="A7" s="27"/>
      <c r="B7" s="93"/>
      <c r="C7" s="72"/>
      <c r="D7" s="95"/>
      <c r="E7" s="98"/>
      <c r="F7" s="93"/>
      <c r="G7" s="95"/>
      <c r="H7" s="56"/>
      <c r="I7" s="76"/>
      <c r="J7" s="98"/>
      <c r="K7" s="100"/>
      <c r="L7" s="93"/>
      <c r="M7" s="95"/>
      <c r="N7" s="56"/>
      <c r="O7" s="76"/>
      <c r="P7" s="93"/>
      <c r="Q7" s="72"/>
      <c r="R7" s="70"/>
      <c r="S7" s="64"/>
      <c r="T7" s="102"/>
      <c r="U7" s="91"/>
    </row>
    <row r="8" spans="1:21" ht="14.4" customHeight="1" x14ac:dyDescent="0.3">
      <c r="A8" s="27"/>
      <c r="B8" s="86"/>
      <c r="C8" s="65"/>
      <c r="D8" s="88"/>
      <c r="E8" s="78"/>
      <c r="F8" s="86"/>
      <c r="G8" s="88"/>
      <c r="H8" s="57"/>
      <c r="I8" s="73"/>
      <c r="J8" s="78"/>
      <c r="K8" s="80"/>
      <c r="L8" s="86"/>
      <c r="M8" s="88"/>
      <c r="N8" s="57"/>
      <c r="O8" s="73"/>
      <c r="P8" s="86"/>
      <c r="Q8" s="65"/>
      <c r="R8" s="67"/>
      <c r="S8" s="57"/>
      <c r="T8" s="73"/>
      <c r="U8" s="82"/>
    </row>
    <row r="9" spans="1:21" ht="15" customHeight="1" thickBot="1" x14ac:dyDescent="0.35">
      <c r="A9" s="27"/>
      <c r="B9" s="87"/>
      <c r="C9" s="66"/>
      <c r="D9" s="89"/>
      <c r="E9" s="79"/>
      <c r="F9" s="87"/>
      <c r="G9" s="89"/>
      <c r="H9" s="58"/>
      <c r="I9" s="74"/>
      <c r="J9" s="79"/>
      <c r="K9" s="81"/>
      <c r="L9" s="87"/>
      <c r="M9" s="89"/>
      <c r="N9" s="58"/>
      <c r="O9" s="74"/>
      <c r="P9" s="87"/>
      <c r="Q9" s="66"/>
      <c r="R9" s="68"/>
      <c r="S9" s="58"/>
      <c r="T9" s="74"/>
      <c r="U9" s="96"/>
    </row>
    <row r="10" spans="1:21" ht="14.4" customHeight="1" x14ac:dyDescent="0.3">
      <c r="A10" s="27"/>
      <c r="B10" s="92"/>
      <c r="C10" s="71"/>
      <c r="D10" s="94"/>
      <c r="E10" s="97"/>
      <c r="F10" s="92"/>
      <c r="G10" s="94"/>
      <c r="H10" s="55"/>
      <c r="I10" s="75"/>
      <c r="J10" s="97"/>
      <c r="K10" s="99"/>
      <c r="L10" s="92"/>
      <c r="M10" s="94"/>
      <c r="N10" s="55"/>
      <c r="O10" s="75"/>
      <c r="P10" s="92"/>
      <c r="Q10" s="71"/>
      <c r="R10" s="69"/>
      <c r="S10" s="55"/>
      <c r="T10" s="75"/>
      <c r="U10" s="90"/>
    </row>
    <row r="11" spans="1:21" ht="15" customHeight="1" thickBot="1" x14ac:dyDescent="0.35">
      <c r="A11" s="27"/>
      <c r="B11" s="93"/>
      <c r="C11" s="72"/>
      <c r="D11" s="95"/>
      <c r="E11" s="98"/>
      <c r="F11" s="93"/>
      <c r="G11" s="95"/>
      <c r="H11" s="56"/>
      <c r="I11" s="76"/>
      <c r="J11" s="98"/>
      <c r="K11" s="100"/>
      <c r="L11" s="93"/>
      <c r="M11" s="95"/>
      <c r="N11" s="56"/>
      <c r="O11" s="76"/>
      <c r="P11" s="93"/>
      <c r="Q11" s="72"/>
      <c r="R11" s="70"/>
      <c r="S11" s="56"/>
      <c r="T11" s="76"/>
      <c r="U11" s="91"/>
    </row>
    <row r="12" spans="1:21" ht="14.4" customHeight="1" x14ac:dyDescent="0.3">
      <c r="A12" s="27"/>
      <c r="B12" s="86"/>
      <c r="C12" s="65"/>
      <c r="D12" s="88"/>
      <c r="E12" s="78"/>
      <c r="F12" s="86"/>
      <c r="G12" s="88"/>
      <c r="H12" s="57"/>
      <c r="I12" s="73"/>
      <c r="J12" s="78"/>
      <c r="K12" s="80"/>
      <c r="L12" s="86"/>
      <c r="M12" s="88"/>
      <c r="N12" s="57"/>
      <c r="O12" s="73"/>
      <c r="P12" s="86"/>
      <c r="Q12" s="65"/>
      <c r="R12" s="67"/>
      <c r="S12" s="57"/>
      <c r="T12" s="73"/>
      <c r="U12" s="82"/>
    </row>
    <row r="13" spans="1:21" ht="15" customHeight="1" thickBot="1" x14ac:dyDescent="0.35">
      <c r="A13" s="27"/>
      <c r="B13" s="87"/>
      <c r="C13" s="66"/>
      <c r="D13" s="89"/>
      <c r="E13" s="79"/>
      <c r="F13" s="87"/>
      <c r="G13" s="89"/>
      <c r="H13" s="58"/>
      <c r="I13" s="74"/>
      <c r="J13" s="79"/>
      <c r="K13" s="81"/>
      <c r="L13" s="87"/>
      <c r="M13" s="89"/>
      <c r="N13" s="58"/>
      <c r="O13" s="74"/>
      <c r="P13" s="87"/>
      <c r="Q13" s="66"/>
      <c r="R13" s="68"/>
      <c r="S13" s="58"/>
      <c r="T13" s="74"/>
      <c r="U13" s="96"/>
    </row>
    <row r="14" spans="1:21" ht="14.4" customHeight="1" x14ac:dyDescent="0.3">
      <c r="A14" s="27"/>
      <c r="B14" s="92"/>
      <c r="C14" s="71"/>
      <c r="D14" s="94"/>
      <c r="E14" s="97"/>
      <c r="F14" s="92"/>
      <c r="G14" s="94"/>
      <c r="H14" s="55"/>
      <c r="I14" s="75"/>
      <c r="J14" s="97"/>
      <c r="K14" s="99"/>
      <c r="L14" s="92"/>
      <c r="M14" s="94"/>
      <c r="N14" s="55"/>
      <c r="O14" s="75"/>
      <c r="P14" s="92"/>
      <c r="Q14" s="71"/>
      <c r="R14" s="69"/>
      <c r="S14" s="55"/>
      <c r="T14" s="75"/>
      <c r="U14" s="90"/>
    </row>
    <row r="15" spans="1:21" ht="15" customHeight="1" thickBot="1" x14ac:dyDescent="0.35">
      <c r="A15" s="27"/>
      <c r="B15" s="93"/>
      <c r="C15" s="72"/>
      <c r="D15" s="95"/>
      <c r="E15" s="98"/>
      <c r="F15" s="93"/>
      <c r="G15" s="95"/>
      <c r="H15" s="56"/>
      <c r="I15" s="76"/>
      <c r="J15" s="98"/>
      <c r="K15" s="100"/>
      <c r="L15" s="93"/>
      <c r="M15" s="95"/>
      <c r="N15" s="56"/>
      <c r="O15" s="76"/>
      <c r="P15" s="93"/>
      <c r="Q15" s="72"/>
      <c r="R15" s="70"/>
      <c r="S15" s="56"/>
      <c r="T15" s="76"/>
      <c r="U15" s="91"/>
    </row>
    <row r="16" spans="1:21" ht="14.4" customHeight="1" x14ac:dyDescent="0.3">
      <c r="A16" s="27"/>
      <c r="B16" s="86"/>
      <c r="C16" s="65"/>
      <c r="D16" s="88"/>
      <c r="E16" s="78"/>
      <c r="F16" s="86"/>
      <c r="G16" s="88"/>
      <c r="H16" s="57"/>
      <c r="I16" s="73"/>
      <c r="J16" s="78"/>
      <c r="K16" s="80"/>
      <c r="L16" s="86"/>
      <c r="M16" s="88"/>
      <c r="N16" s="57"/>
      <c r="O16" s="73"/>
      <c r="P16" s="86"/>
      <c r="Q16" s="65"/>
      <c r="R16" s="67"/>
      <c r="S16" s="57"/>
      <c r="T16" s="73"/>
      <c r="U16" s="82"/>
    </row>
    <row r="17" spans="1:21" ht="15" customHeight="1" thickBot="1" x14ac:dyDescent="0.35">
      <c r="A17" s="27"/>
      <c r="B17" s="87"/>
      <c r="C17" s="66"/>
      <c r="D17" s="89"/>
      <c r="E17" s="79"/>
      <c r="F17" s="87"/>
      <c r="G17" s="89"/>
      <c r="H17" s="58"/>
      <c r="I17" s="77"/>
      <c r="J17" s="79"/>
      <c r="K17" s="81"/>
      <c r="L17" s="87"/>
      <c r="M17" s="89"/>
      <c r="N17" s="58"/>
      <c r="O17" s="77"/>
      <c r="P17" s="87"/>
      <c r="Q17" s="66"/>
      <c r="R17" s="68"/>
      <c r="S17" s="58"/>
      <c r="T17" s="77"/>
      <c r="U17" s="83"/>
    </row>
    <row r="18" spans="1:21" x14ac:dyDescent="0.3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8"/>
    </row>
    <row r="25" spans="1:21" x14ac:dyDescent="0.3">
      <c r="P25" s="12"/>
    </row>
    <row r="28" spans="1:21" x14ac:dyDescent="0.3">
      <c r="P28" s="12"/>
    </row>
  </sheetData>
  <mergeCells count="150">
    <mergeCell ref="U4:U5"/>
    <mergeCell ref="B4:B5"/>
    <mergeCell ref="C4:C5"/>
    <mergeCell ref="D4:D5"/>
    <mergeCell ref="E4:E5"/>
    <mergeCell ref="F4:F5"/>
    <mergeCell ref="G4:G5"/>
    <mergeCell ref="I4:I5"/>
    <mergeCell ref="B2:D2"/>
    <mergeCell ref="F2:G2"/>
    <mergeCell ref="P2:R2"/>
    <mergeCell ref="U2:U3"/>
    <mergeCell ref="Q4:Q5"/>
    <mergeCell ref="R4:R5"/>
    <mergeCell ref="L2:M2"/>
    <mergeCell ref="L4:L5"/>
    <mergeCell ref="M4:M5"/>
    <mergeCell ref="O4:O5"/>
    <mergeCell ref="P4:P5"/>
    <mergeCell ref="E2:E3"/>
    <mergeCell ref="T4:T5"/>
    <mergeCell ref="N2:O2"/>
    <mergeCell ref="N4:N5"/>
    <mergeCell ref="H2:I2"/>
    <mergeCell ref="D6:D7"/>
    <mergeCell ref="E6:E7"/>
    <mergeCell ref="F6:F7"/>
    <mergeCell ref="G6:G7"/>
    <mergeCell ref="I6:I7"/>
    <mergeCell ref="J4:J5"/>
    <mergeCell ref="K4:K5"/>
    <mergeCell ref="H4:H5"/>
    <mergeCell ref="H6:H7"/>
    <mergeCell ref="U6:U7"/>
    <mergeCell ref="B8:B9"/>
    <mergeCell ref="C8:C9"/>
    <mergeCell ref="D8:D9"/>
    <mergeCell ref="E8:E9"/>
    <mergeCell ref="F8:F9"/>
    <mergeCell ref="G8:G9"/>
    <mergeCell ref="I8:I9"/>
    <mergeCell ref="J6:J7"/>
    <mergeCell ref="K6:K7"/>
    <mergeCell ref="L6:L7"/>
    <mergeCell ref="M6:M7"/>
    <mergeCell ref="O6:O7"/>
    <mergeCell ref="P6:P7"/>
    <mergeCell ref="Q8:Q9"/>
    <mergeCell ref="R8:R9"/>
    <mergeCell ref="U8:U9"/>
    <mergeCell ref="L8:L9"/>
    <mergeCell ref="M8:M9"/>
    <mergeCell ref="O8:O9"/>
    <mergeCell ref="P8:P9"/>
    <mergeCell ref="T6:T7"/>
    <mergeCell ref="B6:B7"/>
    <mergeCell ref="C6:C7"/>
    <mergeCell ref="U10:U11"/>
    <mergeCell ref="B12:B13"/>
    <mergeCell ref="C12:C13"/>
    <mergeCell ref="D12:D13"/>
    <mergeCell ref="E12:E13"/>
    <mergeCell ref="F12:F13"/>
    <mergeCell ref="G12:G13"/>
    <mergeCell ref="I12:I13"/>
    <mergeCell ref="J10:J11"/>
    <mergeCell ref="K10:K11"/>
    <mergeCell ref="L10:L11"/>
    <mergeCell ref="M10:M11"/>
    <mergeCell ref="O10:O11"/>
    <mergeCell ref="P10:P11"/>
    <mergeCell ref="B10:B11"/>
    <mergeCell ref="C10:C11"/>
    <mergeCell ref="D10:D11"/>
    <mergeCell ref="E10:E11"/>
    <mergeCell ref="F10:F11"/>
    <mergeCell ref="G10:G11"/>
    <mergeCell ref="I10:I11"/>
    <mergeCell ref="B16:B17"/>
    <mergeCell ref="C16:C17"/>
    <mergeCell ref="D16:D17"/>
    <mergeCell ref="E16:E17"/>
    <mergeCell ref="F16:F17"/>
    <mergeCell ref="G16:G17"/>
    <mergeCell ref="I16:I17"/>
    <mergeCell ref="J14:J15"/>
    <mergeCell ref="K14:K15"/>
    <mergeCell ref="B14:B15"/>
    <mergeCell ref="C14:C15"/>
    <mergeCell ref="D14:D15"/>
    <mergeCell ref="E14:E15"/>
    <mergeCell ref="F14:F15"/>
    <mergeCell ref="G14:G15"/>
    <mergeCell ref="I14:I15"/>
    <mergeCell ref="U16:U17"/>
    <mergeCell ref="J2:K2"/>
    <mergeCell ref="J16:J17"/>
    <mergeCell ref="K16:K17"/>
    <mergeCell ref="L16:L17"/>
    <mergeCell ref="M16:M17"/>
    <mergeCell ref="O16:O17"/>
    <mergeCell ref="P16:P17"/>
    <mergeCell ref="Q14:Q15"/>
    <mergeCell ref="R14:R15"/>
    <mergeCell ref="U14:U15"/>
    <mergeCell ref="L14:L15"/>
    <mergeCell ref="M14:M15"/>
    <mergeCell ref="O14:O15"/>
    <mergeCell ref="P14:P15"/>
    <mergeCell ref="Q12:Q13"/>
    <mergeCell ref="R12:R13"/>
    <mergeCell ref="U12:U13"/>
    <mergeCell ref="J12:J13"/>
    <mergeCell ref="K12:K13"/>
    <mergeCell ref="L12:L13"/>
    <mergeCell ref="M12:M13"/>
    <mergeCell ref="P12:P13"/>
    <mergeCell ref="Q10:Q11"/>
    <mergeCell ref="H8:H9"/>
    <mergeCell ref="H10:H11"/>
    <mergeCell ref="H12:H13"/>
    <mergeCell ref="H14:H15"/>
    <mergeCell ref="H16:H17"/>
    <mergeCell ref="T8:T9"/>
    <mergeCell ref="T10:T11"/>
    <mergeCell ref="T12:T13"/>
    <mergeCell ref="T14:T15"/>
    <mergeCell ref="T16:T17"/>
    <mergeCell ref="O12:O13"/>
    <mergeCell ref="J8:J9"/>
    <mergeCell ref="K8:K9"/>
    <mergeCell ref="N6:N7"/>
    <mergeCell ref="N8:N9"/>
    <mergeCell ref="N10:N11"/>
    <mergeCell ref="N12:N13"/>
    <mergeCell ref="N14:N15"/>
    <mergeCell ref="N16:N17"/>
    <mergeCell ref="S2:T2"/>
    <mergeCell ref="S4:S5"/>
    <mergeCell ref="S6:S7"/>
    <mergeCell ref="S8:S9"/>
    <mergeCell ref="S16:S17"/>
    <mergeCell ref="S10:S11"/>
    <mergeCell ref="S12:S13"/>
    <mergeCell ref="S14:S15"/>
    <mergeCell ref="Q16:Q17"/>
    <mergeCell ref="R16:R17"/>
    <mergeCell ref="R10:R11"/>
    <mergeCell ref="Q6:Q7"/>
    <mergeCell ref="R6:R7"/>
  </mergeCells>
  <hyperlinks>
    <hyperlink ref="T4:T5" r:id="rId1" display="tot_990107.png"/>
    <hyperlink ref="S4:S5" r:id="rId2" display="sig_990107.png"/>
  </hyperlinks>
  <pageMargins left="0.7" right="0.7" top="0.75" bottom="0.75" header="0.3" footer="0.3"/>
  <pageSetup orientation="portrait" horizontalDpi="300" verticalDpi="0" copies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tabSelected="1" workbookViewId="0">
      <selection activeCell="G6" sqref="G6:G7"/>
    </sheetView>
  </sheetViews>
  <sheetFormatPr defaultRowHeight="14.4" x14ac:dyDescent="0.3"/>
  <cols>
    <col min="2" max="2" width="6.21875" bestFit="1" customWidth="1"/>
    <col min="5" max="5" width="5.33203125" bestFit="1" customWidth="1"/>
    <col min="8" max="8" width="4.33203125" bestFit="1" customWidth="1"/>
    <col min="11" max="11" width="10.21875" bestFit="1" customWidth="1"/>
    <col min="13" max="13" width="11.44140625" bestFit="1" customWidth="1"/>
    <col min="14" max="14" width="15.6640625" bestFit="1" customWidth="1"/>
    <col min="15" max="15" width="15.6640625" customWidth="1"/>
    <col min="16" max="16" width="13.44140625" bestFit="1" customWidth="1"/>
    <col min="17" max="17" width="8.77734375" bestFit="1" customWidth="1"/>
    <col min="18" max="19" width="8.77734375" customWidth="1"/>
    <col min="20" max="20" width="10.33203125" customWidth="1"/>
  </cols>
  <sheetData>
    <row r="1" spans="2:20" ht="15" thickBot="1" x14ac:dyDescent="0.35"/>
    <row r="2" spans="2:20" ht="19.2" thickBot="1" x14ac:dyDescent="0.35">
      <c r="B2" s="45" t="s">
        <v>18</v>
      </c>
      <c r="C2" s="46"/>
      <c r="D2" s="46"/>
      <c r="E2" s="46"/>
      <c r="F2" s="46"/>
      <c r="G2" s="46"/>
      <c r="H2" s="46"/>
      <c r="I2" s="46"/>
      <c r="J2" s="47"/>
      <c r="K2" s="107" t="s">
        <v>19</v>
      </c>
      <c r="L2" s="109"/>
      <c r="M2" s="50" t="s">
        <v>20</v>
      </c>
      <c r="N2" s="51" t="s">
        <v>21</v>
      </c>
      <c r="O2" s="35" t="s">
        <v>31</v>
      </c>
      <c r="P2" s="51" t="s">
        <v>32</v>
      </c>
      <c r="Q2" s="48" t="s">
        <v>23</v>
      </c>
      <c r="R2" s="59" t="s">
        <v>40</v>
      </c>
      <c r="S2" s="60"/>
      <c r="T2" s="120" t="s">
        <v>0</v>
      </c>
    </row>
    <row r="3" spans="2:20" ht="18.600000000000001" customHeight="1" thickBot="1" x14ac:dyDescent="0.35">
      <c r="B3" s="18" t="s">
        <v>26</v>
      </c>
      <c r="C3" s="19" t="s">
        <v>25</v>
      </c>
      <c r="D3" s="22" t="s">
        <v>28</v>
      </c>
      <c r="E3" s="23" t="s">
        <v>26</v>
      </c>
      <c r="F3" s="17" t="s">
        <v>25</v>
      </c>
      <c r="G3" s="20" t="s">
        <v>27</v>
      </c>
      <c r="H3" s="21" t="s">
        <v>26</v>
      </c>
      <c r="I3" s="15" t="s">
        <v>25</v>
      </c>
      <c r="J3" s="16" t="s">
        <v>24</v>
      </c>
      <c r="K3" s="14" t="s">
        <v>30</v>
      </c>
      <c r="L3" s="13" t="s">
        <v>29</v>
      </c>
      <c r="M3" s="50"/>
      <c r="N3" s="51"/>
      <c r="O3" s="35"/>
      <c r="P3" s="51"/>
      <c r="Q3" s="48"/>
      <c r="R3" s="24" t="s">
        <v>36</v>
      </c>
      <c r="S3" s="25" t="s">
        <v>41</v>
      </c>
      <c r="T3" s="120"/>
    </row>
    <row r="4" spans="2:20" ht="15" customHeight="1" thickBot="1" x14ac:dyDescent="0.35">
      <c r="B4" s="36">
        <f>IF(K4&gt;0, C4/K4,"RF")</f>
        <v>-14.744597249508836</v>
      </c>
      <c r="C4" s="37">
        <f>(D4/P4)-1</f>
        <v>-1</v>
      </c>
      <c r="D4" s="38">
        <v>0</v>
      </c>
      <c r="E4" s="36">
        <f>IF(K4&gt;0, F4/K4,"RF")</f>
        <v>4.3958742632612964</v>
      </c>
      <c r="F4" s="37">
        <f>(G4/P4)-1</f>
        <v>0.29813457694870094</v>
      </c>
      <c r="G4" s="38">
        <v>19485</v>
      </c>
      <c r="H4" s="36">
        <f>IF(K4&gt;0, I4/K4,"RF")</f>
        <v>2.0265225933202342</v>
      </c>
      <c r="I4" s="37">
        <f>(J4/P4)-1</f>
        <v>0.13744170552964685</v>
      </c>
      <c r="J4" s="38">
        <v>17073</v>
      </c>
      <c r="K4" s="125">
        <f>IF(1-(L4/P4)&gt;0, 1-(L4/P4), 0)</f>
        <v>6.7821452365089963E-2</v>
      </c>
      <c r="L4" s="39">
        <v>13992</v>
      </c>
      <c r="M4" s="53">
        <f>P4*Q4</f>
        <v>10086720</v>
      </c>
      <c r="N4" s="37">
        <f>IF( (P4-L4)*Q4/O4&gt;0, (P4-L4)*Q4/O4, "Risk free")</f>
        <v>4.6635659863756635E-4</v>
      </c>
      <c r="O4" s="54">
        <f>'[1]مدیریت سرمایه'!$B$5</f>
        <v>1466894651</v>
      </c>
      <c r="P4" s="121">
        <v>15010</v>
      </c>
      <c r="Q4" s="122">
        <v>672</v>
      </c>
      <c r="R4" s="61" t="s">
        <v>51</v>
      </c>
      <c r="S4" s="105" t="s">
        <v>45</v>
      </c>
      <c r="T4" s="52" t="s">
        <v>42</v>
      </c>
    </row>
    <row r="5" spans="2:20" ht="15" customHeight="1" thickBot="1" x14ac:dyDescent="0.35">
      <c r="B5" s="36"/>
      <c r="C5" s="37"/>
      <c r="D5" s="38"/>
      <c r="E5" s="36"/>
      <c r="F5" s="37"/>
      <c r="G5" s="38"/>
      <c r="H5" s="36"/>
      <c r="I5" s="37"/>
      <c r="J5" s="38"/>
      <c r="K5" s="125"/>
      <c r="L5" s="39"/>
      <c r="M5" s="53"/>
      <c r="N5" s="37"/>
      <c r="O5" s="54"/>
      <c r="P5" s="121"/>
      <c r="Q5" s="122"/>
      <c r="R5" s="62"/>
      <c r="S5" s="106"/>
      <c r="T5" s="52"/>
    </row>
    <row r="6" spans="2:20" ht="15" customHeight="1" thickBot="1" x14ac:dyDescent="0.35">
      <c r="B6" s="123"/>
      <c r="C6" s="124"/>
      <c r="D6" s="38"/>
      <c r="E6" s="123"/>
      <c r="F6" s="124"/>
      <c r="G6" s="38"/>
      <c r="H6" s="123"/>
      <c r="I6" s="124"/>
      <c r="J6" s="38"/>
      <c r="K6" s="134"/>
      <c r="L6" s="39"/>
      <c r="M6" s="135"/>
      <c r="N6" s="124"/>
      <c r="O6" s="121"/>
      <c r="P6" s="121"/>
      <c r="Q6" s="122"/>
      <c r="R6" s="126"/>
      <c r="S6" s="105"/>
      <c r="T6" s="52"/>
    </row>
    <row r="7" spans="2:20" ht="15" customHeight="1" thickBot="1" x14ac:dyDescent="0.35">
      <c r="B7" s="123"/>
      <c r="C7" s="124"/>
      <c r="D7" s="38"/>
      <c r="E7" s="123"/>
      <c r="F7" s="124"/>
      <c r="G7" s="38"/>
      <c r="H7" s="123"/>
      <c r="I7" s="124"/>
      <c r="J7" s="38"/>
      <c r="K7" s="134"/>
      <c r="L7" s="39"/>
      <c r="M7" s="135"/>
      <c r="N7" s="124"/>
      <c r="O7" s="121"/>
      <c r="P7" s="121"/>
      <c r="Q7" s="122"/>
      <c r="R7" s="127"/>
      <c r="S7" s="106"/>
      <c r="T7" s="52"/>
    </row>
    <row r="8" spans="2:20" ht="15" customHeight="1" x14ac:dyDescent="0.3">
      <c r="B8" s="128"/>
      <c r="C8" s="130"/>
      <c r="D8" s="132"/>
      <c r="E8" s="128"/>
      <c r="F8" s="130"/>
      <c r="G8" s="132"/>
      <c r="H8" s="128"/>
      <c r="I8" s="130"/>
      <c r="J8" s="132"/>
      <c r="K8" s="128"/>
      <c r="L8" s="132"/>
      <c r="M8" s="128"/>
      <c r="N8" s="130"/>
      <c r="O8" s="130"/>
      <c r="P8" s="130"/>
      <c r="Q8" s="132"/>
      <c r="R8" s="144"/>
      <c r="S8" s="73"/>
      <c r="T8" s="136"/>
    </row>
    <row r="9" spans="2:20" ht="15" customHeight="1" thickBot="1" x14ac:dyDescent="0.35">
      <c r="B9" s="129"/>
      <c r="C9" s="131"/>
      <c r="D9" s="133"/>
      <c r="E9" s="129"/>
      <c r="F9" s="131"/>
      <c r="G9" s="133"/>
      <c r="H9" s="129"/>
      <c r="I9" s="131"/>
      <c r="J9" s="133"/>
      <c r="K9" s="129"/>
      <c r="L9" s="133"/>
      <c r="M9" s="129"/>
      <c r="N9" s="131"/>
      <c r="O9" s="131"/>
      <c r="P9" s="131"/>
      <c r="Q9" s="133"/>
      <c r="R9" s="145"/>
      <c r="S9" s="74"/>
      <c r="T9" s="137"/>
    </row>
    <row r="10" spans="2:20" ht="15" customHeight="1" x14ac:dyDescent="0.3">
      <c r="B10" s="138"/>
      <c r="C10" s="140"/>
      <c r="D10" s="142"/>
      <c r="E10" s="138"/>
      <c r="F10" s="140"/>
      <c r="G10" s="142"/>
      <c r="H10" s="138"/>
      <c r="I10" s="140"/>
      <c r="J10" s="142"/>
      <c r="K10" s="138"/>
      <c r="L10" s="142"/>
      <c r="M10" s="138"/>
      <c r="N10" s="140"/>
      <c r="O10" s="140"/>
      <c r="P10" s="140"/>
      <c r="Q10" s="142"/>
      <c r="R10" s="148"/>
      <c r="S10" s="150"/>
      <c r="T10" s="146"/>
    </row>
    <row r="11" spans="2:20" ht="15" customHeight="1" thickBot="1" x14ac:dyDescent="0.35">
      <c r="B11" s="139"/>
      <c r="C11" s="141"/>
      <c r="D11" s="143"/>
      <c r="E11" s="139"/>
      <c r="F11" s="141"/>
      <c r="G11" s="143"/>
      <c r="H11" s="139"/>
      <c r="I11" s="141"/>
      <c r="J11" s="143"/>
      <c r="K11" s="139"/>
      <c r="L11" s="143"/>
      <c r="M11" s="139"/>
      <c r="N11" s="141"/>
      <c r="O11" s="141"/>
      <c r="P11" s="141"/>
      <c r="Q11" s="143"/>
      <c r="R11" s="149"/>
      <c r="S11" s="151"/>
      <c r="T11" s="147"/>
    </row>
    <row r="12" spans="2:20" ht="15" customHeight="1" x14ac:dyDescent="0.3">
      <c r="B12" s="128"/>
      <c r="C12" s="130"/>
      <c r="D12" s="132"/>
      <c r="E12" s="128"/>
      <c r="F12" s="130"/>
      <c r="G12" s="132"/>
      <c r="H12" s="128"/>
      <c r="I12" s="130"/>
      <c r="J12" s="132"/>
      <c r="K12" s="128"/>
      <c r="L12" s="132"/>
      <c r="M12" s="128"/>
      <c r="N12" s="130"/>
      <c r="O12" s="130"/>
      <c r="P12" s="130"/>
      <c r="Q12" s="132"/>
      <c r="R12" s="144"/>
      <c r="S12" s="152"/>
      <c r="T12" s="136"/>
    </row>
    <row r="13" spans="2:20" ht="15" customHeight="1" thickBot="1" x14ac:dyDescent="0.35">
      <c r="B13" s="129"/>
      <c r="C13" s="131"/>
      <c r="D13" s="133"/>
      <c r="E13" s="129"/>
      <c r="F13" s="131"/>
      <c r="G13" s="133"/>
      <c r="H13" s="129"/>
      <c r="I13" s="131"/>
      <c r="J13" s="133"/>
      <c r="K13" s="129"/>
      <c r="L13" s="133"/>
      <c r="M13" s="129"/>
      <c r="N13" s="131"/>
      <c r="O13" s="131"/>
      <c r="P13" s="131"/>
      <c r="Q13" s="133"/>
      <c r="R13" s="145"/>
      <c r="S13" s="153"/>
      <c r="T13" s="137"/>
    </row>
    <row r="14" spans="2:20" ht="15" customHeight="1" x14ac:dyDescent="0.3">
      <c r="B14" s="138"/>
      <c r="C14" s="140"/>
      <c r="D14" s="142"/>
      <c r="E14" s="138"/>
      <c r="F14" s="140"/>
      <c r="G14" s="142"/>
      <c r="H14" s="138"/>
      <c r="I14" s="140"/>
      <c r="J14" s="142"/>
      <c r="K14" s="138"/>
      <c r="L14" s="142"/>
      <c r="M14" s="138"/>
      <c r="N14" s="140"/>
      <c r="O14" s="140"/>
      <c r="P14" s="140"/>
      <c r="Q14" s="142"/>
      <c r="R14" s="148"/>
      <c r="S14" s="150"/>
      <c r="T14" s="146"/>
    </row>
    <row r="15" spans="2:20" ht="15" customHeight="1" thickBot="1" x14ac:dyDescent="0.35">
      <c r="B15" s="139"/>
      <c r="C15" s="141"/>
      <c r="D15" s="143"/>
      <c r="E15" s="139"/>
      <c r="F15" s="141"/>
      <c r="G15" s="143"/>
      <c r="H15" s="139"/>
      <c r="I15" s="141"/>
      <c r="J15" s="143"/>
      <c r="K15" s="139"/>
      <c r="L15" s="143"/>
      <c r="M15" s="139"/>
      <c r="N15" s="141"/>
      <c r="O15" s="141"/>
      <c r="P15" s="141"/>
      <c r="Q15" s="143"/>
      <c r="R15" s="149"/>
      <c r="S15" s="151"/>
      <c r="T15" s="147"/>
    </row>
    <row r="16" spans="2:20" ht="15" customHeight="1" x14ac:dyDescent="0.3">
      <c r="B16" s="128"/>
      <c r="C16" s="130"/>
      <c r="D16" s="132"/>
      <c r="E16" s="128"/>
      <c r="F16" s="130"/>
      <c r="G16" s="132"/>
      <c r="H16" s="128"/>
      <c r="I16" s="130"/>
      <c r="J16" s="132"/>
      <c r="K16" s="128"/>
      <c r="L16" s="132"/>
      <c r="M16" s="128"/>
      <c r="N16" s="130"/>
      <c r="O16" s="130"/>
      <c r="P16" s="130"/>
      <c r="Q16" s="132"/>
      <c r="R16" s="144"/>
      <c r="S16" s="152"/>
      <c r="T16" s="136"/>
    </row>
    <row r="17" spans="2:20" ht="15" customHeight="1" thickBot="1" x14ac:dyDescent="0.35">
      <c r="B17" s="129"/>
      <c r="C17" s="131"/>
      <c r="D17" s="133"/>
      <c r="E17" s="129"/>
      <c r="F17" s="131"/>
      <c r="G17" s="133"/>
      <c r="H17" s="129"/>
      <c r="I17" s="131"/>
      <c r="J17" s="133"/>
      <c r="K17" s="129"/>
      <c r="L17" s="133"/>
      <c r="M17" s="129"/>
      <c r="N17" s="131"/>
      <c r="O17" s="131"/>
      <c r="P17" s="131"/>
      <c r="Q17" s="133"/>
      <c r="R17" s="145"/>
      <c r="S17" s="153"/>
      <c r="T17" s="137"/>
    </row>
    <row r="20" spans="2:20" x14ac:dyDescent="0.3">
      <c r="S20" s="31"/>
      <c r="T20" s="31"/>
    </row>
    <row r="21" spans="2:20" x14ac:dyDescent="0.3">
      <c r="S21" s="31"/>
      <c r="T21" s="31"/>
    </row>
  </sheetData>
  <mergeCells count="142">
    <mergeCell ref="T16:T17"/>
    <mergeCell ref="O16:O17"/>
    <mergeCell ref="P16:P17"/>
    <mergeCell ref="Q16:Q17"/>
    <mergeCell ref="R16:R17"/>
    <mergeCell ref="S16:S17"/>
    <mergeCell ref="I16:I17"/>
    <mergeCell ref="J16:J17"/>
    <mergeCell ref="K16:K17"/>
    <mergeCell ref="L16:L17"/>
    <mergeCell ref="M16:M17"/>
    <mergeCell ref="N16:N17"/>
    <mergeCell ref="B16:B17"/>
    <mergeCell ref="C16:C17"/>
    <mergeCell ref="D16:D17"/>
    <mergeCell ref="E16:E17"/>
    <mergeCell ref="F16:F17"/>
    <mergeCell ref="G16:G17"/>
    <mergeCell ref="H16:H17"/>
    <mergeCell ref="M14:M15"/>
    <mergeCell ref="N14:N15"/>
    <mergeCell ref="G14:G15"/>
    <mergeCell ref="H14:H15"/>
    <mergeCell ref="I14:I15"/>
    <mergeCell ref="J14:J15"/>
    <mergeCell ref="K14:K15"/>
    <mergeCell ref="L14:L15"/>
    <mergeCell ref="Q12:Q13"/>
    <mergeCell ref="R12:R13"/>
    <mergeCell ref="S12:S13"/>
    <mergeCell ref="T12:T13"/>
    <mergeCell ref="B14:B15"/>
    <mergeCell ref="C14:C15"/>
    <mergeCell ref="D14:D15"/>
    <mergeCell ref="E14:E15"/>
    <mergeCell ref="F14:F15"/>
    <mergeCell ref="K12:K13"/>
    <mergeCell ref="L12:L13"/>
    <mergeCell ref="M12:M13"/>
    <mergeCell ref="N12:N13"/>
    <mergeCell ref="O12:O13"/>
    <mergeCell ref="P12:P13"/>
    <mergeCell ref="S14:S15"/>
    <mergeCell ref="T14:T15"/>
    <mergeCell ref="O14:O15"/>
    <mergeCell ref="P14:P15"/>
    <mergeCell ref="Q14:Q15"/>
    <mergeCell ref="R14:R15"/>
    <mergeCell ref="R8:R9"/>
    <mergeCell ref="G8:G9"/>
    <mergeCell ref="H8:H9"/>
    <mergeCell ref="I8:I9"/>
    <mergeCell ref="J8:J9"/>
    <mergeCell ref="K8:K9"/>
    <mergeCell ref="L8:L9"/>
    <mergeCell ref="T10:T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O10:O11"/>
    <mergeCell ref="P10:P11"/>
    <mergeCell ref="Q10:Q11"/>
    <mergeCell ref="R10:R11"/>
    <mergeCell ref="S10:S11"/>
    <mergeCell ref="I10:I11"/>
    <mergeCell ref="J10:J11"/>
    <mergeCell ref="B10:B11"/>
    <mergeCell ref="C10:C11"/>
    <mergeCell ref="D10:D11"/>
    <mergeCell ref="E10:E11"/>
    <mergeCell ref="F10:F11"/>
    <mergeCell ref="G10:G11"/>
    <mergeCell ref="H10:H11"/>
    <mergeCell ref="M8:M9"/>
    <mergeCell ref="N8:N9"/>
    <mergeCell ref="K10:K11"/>
    <mergeCell ref="L10:L11"/>
    <mergeCell ref="M10:M11"/>
    <mergeCell ref="N10:N11"/>
    <mergeCell ref="K4:K5"/>
    <mergeCell ref="L4:L5"/>
    <mergeCell ref="M4:M5"/>
    <mergeCell ref="N4:N5"/>
    <mergeCell ref="Q6:Q7"/>
    <mergeCell ref="R6:R7"/>
    <mergeCell ref="S6:S7"/>
    <mergeCell ref="T6:T7"/>
    <mergeCell ref="B8:B9"/>
    <mergeCell ref="C8:C9"/>
    <mergeCell ref="D8:D9"/>
    <mergeCell ref="E8:E9"/>
    <mergeCell ref="F8:F9"/>
    <mergeCell ref="K6:K7"/>
    <mergeCell ref="L6:L7"/>
    <mergeCell ref="M6:M7"/>
    <mergeCell ref="N6:N7"/>
    <mergeCell ref="O6:O7"/>
    <mergeCell ref="P6:P7"/>
    <mergeCell ref="S8:S9"/>
    <mergeCell ref="T8:T9"/>
    <mergeCell ref="O8:O9"/>
    <mergeCell ref="P8:P9"/>
    <mergeCell ref="Q8:Q9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Q2:Q3"/>
    <mergeCell ref="R2:S2"/>
    <mergeCell ref="T2:T3"/>
    <mergeCell ref="B4:B5"/>
    <mergeCell ref="C4:C5"/>
    <mergeCell ref="D4:D5"/>
    <mergeCell ref="E4:E5"/>
    <mergeCell ref="F4:F5"/>
    <mergeCell ref="G4:G5"/>
    <mergeCell ref="H4:H5"/>
    <mergeCell ref="B2:J2"/>
    <mergeCell ref="K2:L2"/>
    <mergeCell ref="M2:M3"/>
    <mergeCell ref="N2:N3"/>
    <mergeCell ref="O2:O3"/>
    <mergeCell ref="P2:P3"/>
    <mergeCell ref="T4:T5"/>
    <mergeCell ref="O4:O5"/>
    <mergeCell ref="P4:P5"/>
    <mergeCell ref="Q4:Q5"/>
    <mergeCell ref="R4:R5"/>
    <mergeCell ref="S4:S5"/>
    <mergeCell ref="I4:I5"/>
    <mergeCell ref="J4:J5"/>
  </mergeCells>
  <hyperlinks>
    <hyperlink ref="R4:R5" r:id="rId1" display="sig_990107.png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zoomScaleNormal="100" workbookViewId="0">
      <pane ySplit="3" topLeftCell="A4" activePane="bottomLeft" state="frozen"/>
      <selection pane="bottomLeft" activeCell="C28" sqref="C28"/>
    </sheetView>
  </sheetViews>
  <sheetFormatPr defaultRowHeight="14.4" x14ac:dyDescent="0.3"/>
  <cols>
    <col min="2" max="2" width="16" bestFit="1" customWidth="1"/>
    <col min="3" max="3" width="12" bestFit="1" customWidth="1"/>
    <col min="4" max="4" width="11.44140625" bestFit="1" customWidth="1"/>
    <col min="5" max="5" width="9.33203125" bestFit="1" customWidth="1"/>
    <col min="6" max="6" width="8.5546875" bestFit="1" customWidth="1"/>
    <col min="7" max="7" width="8.77734375" bestFit="1" customWidth="1"/>
    <col min="8" max="8" width="11.77734375" customWidth="1"/>
    <col min="9" max="9" width="32.77734375" bestFit="1" customWidth="1"/>
    <col min="10" max="10" width="7" bestFit="1" customWidth="1"/>
  </cols>
  <sheetData>
    <row r="1" spans="2:10" ht="15" thickBot="1" x14ac:dyDescent="0.35"/>
    <row r="2" spans="2:10" ht="17.399999999999999" customHeight="1" thickBot="1" x14ac:dyDescent="0.35">
      <c r="B2" s="34" t="s">
        <v>33</v>
      </c>
      <c r="C2" s="120" t="s">
        <v>34</v>
      </c>
      <c r="D2" s="34" t="s">
        <v>20</v>
      </c>
      <c r="E2" s="120" t="s">
        <v>35</v>
      </c>
      <c r="F2" s="155" t="s">
        <v>22</v>
      </c>
      <c r="G2" s="120" t="s">
        <v>23</v>
      </c>
      <c r="H2" s="40" t="s">
        <v>46</v>
      </c>
      <c r="I2" s="42"/>
      <c r="J2" s="120" t="s">
        <v>0</v>
      </c>
    </row>
    <row r="3" spans="2:10" ht="15" customHeight="1" thickBot="1" x14ac:dyDescent="0.35">
      <c r="B3" s="34"/>
      <c r="C3" s="120"/>
      <c r="D3" s="34"/>
      <c r="E3" s="120"/>
      <c r="F3" s="156"/>
      <c r="G3" s="50"/>
      <c r="H3" s="29" t="s">
        <v>39</v>
      </c>
      <c r="I3" s="30" t="s">
        <v>41</v>
      </c>
      <c r="J3" s="120"/>
    </row>
    <row r="4" spans="2:10" ht="17.399999999999999" customHeight="1" thickBot="1" x14ac:dyDescent="0.35">
      <c r="B4" s="167">
        <f>D4-(F4*G4)</f>
        <v>0</v>
      </c>
      <c r="C4" s="168">
        <f>E4/F4-1</f>
        <v>0.28176119110588704</v>
      </c>
      <c r="D4" s="167">
        <f>E4*G4</f>
        <v>0</v>
      </c>
      <c r="E4" s="164">
        <v>26171</v>
      </c>
      <c r="F4" s="157">
        <v>20418</v>
      </c>
      <c r="G4" s="154">
        <v>0</v>
      </c>
      <c r="H4" s="162"/>
      <c r="I4" s="161"/>
      <c r="J4" s="154"/>
    </row>
    <row r="5" spans="2:10" ht="15" customHeight="1" thickBot="1" x14ac:dyDescent="0.35">
      <c r="B5" s="167"/>
      <c r="C5" s="168"/>
      <c r="D5" s="167"/>
      <c r="E5" s="164"/>
      <c r="F5" s="158"/>
      <c r="G5" s="154"/>
      <c r="H5" s="163"/>
      <c r="I5" s="161"/>
      <c r="J5" s="154"/>
    </row>
    <row r="6" spans="2:10" ht="15" customHeight="1" thickBot="1" x14ac:dyDescent="0.35">
      <c r="B6" s="164"/>
      <c r="C6" s="169"/>
      <c r="D6" s="164"/>
      <c r="E6" s="164"/>
      <c r="F6" s="157"/>
      <c r="G6" s="154"/>
      <c r="H6" s="162"/>
      <c r="I6" s="161"/>
      <c r="J6" s="154"/>
    </row>
    <row r="7" spans="2:10" ht="15" customHeight="1" thickBot="1" x14ac:dyDescent="0.35">
      <c r="B7" s="164"/>
      <c r="C7" s="169"/>
      <c r="D7" s="164"/>
      <c r="E7" s="164"/>
      <c r="F7" s="158"/>
      <c r="G7" s="154"/>
      <c r="H7" s="163"/>
      <c r="I7" s="161"/>
      <c r="J7" s="154"/>
    </row>
    <row r="8" spans="2:10" ht="15" thickBot="1" x14ac:dyDescent="0.35">
      <c r="B8" s="154"/>
      <c r="C8" s="154"/>
      <c r="D8" s="154"/>
      <c r="E8" s="154"/>
      <c r="F8" s="159"/>
      <c r="G8" s="154"/>
      <c r="H8" s="165"/>
      <c r="I8" s="161"/>
      <c r="J8" s="154"/>
    </row>
    <row r="9" spans="2:10" ht="15" thickBot="1" x14ac:dyDescent="0.35">
      <c r="B9" s="154"/>
      <c r="C9" s="154"/>
      <c r="D9" s="154"/>
      <c r="E9" s="154"/>
      <c r="F9" s="160"/>
      <c r="G9" s="154"/>
      <c r="H9" s="166"/>
      <c r="I9" s="161"/>
      <c r="J9" s="154"/>
    </row>
    <row r="10" spans="2:10" ht="15" thickBot="1" x14ac:dyDescent="0.35">
      <c r="B10" s="154"/>
      <c r="C10" s="154"/>
      <c r="D10" s="154"/>
      <c r="E10" s="154"/>
      <c r="F10" s="159"/>
      <c r="G10" s="154"/>
      <c r="H10" s="165"/>
      <c r="I10" s="161"/>
      <c r="J10" s="154"/>
    </row>
    <row r="11" spans="2:10" ht="15" thickBot="1" x14ac:dyDescent="0.35">
      <c r="B11" s="154"/>
      <c r="C11" s="154"/>
      <c r="D11" s="154"/>
      <c r="E11" s="154"/>
      <c r="F11" s="160"/>
      <c r="G11" s="154"/>
      <c r="H11" s="166"/>
      <c r="I11" s="161"/>
      <c r="J11" s="154"/>
    </row>
  </sheetData>
  <mergeCells count="44">
    <mergeCell ref="H6:H7"/>
    <mergeCell ref="H8:H9"/>
    <mergeCell ref="H10:H11"/>
    <mergeCell ref="B2:B3"/>
    <mergeCell ref="C2:C3"/>
    <mergeCell ref="D2:D3"/>
    <mergeCell ref="E2:E3"/>
    <mergeCell ref="G2:G3"/>
    <mergeCell ref="B4:B5"/>
    <mergeCell ref="C4:C5"/>
    <mergeCell ref="D4:D5"/>
    <mergeCell ref="E4:E5"/>
    <mergeCell ref="G4:G5"/>
    <mergeCell ref="B6:B7"/>
    <mergeCell ref="C6:C7"/>
    <mergeCell ref="D6:D7"/>
    <mergeCell ref="E6:E7"/>
    <mergeCell ref="G6:G7"/>
    <mergeCell ref="B8:B9"/>
    <mergeCell ref="C8:C9"/>
    <mergeCell ref="D8:D9"/>
    <mergeCell ref="E8:E9"/>
    <mergeCell ref="G8:G9"/>
    <mergeCell ref="B10:B11"/>
    <mergeCell ref="C10:C11"/>
    <mergeCell ref="D10:D11"/>
    <mergeCell ref="E10:E11"/>
    <mergeCell ref="G10:G11"/>
    <mergeCell ref="J10:J11"/>
    <mergeCell ref="F2:F3"/>
    <mergeCell ref="F4:F5"/>
    <mergeCell ref="F6:F7"/>
    <mergeCell ref="F8:F9"/>
    <mergeCell ref="F10:F11"/>
    <mergeCell ref="I10:I11"/>
    <mergeCell ref="J6:J7"/>
    <mergeCell ref="I8:I9"/>
    <mergeCell ref="J8:J9"/>
    <mergeCell ref="I6:I7"/>
    <mergeCell ref="J2:J3"/>
    <mergeCell ref="I4:I5"/>
    <mergeCell ref="J4:J5"/>
    <mergeCell ref="H2:I2"/>
    <mergeCell ref="H4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دارایی فعلی</vt:lpstr>
      <vt:lpstr>تحلیل</vt:lpstr>
      <vt:lpstr>تاریخچه خرید</vt:lpstr>
      <vt:lpstr>تاریخچه فروش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2020-04-01T10:41:39Z</dcterms:modified>
</cp:coreProperties>
</file>