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15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R4" i="3" l="1"/>
  <c r="M4" i="6" l="1"/>
  <c r="Q4" i="3" s="1"/>
  <c r="K4" i="6"/>
  <c r="I4" i="6"/>
  <c r="F4" i="6"/>
  <c r="C4" i="6"/>
  <c r="B4" i="6" l="1"/>
  <c r="N4" i="3"/>
  <c r="H4" i="6"/>
  <c r="E4" i="6"/>
  <c r="L4" i="3"/>
  <c r="K4" i="3" l="1"/>
  <c r="C4" i="4"/>
  <c r="D4" i="4"/>
  <c r="B4" i="4" s="1"/>
  <c r="C4" i="3"/>
  <c r="B4" i="3" s="1"/>
  <c r="F4" i="3"/>
  <c r="E4" i="3" s="1"/>
  <c r="I4" i="3"/>
  <c r="H4" i="3" s="1"/>
  <c r="O4" i="6" l="1"/>
  <c r="N4" i="6" s="1"/>
  <c r="P4" i="3"/>
  <c r="O4" i="3" s="1"/>
</calcChain>
</file>

<file path=xl/sharedStrings.xml><?xml version="1.0" encoding="utf-8"?>
<sst xmlns="http://schemas.openxmlformats.org/spreadsheetml/2006/main" count="119" uniqueCount="70">
  <si>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</si>
  <si>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</si>
  <si>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</si>
  <si>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</si>
  <si>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</si>
  <si>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</si>
  <si>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</si>
  <si>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</si>
  <si>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</si>
  <si>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</si>
  <si>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</si>
  <si>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</si>
  <si>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</si>
  <si>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</si>
  <si>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</si>
  <si>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</si>
  <si>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</si>
  <si>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</si>
  <si>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</si>
  <si>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</si>
  <si>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</si>
  <si>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</si>
  <si>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</si>
  <si>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</si>
  <si>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</si>
  <si>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</si>
  <si>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</si>
  <si>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</si>
  <si>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</si>
  <si>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</si>
  <si>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</si>
  <si>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</si>
  <si>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</si>
  <si>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</si>
  <si>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</si>
  <si>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</si>
  <si>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</si>
  <si>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</si>
  <si>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</si>
  <si>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</si>
  <si>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</si>
  <si>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</si>
  <si>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*</t>
  </si>
  <si>
    <t>خرید قبلی</t>
  </si>
  <si>
    <t>99/01/12</t>
  </si>
  <si>
    <t>tot_990112.png</t>
  </si>
  <si>
    <t>tech_990112.png</t>
  </si>
  <si>
    <t>خروج</t>
  </si>
  <si>
    <t>میزان ضرر</t>
  </si>
  <si>
    <t>MA20</t>
  </si>
  <si>
    <t>قیمت</t>
  </si>
  <si>
    <t>شیب</t>
  </si>
  <si>
    <t>Down</t>
  </si>
  <si>
    <t>+</t>
  </si>
  <si>
    <t>پولبک یه سقف کانال بلند مدت و برگشت</t>
  </si>
  <si>
    <t>Bullish</t>
  </si>
  <si>
    <t>OB</t>
  </si>
  <si>
    <t>روند صعودی</t>
  </si>
  <si>
    <t>Up</t>
  </si>
  <si>
    <t>99/01/11</t>
  </si>
  <si>
    <t>سیو سود به دلیل نزدیکی شاخص کل به مقاومت</t>
  </si>
  <si>
    <t>middle</t>
  </si>
  <si>
    <t>lag_990108.png</t>
  </si>
  <si>
    <t>YES</t>
  </si>
  <si>
    <t>5650
6229</t>
  </si>
  <si>
    <t>برخورد قیمت به میدلاین کانال بلند مدت</t>
  </si>
  <si>
    <t>sig_990108.png</t>
  </si>
  <si>
    <t>tot_990108.PNG</t>
  </si>
  <si>
    <t>99/01/08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</si>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</sst>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 Nazanin"/>
      <charset val="178"/>
    </font>
    <font>
      <b/>
      <sz val="10"/>
      <color theme="1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6" fillId="4" borderId="46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10" fontId="3" fillId="9" borderId="25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دیریت سرمایه"/>
      <sheetName val="محاسبه مدیریت سرمایه"/>
      <sheetName val="پرتفوی"/>
      <sheetName val="تحلیل"/>
      <sheetName val="تاریخچه خرید"/>
      <sheetName val="تاریخچه فروش"/>
    </sheetNames>
    <sheetDataSet>
      <sheetData sheetId="0">
        <row r="5">
          <cell r="B5">
            <v>1466894651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lag_990108.png" TargetMode="External"/><Relationship Id="rId2" Type="http://schemas.openxmlformats.org/officeDocument/2006/relationships/hyperlink" Target="tot_990112.png" TargetMode="External"/><Relationship Id="rId1" Type="http://schemas.openxmlformats.org/officeDocument/2006/relationships/hyperlink" Target="tech_990112.pn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sig_990108.png" TargetMode="External"/><Relationship Id="rId4" Type="http://schemas.openxmlformats.org/officeDocument/2006/relationships/hyperlink" Target="tot_990108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sig_9901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zoomScaleNormal="100" workbookViewId="0">
      <pane ySplit="3" topLeftCell="A4" activePane="bottomLeft" state="frozen"/>
      <selection pane="bottomLeft" activeCell="M6" sqref="M6"/>
    </sheetView>
  </sheetViews>
  <sheetFormatPr defaultRowHeight="14.4" x14ac:dyDescent="0.3"/>
  <cols>
    <col min="2" max="2" width="5.5546875" bestFit="1" customWidth="1"/>
    <col min="5" max="5" width="5.6640625" bestFit="1" customWidth="1"/>
    <col min="8" max="8" width="4.4414062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48" t="s">
        <v>17</v>
      </c>
      <c r="C2" s="49"/>
      <c r="D2" s="49"/>
      <c r="E2" s="49"/>
      <c r="F2" s="49"/>
      <c r="G2" s="49"/>
      <c r="H2" s="49"/>
      <c r="I2" s="49"/>
      <c r="J2" s="50"/>
      <c r="K2" s="43" t="s">
        <v>18</v>
      </c>
      <c r="L2" s="44"/>
      <c r="M2" s="45"/>
      <c r="N2" s="36" t="s">
        <v>19</v>
      </c>
      <c r="O2" s="37" t="s">
        <v>20</v>
      </c>
      <c r="P2" s="39" t="s">
        <v>30</v>
      </c>
      <c r="Q2" s="37" t="s">
        <v>31</v>
      </c>
      <c r="R2" s="34" t="s">
        <v>22</v>
      </c>
      <c r="S2" s="38" t="s">
        <v>0</v>
      </c>
    </row>
    <row r="3" spans="2:19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27" t="s">
        <v>48</v>
      </c>
      <c r="L3" s="28" t="s">
        <v>29</v>
      </c>
      <c r="M3" s="8" t="s">
        <v>28</v>
      </c>
      <c r="N3" s="36"/>
      <c r="O3" s="37"/>
      <c r="P3" s="39"/>
      <c r="Q3" s="37"/>
      <c r="R3" s="34"/>
      <c r="S3" s="38"/>
    </row>
    <row r="4" spans="2:19" ht="15" customHeight="1" thickBot="1" x14ac:dyDescent="0.35">
      <c r="B4" s="40" t="str">
        <f>IF(L4&gt;0, C4/L4,"RF")</f>
        <v>RF</v>
      </c>
      <c r="C4" s="32">
        <f>(D4/Q4)-1</f>
        <v>-1</v>
      </c>
      <c r="D4" s="41">
        <v>0</v>
      </c>
      <c r="E4" s="40" t="str">
        <f>IF(L4&gt;0, F4/L4,"RF")</f>
        <v>RF</v>
      </c>
      <c r="F4" s="32">
        <f>(G4/Q4)-1</f>
        <v>-1</v>
      </c>
      <c r="G4" s="41">
        <v>0</v>
      </c>
      <c r="H4" s="40" t="str">
        <f>IF(L4&gt;0, I4/L4,"RF")</f>
        <v>RF</v>
      </c>
      <c r="I4" s="32">
        <f>(J4/Q4)-1</f>
        <v>-1</v>
      </c>
      <c r="J4" s="41">
        <v>0</v>
      </c>
      <c r="K4" s="46">
        <f>IF(L4&gt;0, N4-M4*R4, 0)</f>
        <v>0</v>
      </c>
      <c r="L4" s="47">
        <f>IF(1-(M4/Q4)&gt;0, 1-(M4/Q4), 0)</f>
        <v>0</v>
      </c>
      <c r="M4" s="42">
        <v>13310</v>
      </c>
      <c r="N4" s="31">
        <f>R4*Q4</f>
        <v>2675310</v>
      </c>
      <c r="O4" s="32" t="str">
        <f>IF( (Q4-M4)*R4/P4&gt;0, (Q4-M4)*R4/P4, "Risk free")</f>
        <v>Risk free</v>
      </c>
      <c r="P4" s="33">
        <f>'[1]مدیریت سرمایه'!$B$5</f>
        <v>1466894651</v>
      </c>
      <c r="Q4" s="33">
        <f>(SUM('تاریخچه خرید'!M4:M17)-SUMPRODUCT('تاریخچه فروش'!G4:G7*'تاریخچه فروش'!F4:F7))/R4</f>
        <v>13310</v>
      </c>
      <c r="R4" s="35">
        <f>SUM('تاریخچه خرید'!Q4:Q17)-SUM('تاریخچه فروش'!G4:G11)</f>
        <v>201</v>
      </c>
      <c r="S4" s="30" t="s">
        <v>41</v>
      </c>
    </row>
    <row r="5" spans="2:19" ht="15" customHeight="1" thickBot="1" x14ac:dyDescent="0.35">
      <c r="B5" s="40"/>
      <c r="C5" s="32"/>
      <c r="D5" s="41"/>
      <c r="E5" s="40"/>
      <c r="F5" s="32"/>
      <c r="G5" s="41"/>
      <c r="H5" s="40"/>
      <c r="I5" s="32"/>
      <c r="J5" s="41"/>
      <c r="K5" s="46"/>
      <c r="L5" s="47"/>
      <c r="M5" s="42"/>
      <c r="N5" s="31"/>
      <c r="O5" s="32"/>
      <c r="P5" s="33"/>
      <c r="Q5" s="33"/>
      <c r="R5" s="35"/>
      <c r="S5" s="30"/>
    </row>
  </sheetData>
  <mergeCells count="26"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  <mergeCell ref="R2:R3"/>
    <mergeCell ref="R4:R5"/>
    <mergeCell ref="N2:N3"/>
    <mergeCell ref="O2:O3"/>
    <mergeCell ref="Q2:Q3"/>
    <mergeCell ref="S4:S5"/>
    <mergeCell ref="N4:N5"/>
    <mergeCell ref="O4:O5"/>
    <mergeCell ref="P4:P5"/>
    <mergeCell ref="Q4:Q5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pane ySplit="3" topLeftCell="A4" activePane="bottomLeft" state="frozen"/>
      <selection pane="bottomLeft" activeCell="B6" sqref="B6:B7"/>
    </sheetView>
  </sheetViews>
  <sheetFormatPr defaultRowHeight="14.4" x14ac:dyDescent="0.3"/>
  <cols>
    <col min="1" max="1" width="2.88671875" customWidth="1"/>
    <col min="2" max="2" width="4.33203125" bestFit="1" customWidth="1"/>
    <col min="3" max="3" width="8.77734375" customWidth="1"/>
    <col min="6" max="6" width="14.33203125" bestFit="1" customWidth="1"/>
    <col min="7" max="7" width="13.88671875" bestFit="1" customWidth="1"/>
    <col min="8" max="8" width="7.6640625" bestFit="1" customWidth="1"/>
    <col min="9" max="9" width="14.109375" bestFit="1" customWidth="1"/>
    <col min="10" max="10" width="13.44140625" bestFit="1" customWidth="1"/>
    <col min="16" max="16" width="4.44140625" bestFit="1" customWidth="1"/>
    <col min="17" max="17" width="7" bestFit="1" customWidth="1"/>
    <col min="18" max="18" width="7" customWidth="1"/>
    <col min="19" max="19" width="9.44140625" bestFit="1" customWidth="1"/>
  </cols>
  <sheetData>
    <row r="1" spans="1:20" ht="15" thickBot="1" x14ac:dyDescent="0.35"/>
    <row r="2" spans="1:20" ht="18.600000000000001" x14ac:dyDescent="0.3">
      <c r="B2" s="124" t="s">
        <v>49</v>
      </c>
      <c r="C2" s="125"/>
      <c r="D2" s="51" t="s">
        <v>7</v>
      </c>
      <c r="E2" s="61" t="s">
        <v>6</v>
      </c>
      <c r="F2" s="62"/>
      <c r="G2" s="59" t="s">
        <v>5</v>
      </c>
      <c r="H2" s="60"/>
      <c r="I2" s="55" t="s">
        <v>16</v>
      </c>
      <c r="J2" s="56"/>
      <c r="K2" s="68" t="s">
        <v>13</v>
      </c>
      <c r="L2" s="69"/>
      <c r="M2" s="55" t="s">
        <v>4</v>
      </c>
      <c r="N2" s="56"/>
      <c r="O2" s="48" t="s">
        <v>1</v>
      </c>
      <c r="P2" s="49"/>
      <c r="Q2" s="50"/>
      <c r="R2" s="55" t="s">
        <v>35</v>
      </c>
      <c r="S2" s="56"/>
      <c r="T2" s="51" t="s">
        <v>0</v>
      </c>
    </row>
    <row r="3" spans="1:20" ht="19.2" thickBot="1" x14ac:dyDescent="0.35">
      <c r="B3" s="29" t="s">
        <v>51</v>
      </c>
      <c r="C3" s="20" t="s">
        <v>50</v>
      </c>
      <c r="D3" s="52"/>
      <c r="E3" s="2" t="s">
        <v>12</v>
      </c>
      <c r="F3" s="3" t="s">
        <v>11</v>
      </c>
      <c r="G3" s="21" t="s">
        <v>38</v>
      </c>
      <c r="H3" s="5" t="s">
        <v>39</v>
      </c>
      <c r="I3" s="19" t="s">
        <v>15</v>
      </c>
      <c r="J3" s="20" t="s">
        <v>14</v>
      </c>
      <c r="K3" s="4" t="s">
        <v>3</v>
      </c>
      <c r="L3" s="5" t="s">
        <v>2</v>
      </c>
      <c r="M3" s="19" t="s">
        <v>38</v>
      </c>
      <c r="N3" s="20" t="s">
        <v>39</v>
      </c>
      <c r="O3" s="6" t="s">
        <v>9</v>
      </c>
      <c r="P3" s="1" t="s">
        <v>10</v>
      </c>
      <c r="Q3" s="5" t="s">
        <v>8</v>
      </c>
      <c r="R3" s="19" t="s">
        <v>37</v>
      </c>
      <c r="S3" s="20" t="s">
        <v>36</v>
      </c>
      <c r="T3" s="63"/>
    </row>
    <row r="4" spans="1:20" ht="16.8" customHeight="1" x14ac:dyDescent="0.3">
      <c r="A4" s="22"/>
      <c r="B4" s="75" t="s">
        <v>69</v>
      </c>
      <c r="C4" s="90" t="s">
        <v>52</v>
      </c>
      <c r="D4" s="92" t="s">
        <v>42</v>
      </c>
      <c r="E4" s="93" t="s">
        <v>61</v>
      </c>
      <c r="F4" s="74" t="s">
        <v>55</v>
      </c>
      <c r="G4" s="84" t="s">
        <v>62</v>
      </c>
      <c r="H4" s="95" t="s">
        <v>63</v>
      </c>
      <c r="I4" s="80" t="s">
        <v>42</v>
      </c>
      <c r="J4" s="82" t="s">
        <v>42</v>
      </c>
      <c r="K4" s="70" t="s">
        <v>64</v>
      </c>
      <c r="L4" s="72">
        <v>4869</v>
      </c>
      <c r="M4" s="57" t="s">
        <v>42</v>
      </c>
      <c r="N4" s="74" t="s">
        <v>42</v>
      </c>
      <c r="O4" s="75" t="s">
        <v>42</v>
      </c>
      <c r="P4" s="64" t="s">
        <v>65</v>
      </c>
      <c r="Q4" s="66" t="s">
        <v>57</v>
      </c>
      <c r="R4" s="84" t="s">
        <v>66</v>
      </c>
      <c r="S4" s="53" t="s">
        <v>67</v>
      </c>
      <c r="T4" s="88" t="s">
        <v>68</v>
      </c>
    </row>
    <row r="5" spans="1:20" ht="17.399999999999999" customHeight="1" thickBot="1" x14ac:dyDescent="0.35">
      <c r="A5" s="22"/>
      <c r="B5" s="71"/>
      <c r="C5" s="91"/>
      <c r="D5" s="81"/>
      <c r="E5" s="94"/>
      <c r="F5" s="73"/>
      <c r="G5" s="85"/>
      <c r="H5" s="96"/>
      <c r="I5" s="81"/>
      <c r="J5" s="83"/>
      <c r="K5" s="71"/>
      <c r="L5" s="73"/>
      <c r="M5" s="58"/>
      <c r="N5" s="73"/>
      <c r="O5" s="71"/>
      <c r="P5" s="65"/>
      <c r="Q5" s="67"/>
      <c r="R5" s="85"/>
      <c r="S5" s="54"/>
      <c r="T5" s="89"/>
    </row>
    <row r="6" spans="1:20" ht="14.4" customHeight="1" x14ac:dyDescent="0.3">
      <c r="A6" s="22"/>
      <c r="B6" s="100" t="s">
        <v>53</v>
      </c>
      <c r="C6" s="106" t="s">
        <v>58</v>
      </c>
      <c r="D6" s="108" t="s">
        <v>42</v>
      </c>
      <c r="E6" s="100" t="s">
        <v>56</v>
      </c>
      <c r="F6" s="76" t="s">
        <v>55</v>
      </c>
      <c r="G6" s="86"/>
      <c r="H6" s="78" t="s">
        <v>42</v>
      </c>
      <c r="I6" s="114" t="s">
        <v>42</v>
      </c>
      <c r="J6" s="76" t="s">
        <v>42</v>
      </c>
      <c r="K6" s="116" t="s">
        <v>42</v>
      </c>
      <c r="L6" s="99">
        <v>39429</v>
      </c>
      <c r="M6" s="118"/>
      <c r="N6" s="78" t="s">
        <v>42</v>
      </c>
      <c r="O6" s="100" t="s">
        <v>42</v>
      </c>
      <c r="P6" s="122" t="s">
        <v>54</v>
      </c>
      <c r="Q6" s="110" t="s">
        <v>57</v>
      </c>
      <c r="R6" s="86" t="s">
        <v>46</v>
      </c>
      <c r="S6" s="104" t="s">
        <v>45</v>
      </c>
      <c r="T6" s="97" t="s">
        <v>44</v>
      </c>
    </row>
    <row r="7" spans="1:20" ht="15" customHeight="1" thickBot="1" x14ac:dyDescent="0.35">
      <c r="A7" s="22"/>
      <c r="B7" s="101"/>
      <c r="C7" s="107"/>
      <c r="D7" s="109"/>
      <c r="E7" s="101"/>
      <c r="F7" s="77"/>
      <c r="G7" s="87"/>
      <c r="H7" s="79"/>
      <c r="I7" s="115"/>
      <c r="J7" s="77"/>
      <c r="K7" s="101"/>
      <c r="L7" s="77"/>
      <c r="M7" s="119"/>
      <c r="N7" s="79"/>
      <c r="O7" s="101"/>
      <c r="P7" s="123"/>
      <c r="Q7" s="111"/>
      <c r="R7" s="87"/>
      <c r="S7" s="105"/>
      <c r="T7" s="98"/>
    </row>
    <row r="8" spans="1:20" ht="14.4" customHeight="1" x14ac:dyDescent="0.3">
      <c r="A8" s="22"/>
      <c r="B8" s="75"/>
      <c r="C8" s="113"/>
      <c r="D8" s="80"/>
      <c r="E8" s="75"/>
      <c r="F8" s="74"/>
      <c r="G8" s="112"/>
      <c r="H8" s="102"/>
      <c r="I8" s="82"/>
      <c r="J8" s="74"/>
      <c r="K8" s="75"/>
      <c r="L8" s="74"/>
      <c r="M8" s="112"/>
      <c r="N8" s="102"/>
      <c r="O8" s="75"/>
      <c r="P8" s="64"/>
      <c r="Q8" s="66"/>
      <c r="R8" s="112"/>
      <c r="S8" s="102"/>
      <c r="T8" s="88"/>
    </row>
    <row r="9" spans="1:20" ht="15" customHeight="1" thickBot="1" x14ac:dyDescent="0.35">
      <c r="A9" s="22"/>
      <c r="B9" s="71"/>
      <c r="C9" s="91"/>
      <c r="D9" s="81"/>
      <c r="E9" s="71"/>
      <c r="F9" s="73"/>
      <c r="G9" s="94"/>
      <c r="H9" s="103"/>
      <c r="I9" s="83"/>
      <c r="J9" s="73"/>
      <c r="K9" s="71"/>
      <c r="L9" s="73"/>
      <c r="M9" s="94"/>
      <c r="N9" s="103"/>
      <c r="O9" s="71"/>
      <c r="P9" s="65"/>
      <c r="Q9" s="67"/>
      <c r="R9" s="94"/>
      <c r="S9" s="103"/>
      <c r="T9" s="89"/>
    </row>
    <row r="10" spans="1:20" ht="14.4" customHeight="1" x14ac:dyDescent="0.3">
      <c r="A10" s="22"/>
      <c r="B10" s="100"/>
      <c r="C10" s="76"/>
      <c r="D10" s="108"/>
      <c r="E10" s="100"/>
      <c r="F10" s="76"/>
      <c r="G10" s="118"/>
      <c r="H10" s="78"/>
      <c r="I10" s="114"/>
      <c r="J10" s="76"/>
      <c r="K10" s="100"/>
      <c r="L10" s="76"/>
      <c r="M10" s="118"/>
      <c r="N10" s="78"/>
      <c r="O10" s="100"/>
      <c r="P10" s="122"/>
      <c r="Q10" s="110"/>
      <c r="R10" s="118"/>
      <c r="S10" s="78"/>
      <c r="T10" s="97"/>
    </row>
    <row r="11" spans="1:20" ht="15" customHeight="1" thickBot="1" x14ac:dyDescent="0.35">
      <c r="A11" s="22"/>
      <c r="B11" s="101"/>
      <c r="C11" s="77"/>
      <c r="D11" s="109"/>
      <c r="E11" s="101"/>
      <c r="F11" s="77"/>
      <c r="G11" s="119"/>
      <c r="H11" s="79"/>
      <c r="I11" s="115"/>
      <c r="J11" s="77"/>
      <c r="K11" s="101"/>
      <c r="L11" s="77"/>
      <c r="M11" s="119"/>
      <c r="N11" s="79"/>
      <c r="O11" s="101"/>
      <c r="P11" s="123"/>
      <c r="Q11" s="111"/>
      <c r="R11" s="119"/>
      <c r="S11" s="79"/>
      <c r="T11" s="98"/>
    </row>
    <row r="12" spans="1:20" ht="14.4" customHeight="1" x14ac:dyDescent="0.3">
      <c r="A12" s="22"/>
      <c r="B12" s="75"/>
      <c r="C12" s="117"/>
      <c r="D12" s="80"/>
      <c r="E12" s="75"/>
      <c r="F12" s="74"/>
      <c r="G12" s="112"/>
      <c r="H12" s="102"/>
      <c r="I12" s="82"/>
      <c r="J12" s="74"/>
      <c r="K12" s="75"/>
      <c r="L12" s="74"/>
      <c r="M12" s="112"/>
      <c r="N12" s="102"/>
      <c r="O12" s="75"/>
      <c r="P12" s="64"/>
      <c r="Q12" s="66"/>
      <c r="R12" s="112"/>
      <c r="S12" s="102"/>
      <c r="T12" s="88"/>
    </row>
    <row r="13" spans="1:20" ht="15" customHeight="1" thickBot="1" x14ac:dyDescent="0.35">
      <c r="A13" s="22"/>
      <c r="B13" s="71"/>
      <c r="C13" s="73"/>
      <c r="D13" s="81"/>
      <c r="E13" s="71"/>
      <c r="F13" s="73"/>
      <c r="G13" s="94"/>
      <c r="H13" s="103"/>
      <c r="I13" s="83"/>
      <c r="J13" s="73"/>
      <c r="K13" s="71"/>
      <c r="L13" s="73"/>
      <c r="M13" s="94"/>
      <c r="N13" s="103"/>
      <c r="O13" s="71"/>
      <c r="P13" s="65"/>
      <c r="Q13" s="67"/>
      <c r="R13" s="94"/>
      <c r="S13" s="103"/>
      <c r="T13" s="89"/>
    </row>
    <row r="14" spans="1:20" ht="14.4" customHeight="1" x14ac:dyDescent="0.3">
      <c r="A14" s="22"/>
      <c r="B14" s="100"/>
      <c r="C14" s="76"/>
      <c r="D14" s="108"/>
      <c r="E14" s="100"/>
      <c r="F14" s="76"/>
      <c r="G14" s="118"/>
      <c r="H14" s="78"/>
      <c r="I14" s="114"/>
      <c r="J14" s="76"/>
      <c r="K14" s="100"/>
      <c r="L14" s="76"/>
      <c r="M14" s="118"/>
      <c r="N14" s="78"/>
      <c r="O14" s="100"/>
      <c r="P14" s="122"/>
      <c r="Q14" s="110"/>
      <c r="R14" s="118"/>
      <c r="S14" s="78"/>
      <c r="T14" s="97"/>
    </row>
    <row r="15" spans="1:20" ht="15" customHeight="1" thickBot="1" x14ac:dyDescent="0.35">
      <c r="A15" s="22"/>
      <c r="B15" s="101"/>
      <c r="C15" s="77"/>
      <c r="D15" s="109"/>
      <c r="E15" s="101"/>
      <c r="F15" s="77"/>
      <c r="G15" s="119"/>
      <c r="H15" s="79"/>
      <c r="I15" s="115"/>
      <c r="J15" s="77"/>
      <c r="K15" s="101"/>
      <c r="L15" s="77"/>
      <c r="M15" s="119"/>
      <c r="N15" s="79"/>
      <c r="O15" s="101"/>
      <c r="P15" s="123"/>
      <c r="Q15" s="111"/>
      <c r="R15" s="119"/>
      <c r="S15" s="79"/>
      <c r="T15" s="98"/>
    </row>
    <row r="16" spans="1:20" ht="14.4" customHeight="1" x14ac:dyDescent="0.3">
      <c r="A16" s="22"/>
      <c r="B16" s="75"/>
      <c r="C16" s="117"/>
      <c r="D16" s="80"/>
      <c r="E16" s="75"/>
      <c r="F16" s="74"/>
      <c r="G16" s="112"/>
      <c r="H16" s="102"/>
      <c r="I16" s="82"/>
      <c r="J16" s="74"/>
      <c r="K16" s="75"/>
      <c r="L16" s="74"/>
      <c r="M16" s="112"/>
      <c r="N16" s="102"/>
      <c r="O16" s="75"/>
      <c r="P16" s="64"/>
      <c r="Q16" s="66"/>
      <c r="R16" s="112"/>
      <c r="S16" s="102"/>
      <c r="T16" s="88"/>
    </row>
    <row r="17" spans="1:20" ht="15" customHeight="1" thickBot="1" x14ac:dyDescent="0.35">
      <c r="A17" s="22"/>
      <c r="B17" s="71"/>
      <c r="C17" s="73"/>
      <c r="D17" s="81"/>
      <c r="E17" s="71"/>
      <c r="F17" s="73"/>
      <c r="G17" s="94"/>
      <c r="H17" s="120"/>
      <c r="I17" s="83"/>
      <c r="J17" s="73"/>
      <c r="K17" s="71"/>
      <c r="L17" s="73"/>
      <c r="M17" s="94"/>
      <c r="N17" s="120"/>
      <c r="O17" s="71"/>
      <c r="P17" s="65"/>
      <c r="Q17" s="67"/>
      <c r="R17" s="94"/>
      <c r="S17" s="120"/>
      <c r="T17" s="121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25" spans="1:20" x14ac:dyDescent="0.3">
      <c r="O25" s="7"/>
    </row>
    <row r="28" spans="1:20" x14ac:dyDescent="0.3">
      <c r="O28" s="7"/>
    </row>
  </sheetData>
  <mergeCells count="143">
    <mergeCell ref="S14:S15"/>
    <mergeCell ref="S16:S17"/>
    <mergeCell ref="N12:N13"/>
    <mergeCell ref="I8:I9"/>
    <mergeCell ref="J8:J9"/>
    <mergeCell ref="B2:C2"/>
    <mergeCell ref="M6:M7"/>
    <mergeCell ref="M8:M9"/>
    <mergeCell ref="M10:M11"/>
    <mergeCell ref="M12:M13"/>
    <mergeCell ref="M14:M15"/>
    <mergeCell ref="M16:M17"/>
    <mergeCell ref="R2:S2"/>
    <mergeCell ref="R4:R5"/>
    <mergeCell ref="R6:R7"/>
    <mergeCell ref="R8:R9"/>
    <mergeCell ref="R16:R17"/>
    <mergeCell ref="R10:R11"/>
    <mergeCell ref="R12:R13"/>
    <mergeCell ref="R14:R15"/>
    <mergeCell ref="P16:P17"/>
    <mergeCell ref="Q16:Q17"/>
    <mergeCell ref="Q10:Q11"/>
    <mergeCell ref="P6:P7"/>
    <mergeCell ref="T16:T17"/>
    <mergeCell ref="I2:J2"/>
    <mergeCell ref="I16:I17"/>
    <mergeCell ref="J16:J17"/>
    <mergeCell ref="K16:K17"/>
    <mergeCell ref="L16:L17"/>
    <mergeCell ref="N16:N17"/>
    <mergeCell ref="O16:O17"/>
    <mergeCell ref="P14:P15"/>
    <mergeCell ref="Q14:Q15"/>
    <mergeCell ref="T14:T15"/>
    <mergeCell ref="K14:K15"/>
    <mergeCell ref="L14:L15"/>
    <mergeCell ref="N14:N15"/>
    <mergeCell ref="O14:O15"/>
    <mergeCell ref="P12:P13"/>
    <mergeCell ref="Q12:Q13"/>
    <mergeCell ref="T12:T13"/>
    <mergeCell ref="I12:I13"/>
    <mergeCell ref="J12:J13"/>
    <mergeCell ref="K12:K13"/>
    <mergeCell ref="L12:L13"/>
    <mergeCell ref="O12:O13"/>
    <mergeCell ref="P10:P11"/>
    <mergeCell ref="B16:B17"/>
    <mergeCell ref="C16:C17"/>
    <mergeCell ref="D16:D17"/>
    <mergeCell ref="E16:E17"/>
    <mergeCell ref="F16:F17"/>
    <mergeCell ref="H16:H17"/>
    <mergeCell ref="I14:I15"/>
    <mergeCell ref="J14:J15"/>
    <mergeCell ref="B14:B15"/>
    <mergeCell ref="C14:C15"/>
    <mergeCell ref="D14:D15"/>
    <mergeCell ref="E14:E15"/>
    <mergeCell ref="F14:F15"/>
    <mergeCell ref="H14:H15"/>
    <mergeCell ref="G16:G17"/>
    <mergeCell ref="G14:G15"/>
    <mergeCell ref="T10:T11"/>
    <mergeCell ref="B12:B13"/>
    <mergeCell ref="C12:C13"/>
    <mergeCell ref="D12:D13"/>
    <mergeCell ref="E12:E13"/>
    <mergeCell ref="F12:F13"/>
    <mergeCell ref="H12:H13"/>
    <mergeCell ref="I10:I11"/>
    <mergeCell ref="J10:J11"/>
    <mergeCell ref="K10:K11"/>
    <mergeCell ref="L10:L11"/>
    <mergeCell ref="N10:N11"/>
    <mergeCell ref="O10:O11"/>
    <mergeCell ref="B10:B11"/>
    <mergeCell ref="C10:C11"/>
    <mergeCell ref="D10:D11"/>
    <mergeCell ref="E10:E11"/>
    <mergeCell ref="F10:F11"/>
    <mergeCell ref="H10:H11"/>
    <mergeCell ref="S10:S11"/>
    <mergeCell ref="S12:S13"/>
    <mergeCell ref="G10:G11"/>
    <mergeCell ref="G12:G13"/>
    <mergeCell ref="P8:P9"/>
    <mergeCell ref="Q8:Q9"/>
    <mergeCell ref="T8:T9"/>
    <mergeCell ref="K8:K9"/>
    <mergeCell ref="L8:L9"/>
    <mergeCell ref="N8:N9"/>
    <mergeCell ref="O8:O9"/>
    <mergeCell ref="S6:S7"/>
    <mergeCell ref="B6:B7"/>
    <mergeCell ref="C6:C7"/>
    <mergeCell ref="D6:D7"/>
    <mergeCell ref="S8:S9"/>
    <mergeCell ref="Q6:Q7"/>
    <mergeCell ref="G8:G9"/>
    <mergeCell ref="B8:B9"/>
    <mergeCell ref="C8:C9"/>
    <mergeCell ref="D8:D9"/>
    <mergeCell ref="E8:E9"/>
    <mergeCell ref="F8:F9"/>
    <mergeCell ref="H8:H9"/>
    <mergeCell ref="I6:I7"/>
    <mergeCell ref="J6:J7"/>
    <mergeCell ref="K6:K7"/>
    <mergeCell ref="E6:E7"/>
    <mergeCell ref="F6:F7"/>
    <mergeCell ref="H6:H7"/>
    <mergeCell ref="I4:I5"/>
    <mergeCell ref="J4:J5"/>
    <mergeCell ref="G4:G5"/>
    <mergeCell ref="G6:G7"/>
    <mergeCell ref="T4:T5"/>
    <mergeCell ref="B4:B5"/>
    <mergeCell ref="C4:C5"/>
    <mergeCell ref="D4:D5"/>
    <mergeCell ref="E4:E5"/>
    <mergeCell ref="F4:F5"/>
    <mergeCell ref="H4:H5"/>
    <mergeCell ref="T6:T7"/>
    <mergeCell ref="L6:L7"/>
    <mergeCell ref="N6:N7"/>
    <mergeCell ref="O6:O7"/>
    <mergeCell ref="D2:D3"/>
    <mergeCell ref="S4:S5"/>
    <mergeCell ref="M2:N2"/>
    <mergeCell ref="M4:M5"/>
    <mergeCell ref="G2:H2"/>
    <mergeCell ref="E2:F2"/>
    <mergeCell ref="O2:Q2"/>
    <mergeCell ref="T2:T3"/>
    <mergeCell ref="P4:P5"/>
    <mergeCell ref="Q4:Q5"/>
    <mergeCell ref="K2:L2"/>
    <mergeCell ref="K4:K5"/>
    <mergeCell ref="L4:L5"/>
    <mergeCell ref="N4:N5"/>
    <mergeCell ref="O4:O5"/>
  </mergeCells>
  <hyperlinks>
    <hyperlink ref="R6:R7" r:id="rId1" display="tech_990112.png"/>
    <hyperlink ref="S6:S7" r:id="rId2" display="tot_990112.png"/>
    <hyperlink ref="G4:G5" r:id="rId3" display="lag_990108.png"/>
    <hyperlink ref="S4:S5" r:id="rId4" display="tot_990108.PNG"/>
    <hyperlink ref="R4:R5" r:id="rId5" display="sig_990108.png"/>
  </hyperlinks>
  <pageMargins left="0.7" right="0.7" top="0.75" bottom="0.75" header="0.3" footer="0.3"/>
  <pageSetup orientation="portrait" horizontalDpi="300" verticalDpi="0" copies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P6" sqref="P6:P7"/>
    </sheetView>
  </sheetViews>
  <sheetFormatPr defaultRowHeight="14.4" x14ac:dyDescent="0.3"/>
  <cols>
    <col min="2" max="2" width="5.5546875" bestFit="1" customWidth="1"/>
    <col min="5" max="5" width="5.6640625" bestFit="1" customWidth="1"/>
    <col min="8" max="8" width="4.7773437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48" t="s">
        <v>17</v>
      </c>
      <c r="C2" s="49"/>
      <c r="D2" s="49"/>
      <c r="E2" s="49"/>
      <c r="F2" s="49"/>
      <c r="G2" s="49"/>
      <c r="H2" s="49"/>
      <c r="I2" s="49"/>
      <c r="J2" s="50"/>
      <c r="K2" s="61" t="s">
        <v>18</v>
      </c>
      <c r="L2" s="62"/>
      <c r="M2" s="36" t="s">
        <v>19</v>
      </c>
      <c r="N2" s="37" t="s">
        <v>20</v>
      </c>
      <c r="O2" s="39" t="s">
        <v>30</v>
      </c>
      <c r="P2" s="37" t="s">
        <v>31</v>
      </c>
      <c r="Q2" s="34" t="s">
        <v>22</v>
      </c>
      <c r="R2" s="55" t="s">
        <v>39</v>
      </c>
      <c r="S2" s="56"/>
      <c r="T2" s="159" t="s">
        <v>0</v>
      </c>
    </row>
    <row r="3" spans="2:20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9" t="s">
        <v>29</v>
      </c>
      <c r="L3" s="8" t="s">
        <v>28</v>
      </c>
      <c r="M3" s="36"/>
      <c r="N3" s="37"/>
      <c r="O3" s="39"/>
      <c r="P3" s="37"/>
      <c r="Q3" s="34"/>
      <c r="R3" s="19" t="s">
        <v>35</v>
      </c>
      <c r="S3" s="20" t="s">
        <v>40</v>
      </c>
      <c r="T3" s="159"/>
    </row>
    <row r="4" spans="2:20" ht="15" customHeight="1" thickBot="1" x14ac:dyDescent="0.35">
      <c r="B4" s="40" t="str">
        <f>IF(K4&gt;0, C4/K4,"RF")</f>
        <v>RF</v>
      </c>
      <c r="C4" s="32">
        <f>(D4/P4)-1</f>
        <v>-1</v>
      </c>
      <c r="D4" s="41">
        <v>0</v>
      </c>
      <c r="E4" s="40" t="str">
        <f>IF(K4&gt;0, F4/K4,"RF")</f>
        <v>RF</v>
      </c>
      <c r="F4" s="32">
        <f>(G4/P4)-1</f>
        <v>-1</v>
      </c>
      <c r="G4" s="41">
        <v>0</v>
      </c>
      <c r="H4" s="40" t="str">
        <f>IF(K4&gt;0, I4/K4,"RF")</f>
        <v>RF</v>
      </c>
      <c r="I4" s="32">
        <f>(J4/P4)-1</f>
        <v>-1</v>
      </c>
      <c r="J4" s="41">
        <v>0</v>
      </c>
      <c r="K4" s="150">
        <f>IF(1-(L4/P4)&gt;0, 1-(L4/P4), 0)</f>
        <v>0</v>
      </c>
      <c r="L4" s="42">
        <v>20185</v>
      </c>
      <c r="M4" s="31">
        <f>P4*Q4</f>
        <v>2675310</v>
      </c>
      <c r="N4" s="32" t="str">
        <f>IF( (P4-L4)*Q4/O4&gt;0, (P4-L4)*Q4/O4, "Risk free")</f>
        <v>Risk free</v>
      </c>
      <c r="O4" s="33">
        <f>'[1]مدیریت سرمایه'!$B$5</f>
        <v>1466894651</v>
      </c>
      <c r="P4" s="157">
        <v>13310</v>
      </c>
      <c r="Q4" s="151">
        <v>201</v>
      </c>
      <c r="R4" s="84" t="s">
        <v>66</v>
      </c>
      <c r="S4" s="95" t="s">
        <v>43</v>
      </c>
      <c r="T4" s="30" t="s">
        <v>68</v>
      </c>
    </row>
    <row r="5" spans="2:20" ht="15" customHeight="1" thickBot="1" x14ac:dyDescent="0.35">
      <c r="B5" s="40"/>
      <c r="C5" s="32"/>
      <c r="D5" s="41"/>
      <c r="E5" s="40"/>
      <c r="F5" s="32"/>
      <c r="G5" s="41"/>
      <c r="H5" s="40"/>
      <c r="I5" s="32"/>
      <c r="J5" s="41"/>
      <c r="K5" s="150"/>
      <c r="L5" s="42"/>
      <c r="M5" s="31"/>
      <c r="N5" s="32"/>
      <c r="O5" s="33"/>
      <c r="P5" s="157"/>
      <c r="Q5" s="151"/>
      <c r="R5" s="85"/>
      <c r="S5" s="96"/>
      <c r="T5" s="30"/>
    </row>
    <row r="6" spans="2:20" ht="15" customHeight="1" thickBot="1" x14ac:dyDescent="0.35">
      <c r="B6" s="158"/>
      <c r="C6" s="156"/>
      <c r="D6" s="41"/>
      <c r="E6" s="158"/>
      <c r="F6" s="156"/>
      <c r="G6" s="41"/>
      <c r="H6" s="158"/>
      <c r="I6" s="156"/>
      <c r="J6" s="41"/>
      <c r="K6" s="154"/>
      <c r="L6" s="42"/>
      <c r="M6" s="155"/>
      <c r="N6" s="156"/>
      <c r="O6" s="157"/>
      <c r="P6" s="157"/>
      <c r="Q6" s="151"/>
      <c r="R6" s="152"/>
      <c r="S6" s="95"/>
      <c r="T6" s="30"/>
    </row>
    <row r="7" spans="2:20" ht="15" customHeight="1" thickBot="1" x14ac:dyDescent="0.35">
      <c r="B7" s="158"/>
      <c r="C7" s="156"/>
      <c r="D7" s="41"/>
      <c r="E7" s="158"/>
      <c r="F7" s="156"/>
      <c r="G7" s="41"/>
      <c r="H7" s="158"/>
      <c r="I7" s="156"/>
      <c r="J7" s="41"/>
      <c r="K7" s="154"/>
      <c r="L7" s="42"/>
      <c r="M7" s="155"/>
      <c r="N7" s="156"/>
      <c r="O7" s="157"/>
      <c r="P7" s="157"/>
      <c r="Q7" s="151"/>
      <c r="R7" s="153"/>
      <c r="S7" s="96"/>
      <c r="T7" s="30"/>
    </row>
    <row r="8" spans="2:20" ht="15" customHeight="1" x14ac:dyDescent="0.3">
      <c r="B8" s="136"/>
      <c r="C8" s="128"/>
      <c r="D8" s="130"/>
      <c r="E8" s="136"/>
      <c r="F8" s="128"/>
      <c r="G8" s="130"/>
      <c r="H8" s="136"/>
      <c r="I8" s="128"/>
      <c r="J8" s="130"/>
      <c r="K8" s="136"/>
      <c r="L8" s="130"/>
      <c r="M8" s="136"/>
      <c r="N8" s="128"/>
      <c r="O8" s="128"/>
      <c r="P8" s="128"/>
      <c r="Q8" s="130"/>
      <c r="R8" s="132"/>
      <c r="S8" s="102"/>
      <c r="T8" s="126"/>
    </row>
    <row r="9" spans="2:20" ht="15" customHeight="1" thickBot="1" x14ac:dyDescent="0.35">
      <c r="B9" s="137"/>
      <c r="C9" s="129"/>
      <c r="D9" s="131"/>
      <c r="E9" s="137"/>
      <c r="F9" s="129"/>
      <c r="G9" s="131"/>
      <c r="H9" s="137"/>
      <c r="I9" s="129"/>
      <c r="J9" s="131"/>
      <c r="K9" s="137"/>
      <c r="L9" s="131"/>
      <c r="M9" s="137"/>
      <c r="N9" s="129"/>
      <c r="O9" s="129"/>
      <c r="P9" s="129"/>
      <c r="Q9" s="131"/>
      <c r="R9" s="133"/>
      <c r="S9" s="103"/>
      <c r="T9" s="127"/>
    </row>
    <row r="10" spans="2:20" ht="15" customHeight="1" x14ac:dyDescent="0.3">
      <c r="B10" s="138"/>
      <c r="C10" s="140"/>
      <c r="D10" s="142"/>
      <c r="E10" s="138"/>
      <c r="F10" s="140"/>
      <c r="G10" s="142"/>
      <c r="H10" s="138"/>
      <c r="I10" s="140"/>
      <c r="J10" s="142"/>
      <c r="K10" s="138"/>
      <c r="L10" s="142"/>
      <c r="M10" s="138"/>
      <c r="N10" s="140"/>
      <c r="O10" s="140"/>
      <c r="P10" s="140"/>
      <c r="Q10" s="142"/>
      <c r="R10" s="148"/>
      <c r="S10" s="144"/>
      <c r="T10" s="146"/>
    </row>
    <row r="11" spans="2:20" ht="15" customHeight="1" thickBot="1" x14ac:dyDescent="0.35">
      <c r="B11" s="139"/>
      <c r="C11" s="141"/>
      <c r="D11" s="143"/>
      <c r="E11" s="139"/>
      <c r="F11" s="141"/>
      <c r="G11" s="143"/>
      <c r="H11" s="139"/>
      <c r="I11" s="141"/>
      <c r="J11" s="143"/>
      <c r="K11" s="139"/>
      <c r="L11" s="143"/>
      <c r="M11" s="139"/>
      <c r="N11" s="141"/>
      <c r="O11" s="141"/>
      <c r="P11" s="141"/>
      <c r="Q11" s="143"/>
      <c r="R11" s="149"/>
      <c r="S11" s="145"/>
      <c r="T11" s="147"/>
    </row>
    <row r="12" spans="2:20" ht="15" customHeight="1" x14ac:dyDescent="0.3">
      <c r="B12" s="136"/>
      <c r="C12" s="128"/>
      <c r="D12" s="130"/>
      <c r="E12" s="136"/>
      <c r="F12" s="128"/>
      <c r="G12" s="130"/>
      <c r="H12" s="136"/>
      <c r="I12" s="128"/>
      <c r="J12" s="130"/>
      <c r="K12" s="136"/>
      <c r="L12" s="130"/>
      <c r="M12" s="136"/>
      <c r="N12" s="128"/>
      <c r="O12" s="128"/>
      <c r="P12" s="128"/>
      <c r="Q12" s="130"/>
      <c r="R12" s="132"/>
      <c r="S12" s="134"/>
      <c r="T12" s="126"/>
    </row>
    <row r="13" spans="2:20" ht="15" customHeight="1" thickBot="1" x14ac:dyDescent="0.35">
      <c r="B13" s="137"/>
      <c r="C13" s="129"/>
      <c r="D13" s="131"/>
      <c r="E13" s="137"/>
      <c r="F13" s="129"/>
      <c r="G13" s="131"/>
      <c r="H13" s="137"/>
      <c r="I13" s="129"/>
      <c r="J13" s="131"/>
      <c r="K13" s="137"/>
      <c r="L13" s="131"/>
      <c r="M13" s="137"/>
      <c r="N13" s="129"/>
      <c r="O13" s="129"/>
      <c r="P13" s="129"/>
      <c r="Q13" s="131"/>
      <c r="R13" s="133"/>
      <c r="S13" s="135"/>
      <c r="T13" s="127"/>
    </row>
    <row r="14" spans="2:20" ht="15" customHeight="1" x14ac:dyDescent="0.3">
      <c r="B14" s="138"/>
      <c r="C14" s="140"/>
      <c r="D14" s="142"/>
      <c r="E14" s="138"/>
      <c r="F14" s="140"/>
      <c r="G14" s="142"/>
      <c r="H14" s="138"/>
      <c r="I14" s="140"/>
      <c r="J14" s="142"/>
      <c r="K14" s="138"/>
      <c r="L14" s="142"/>
      <c r="M14" s="138"/>
      <c r="N14" s="140"/>
      <c r="O14" s="140"/>
      <c r="P14" s="140"/>
      <c r="Q14" s="142"/>
      <c r="R14" s="148"/>
      <c r="S14" s="144"/>
      <c r="T14" s="146"/>
    </row>
    <row r="15" spans="2:20" ht="15" customHeight="1" thickBot="1" x14ac:dyDescent="0.35">
      <c r="B15" s="139"/>
      <c r="C15" s="141"/>
      <c r="D15" s="143"/>
      <c r="E15" s="139"/>
      <c r="F15" s="141"/>
      <c r="G15" s="143"/>
      <c r="H15" s="139"/>
      <c r="I15" s="141"/>
      <c r="J15" s="143"/>
      <c r="K15" s="139"/>
      <c r="L15" s="143"/>
      <c r="M15" s="139"/>
      <c r="N15" s="141"/>
      <c r="O15" s="141"/>
      <c r="P15" s="141"/>
      <c r="Q15" s="143"/>
      <c r="R15" s="149"/>
      <c r="S15" s="145"/>
      <c r="T15" s="147"/>
    </row>
    <row r="16" spans="2:20" ht="15" customHeight="1" x14ac:dyDescent="0.3">
      <c r="B16" s="136"/>
      <c r="C16" s="128"/>
      <c r="D16" s="130"/>
      <c r="E16" s="136"/>
      <c r="F16" s="128"/>
      <c r="G16" s="130"/>
      <c r="H16" s="136"/>
      <c r="I16" s="128"/>
      <c r="J16" s="130"/>
      <c r="K16" s="136"/>
      <c r="L16" s="130"/>
      <c r="M16" s="136"/>
      <c r="N16" s="128"/>
      <c r="O16" s="128"/>
      <c r="P16" s="128"/>
      <c r="Q16" s="130"/>
      <c r="R16" s="132"/>
      <c r="S16" s="134"/>
      <c r="T16" s="126"/>
    </row>
    <row r="17" spans="2:20" ht="15" customHeight="1" thickBot="1" x14ac:dyDescent="0.35">
      <c r="B17" s="137"/>
      <c r="C17" s="129"/>
      <c r="D17" s="131"/>
      <c r="E17" s="137"/>
      <c r="F17" s="129"/>
      <c r="G17" s="131"/>
      <c r="H17" s="137"/>
      <c r="I17" s="129"/>
      <c r="J17" s="131"/>
      <c r="K17" s="137"/>
      <c r="L17" s="131"/>
      <c r="M17" s="137"/>
      <c r="N17" s="129"/>
      <c r="O17" s="129"/>
      <c r="P17" s="129"/>
      <c r="Q17" s="131"/>
      <c r="R17" s="133"/>
      <c r="S17" s="135"/>
      <c r="T17" s="127"/>
    </row>
    <row r="20" spans="2:20" x14ac:dyDescent="0.3">
      <c r="S20" s="26"/>
      <c r="T20" s="26"/>
    </row>
    <row r="21" spans="2:20" x14ac:dyDescent="0.3">
      <c r="S21" s="26"/>
      <c r="T21" s="26"/>
    </row>
  </sheetData>
  <mergeCells count="142"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</mergeCells>
  <hyperlinks>
    <hyperlink ref="R4:R5" r:id="rId1" display="sig_990108.png"/>
  </hyperlinks>
  <pageMargins left="0.7" right="0.7" top="0.75" bottom="0.75" header="0.3" footer="0.3"/>
  <pageSetup orientation="portrait" horizontalDpi="300" verticalDpi="0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G6" sqref="G6:G7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38" t="s">
        <v>32</v>
      </c>
      <c r="C2" s="159" t="s">
        <v>33</v>
      </c>
      <c r="D2" s="38" t="s">
        <v>19</v>
      </c>
      <c r="E2" s="159" t="s">
        <v>34</v>
      </c>
      <c r="F2" s="169" t="s">
        <v>21</v>
      </c>
      <c r="G2" s="159" t="s">
        <v>22</v>
      </c>
      <c r="H2" s="43" t="s">
        <v>47</v>
      </c>
      <c r="I2" s="45"/>
      <c r="J2" s="159" t="s">
        <v>0</v>
      </c>
    </row>
    <row r="3" spans="2:10" ht="15" customHeight="1" thickBot="1" x14ac:dyDescent="0.35">
      <c r="B3" s="38"/>
      <c r="C3" s="159"/>
      <c r="D3" s="38"/>
      <c r="E3" s="159"/>
      <c r="F3" s="170"/>
      <c r="G3" s="36"/>
      <c r="H3" s="24" t="s">
        <v>38</v>
      </c>
      <c r="I3" s="25" t="s">
        <v>40</v>
      </c>
      <c r="J3" s="159"/>
    </row>
    <row r="4" spans="2:10" ht="17.399999999999999" customHeight="1" thickBot="1" x14ac:dyDescent="0.35">
      <c r="B4" s="164">
        <f>D4-(F4*G4)</f>
        <v>0</v>
      </c>
      <c r="C4" s="165">
        <f>E4/F4-1</f>
        <v>0.20505569091541953</v>
      </c>
      <c r="D4" s="164">
        <f>E4*G4</f>
        <v>0</v>
      </c>
      <c r="E4" s="166">
        <v>55394</v>
      </c>
      <c r="F4" s="171">
        <v>45968</v>
      </c>
      <c r="G4" s="167">
        <v>0</v>
      </c>
      <c r="H4" s="160"/>
      <c r="I4" s="175" t="s">
        <v>60</v>
      </c>
      <c r="J4" s="167" t="s">
        <v>59</v>
      </c>
    </row>
    <row r="5" spans="2:10" ht="15" customHeight="1" thickBot="1" x14ac:dyDescent="0.35">
      <c r="B5" s="164"/>
      <c r="C5" s="165"/>
      <c r="D5" s="164"/>
      <c r="E5" s="166"/>
      <c r="F5" s="172"/>
      <c r="G5" s="167"/>
      <c r="H5" s="161"/>
      <c r="I5" s="175"/>
      <c r="J5" s="167"/>
    </row>
    <row r="6" spans="2:10" ht="15" customHeight="1" thickBot="1" x14ac:dyDescent="0.35">
      <c r="B6" s="166"/>
      <c r="C6" s="168"/>
      <c r="D6" s="166"/>
      <c r="E6" s="166"/>
      <c r="F6" s="171"/>
      <c r="G6" s="167"/>
      <c r="H6" s="160"/>
      <c r="I6" s="175"/>
      <c r="J6" s="167"/>
    </row>
    <row r="7" spans="2:10" ht="15" customHeight="1" thickBot="1" x14ac:dyDescent="0.35">
      <c r="B7" s="166"/>
      <c r="C7" s="168"/>
      <c r="D7" s="166"/>
      <c r="E7" s="166"/>
      <c r="F7" s="172"/>
      <c r="G7" s="167"/>
      <c r="H7" s="161"/>
      <c r="I7" s="175"/>
      <c r="J7" s="167"/>
    </row>
    <row r="8" spans="2:10" ht="15" thickBot="1" x14ac:dyDescent="0.35">
      <c r="B8" s="167"/>
      <c r="C8" s="167"/>
      <c r="D8" s="167"/>
      <c r="E8" s="167"/>
      <c r="F8" s="173"/>
      <c r="G8" s="167"/>
      <c r="H8" s="162"/>
      <c r="I8" s="175"/>
      <c r="J8" s="167"/>
    </row>
    <row r="9" spans="2:10" ht="15" thickBot="1" x14ac:dyDescent="0.35">
      <c r="B9" s="167"/>
      <c r="C9" s="167"/>
      <c r="D9" s="167"/>
      <c r="E9" s="167"/>
      <c r="F9" s="174"/>
      <c r="G9" s="167"/>
      <c r="H9" s="163"/>
      <c r="I9" s="175"/>
      <c r="J9" s="167"/>
    </row>
    <row r="10" spans="2:10" ht="15" thickBot="1" x14ac:dyDescent="0.35">
      <c r="B10" s="167"/>
      <c r="C10" s="167"/>
      <c r="D10" s="167"/>
      <c r="E10" s="167"/>
      <c r="F10" s="173"/>
      <c r="G10" s="167"/>
      <c r="H10" s="162"/>
      <c r="I10" s="175"/>
      <c r="J10" s="167"/>
    </row>
    <row r="11" spans="2:10" ht="15" thickBot="1" x14ac:dyDescent="0.35">
      <c r="B11" s="167"/>
      <c r="C11" s="167"/>
      <c r="D11" s="167"/>
      <c r="E11" s="167"/>
      <c r="F11" s="174"/>
      <c r="G11" s="167"/>
      <c r="H11" s="163"/>
      <c r="I11" s="175"/>
      <c r="J11" s="167"/>
    </row>
  </sheetData>
  <mergeCells count="44"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  <mergeCell ref="B10:B11"/>
    <mergeCell ref="C10:C11"/>
    <mergeCell ref="D10:D11"/>
    <mergeCell ref="E10:E11"/>
    <mergeCell ref="G10:G11"/>
    <mergeCell ref="E6:E7"/>
    <mergeCell ref="G6:G7"/>
    <mergeCell ref="B8:B9"/>
    <mergeCell ref="C8:C9"/>
    <mergeCell ref="D8:D9"/>
    <mergeCell ref="E8:E9"/>
    <mergeCell ref="G8:G9"/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2020-04-02T11:14:23Z</dcterms:modified>
</cp:coreProperties>
</file>