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<sst xmlns="http://schemas.openxmlformats.org/spreadsheetml/2006/main" count="119" uniqueCount="70">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</sst>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-1</v>
      </c>
      <c r="G4" s="34">
        <v>0</v>
      </c>
      <c r="H4" s="32" t="str">
        <f>IF(L4&gt;0, I4/L4,"RF")</f>
        <v>RF</v>
      </c>
      <c r="I4" s="33">
        <f>(J4/Q4)-1</f>
        <v>-1</v>
      </c>
      <c r="J4" s="34">
        <v>0</v>
      </c>
      <c r="K4" s="39">
        <f>IF(L4&gt;0, N4-M4*R4, 0)</f>
        <v>0</v>
      </c>
      <c r="L4" s="40">
        <f>IF(1-(M4/Q4)&gt;0, 1-(M4/Q4), 0)</f>
        <v>0</v>
      </c>
      <c r="M4" s="35">
        <v>4443</v>
      </c>
      <c r="N4" s="49">
        <f>R4*Q4</f>
        <v>5940291</v>
      </c>
      <c r="O4" s="33" t="str">
        <f>IF( (Q4-M4)*R4/P4&gt;0, (Q4-M4)*R4/P4, "Risk free")</f>
        <v>Risk free</v>
      </c>
      <c r="P4" s="50">
        <f>'[1]مدیریت سرمایه'!$B$5</f>
        <v>1466894651</v>
      </c>
      <c r="Q4" s="50">
        <f>(SUM('تاریخچه خرید'!M4:M17)-SUMPRODUCT('تاریخچه فروش'!G4:G7*'تاریخچه فروش'!F4:F7))/R4</f>
        <v>4443</v>
      </c>
      <c r="R4" s="45">
        <f>SUM('تاریخچه خرید'!Q4:Q17)-SUM('تاریخچه فروش'!G4:G11)</f>
        <v>1337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49</v>
      </c>
      <c r="C2" s="61"/>
      <c r="D2" s="111" t="s">
        <v>7</v>
      </c>
      <c r="E2" s="119" t="s">
        <v>6</v>
      </c>
      <c r="F2" s="120"/>
      <c r="G2" s="117" t="s">
        <v>5</v>
      </c>
      <c r="H2" s="118"/>
      <c r="I2" s="66" t="s">
        <v>16</v>
      </c>
      <c r="J2" s="67"/>
      <c r="K2" s="122" t="s">
        <v>13</v>
      </c>
      <c r="L2" s="123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1" t="s">
        <v>0</v>
      </c>
    </row>
    <row r="3" spans="1:20" ht="19.2" thickBot="1" x14ac:dyDescent="0.35">
      <c r="B3" s="29" t="s">
        <v>51</v>
      </c>
      <c r="C3" s="20" t="s">
        <v>50</v>
      </c>
      <c r="D3" s="11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1"/>
    </row>
    <row r="4" spans="1:20" ht="16.8" customHeight="1" x14ac:dyDescent="0.3">
      <c r="A4" s="22"/>
      <c r="B4" s="82" t="s">
        <v>69</v>
      </c>
      <c r="C4" s="105" t="s">
        <v>52</v>
      </c>
      <c r="D4" s="106" t="s">
        <v>42</v>
      </c>
      <c r="E4" s="107" t="s">
        <v>61</v>
      </c>
      <c r="F4" s="58" t="s">
        <v>55</v>
      </c>
      <c r="G4" s="68" t="s">
        <v>62</v>
      </c>
      <c r="H4" s="108" t="s">
        <v>63</v>
      </c>
      <c r="I4" s="92" t="s">
        <v>42</v>
      </c>
      <c r="J4" s="56" t="s">
        <v>42</v>
      </c>
      <c r="K4" s="124" t="s">
        <v>64</v>
      </c>
      <c r="L4" s="125">
        <v>4869</v>
      </c>
      <c r="M4" s="115" t="s">
        <v>42</v>
      </c>
      <c r="N4" s="58" t="s">
        <v>42</v>
      </c>
      <c r="O4" s="82" t="s">
        <v>42</v>
      </c>
      <c r="P4" s="72" t="s">
        <v>65</v>
      </c>
      <c r="Q4" s="74" t="s">
        <v>57</v>
      </c>
      <c r="R4" s="68" t="s">
        <v>66</v>
      </c>
      <c r="S4" s="113" t="s">
        <v>67</v>
      </c>
      <c r="T4" s="80" t="s">
        <v>68</v>
      </c>
    </row>
    <row r="5" spans="1:20" ht="17.399999999999999" customHeight="1" thickBot="1" x14ac:dyDescent="0.35">
      <c r="A5" s="22"/>
      <c r="B5" s="83"/>
      <c r="C5" s="103"/>
      <c r="D5" s="93"/>
      <c r="E5" s="65"/>
      <c r="F5" s="59"/>
      <c r="G5" s="69"/>
      <c r="H5" s="109"/>
      <c r="I5" s="93"/>
      <c r="J5" s="57"/>
      <c r="K5" s="83"/>
      <c r="L5" s="59"/>
      <c r="M5" s="116"/>
      <c r="N5" s="59"/>
      <c r="O5" s="83"/>
      <c r="P5" s="73"/>
      <c r="Q5" s="75"/>
      <c r="R5" s="69"/>
      <c r="S5" s="114"/>
      <c r="T5" s="90"/>
    </row>
    <row r="6" spans="1:20" ht="14.4" customHeight="1" x14ac:dyDescent="0.3">
      <c r="A6" s="22"/>
      <c r="B6" s="86" t="s">
        <v>53</v>
      </c>
      <c r="C6" s="100" t="s">
        <v>58</v>
      </c>
      <c r="D6" s="96" t="s">
        <v>42</v>
      </c>
      <c r="E6" s="86" t="s">
        <v>56</v>
      </c>
      <c r="F6" s="88" t="s">
        <v>55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10">
        <v>39429</v>
      </c>
      <c r="M6" s="62"/>
      <c r="N6" s="51" t="s">
        <v>42</v>
      </c>
      <c r="O6" s="86" t="s">
        <v>42</v>
      </c>
      <c r="P6" s="78" t="s">
        <v>54</v>
      </c>
      <c r="Q6" s="76" t="s">
        <v>57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9" t="s">
        <v>18</v>
      </c>
      <c r="L2" s="120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-1</v>
      </c>
      <c r="G4" s="34">
        <v>0</v>
      </c>
      <c r="H4" s="32" t="str">
        <f>IF(K4&gt;0, I4/K4,"RF")</f>
        <v>RF</v>
      </c>
      <c r="I4" s="33">
        <f>(J4/P4)-1</f>
        <v>-1</v>
      </c>
      <c r="J4" s="34">
        <v>0</v>
      </c>
      <c r="K4" s="131">
        <f>IF(1-(L4/P4)&gt;0, 1-(L4/P4), 0)</f>
        <v>0</v>
      </c>
      <c r="L4" s="35">
        <v>4443</v>
      </c>
      <c r="M4" s="49">
        <f>P4*Q4</f>
        <v>5940291</v>
      </c>
      <c r="N4" s="33" t="str">
        <f>IF( (P4-L4)*Q4/O4&gt;0, (P4-L4)*Q4/O4, "Risk free")</f>
        <v>Risk free</v>
      </c>
      <c r="O4" s="50">
        <f>'[1]مدیریت سرمایه'!$B$5</f>
        <v>1466894651</v>
      </c>
      <c r="P4" s="127">
        <v>4443</v>
      </c>
      <c r="Q4" s="128">
        <v>1337</v>
      </c>
      <c r="R4" s="68" t="s">
        <v>66</v>
      </c>
      <c r="S4" s="108" t="s">
        <v>43</v>
      </c>
      <c r="T4" s="48" t="s">
        <v>68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09"/>
      <c r="T5" s="48"/>
    </row>
    <row r="6" spans="2:20" ht="15" customHeight="1" thickBot="1" x14ac:dyDescent="0.35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108"/>
      <c r="T6" s="48"/>
    </row>
    <row r="7" spans="2:20" ht="15" customHeight="1" thickBot="1" x14ac:dyDescent="0.35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9"/>
      <c r="T7" s="48"/>
    </row>
    <row r="8" spans="2:20" ht="15" customHeight="1" x14ac:dyDescent="0.3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5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5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5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3">
        <f>D4-(F4*G4)</f>
        <v>0</v>
      </c>
      <c r="C4" s="174">
        <f>E4/F4-1</f>
        <v>0.20505569091541953</v>
      </c>
      <c r="D4" s="173">
        <f>E4*G4</f>
        <v>0</v>
      </c>
      <c r="E4" s="170">
        <v>55394</v>
      </c>
      <c r="F4" s="163">
        <v>45968</v>
      </c>
      <c r="G4" s="160">
        <v>0</v>
      </c>
      <c r="H4" s="168"/>
      <c r="I4" s="167" t="s">
        <v>60</v>
      </c>
      <c r="J4" s="160" t="s">
        <v>59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2020-04-02T11:16:04Z</dcterms:modified>
</cp:coreProperties>
</file>