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<sst xmlns="http://schemas.openxmlformats.org/spreadsheetml/2006/main" count="103" uniqueCount="63">
  <si>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</si>
  <si>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</si>
  <si>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</si>
  <si>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</si>
  <si>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</si>
  <si>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</si>
  <si>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</si>
  <si>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</si>
  <si>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</si>
  <si>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</si>
  <si>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</si>
  <si>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</si>
  <si>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</si>
  <si>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</si>
  <si>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</si>
  <si>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</si>
  <si>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</si>
  <si>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</si>
  <si>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</si>
  <si>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</si>
  <si>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</si>
  <si>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</si>
  <si>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</si>
  <si>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</si>
  <si>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</si>
  <si>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</si>
  <si>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</si>
  <si>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</si>
  <si>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</si>
  <si>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</si>
  <si>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</si>
  <si>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</si>
  <si>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</si>
  <si>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</si>
  <si>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</si>
  <si>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</si>
  <si>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</si>
  <si>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</si>
  <si>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</si>
  <si>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</si>
  <si>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</si>
  <si>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</si>
  <si>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</si>
  <si>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</si>
  <si>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خروج</t>
  </si>
  <si>
    <t>میزان ضرر</t>
  </si>
  <si>
    <t>MA20</t>
  </si>
  <si>
    <t>قیمت</t>
  </si>
  <si>
    <t>شیب</t>
  </si>
  <si>
    <t>Down</t>
  </si>
  <si>
    <t>Bullish</t>
  </si>
  <si>
    <t>روند صعودی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</si>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</sst>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8.png" TargetMode="External"/><Relationship Id="rId2" Type="http://schemas.openxmlformats.org/officeDocument/2006/relationships/hyperlink" Target="tot_990108.PNG" TargetMode="External"/><Relationship Id="rId1" Type="http://schemas.openxmlformats.org/officeDocument/2006/relationships/hyperlink" Target="lag_990108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-5.250225022502252</v>
      </c>
      <c r="C4" s="32">
        <f>(D4/Q4)-1</f>
        <v>-1</v>
      </c>
      <c r="D4" s="41">
        <v>0</v>
      </c>
      <c r="E4" s="40">
        <f>IF(L4&gt;0, F4/L4,"RF")</f>
        <v>-5.250225022502252</v>
      </c>
      <c r="F4" s="32">
        <f>(G4/Q4)-1</f>
        <v>-1</v>
      </c>
      <c r="G4" s="41">
        <v>0</v>
      </c>
      <c r="H4" s="40">
        <f>IF(L4&gt;0, I4/L4,"RF")</f>
        <v>0.35553555355535599</v>
      </c>
      <c r="I4" s="32">
        <f>(J4/Q4)-1</f>
        <v>6.7718155323161389E-2</v>
      </c>
      <c r="J4" s="41">
        <v>6228</v>
      </c>
      <c r="K4" s="46">
        <f>IF(L4&gt;0, N4-M4*R4, 0)</f>
        <v>589941</v>
      </c>
      <c r="L4" s="47">
        <f>IF(1-(M4/Q4)&gt;0, 1-(M4/Q4), 0)</f>
        <v>0.19046802674438534</v>
      </c>
      <c r="M4" s="42">
        <v>4722</v>
      </c>
      <c r="N4" s="31">
        <f>R4*Q4</f>
        <v>3097323</v>
      </c>
      <c r="O4" s="32">
        <f>IF( (Q4-M4)*R4/P4&gt;0, (Q4-M4)*R4/P4, "Risk free")</f>
        <v>4.0216998514367071E-4</v>
      </c>
      <c r="P4" s="33">
        <f>'[1]مدیریت سرمایه'!$B$5</f>
        <v>1466894651</v>
      </c>
      <c r="Q4" s="33">
        <f>(SUM('تاریخچه خرید'!M4:M17)-SUMPRODUCT('تاریخچه فروش'!G4:G7*'تاریخچه فروش'!F4:F7))/R4</f>
        <v>5833</v>
      </c>
      <c r="R4" s="35">
        <f>SUM('تاریخچه خرید'!Q4:Q17)-SUM('تاریخچه فروش'!G4:G11)</f>
        <v>531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:S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46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48</v>
      </c>
      <c r="C3" s="20" t="s">
        <v>47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62</v>
      </c>
      <c r="C4" s="90" t="s">
        <v>49</v>
      </c>
      <c r="D4" s="92" t="s">
        <v>42</v>
      </c>
      <c r="E4" s="93" t="s">
        <v>54</v>
      </c>
      <c r="F4" s="74" t="s">
        <v>50</v>
      </c>
      <c r="G4" s="84" t="s">
        <v>55</v>
      </c>
      <c r="H4" s="95" t="s">
        <v>56</v>
      </c>
      <c r="I4" s="80" t="s">
        <v>42</v>
      </c>
      <c r="J4" s="82" t="s">
        <v>42</v>
      </c>
      <c r="K4" s="70" t="s">
        <v>57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58</v>
      </c>
      <c r="Q4" s="66" t="s">
        <v>51</v>
      </c>
      <c r="R4" s="84" t="s">
        <v>59</v>
      </c>
      <c r="S4" s="53" t="s">
        <v>60</v>
      </c>
      <c r="T4" s="88" t="s">
        <v>61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/>
      <c r="C6" s="106"/>
      <c r="D6" s="108"/>
      <c r="E6" s="100"/>
      <c r="F6" s="76"/>
      <c r="G6" s="86"/>
      <c r="H6" s="78"/>
      <c r="I6" s="114"/>
      <c r="J6" s="76"/>
      <c r="K6" s="116"/>
      <c r="L6" s="99"/>
      <c r="M6" s="118"/>
      <c r="N6" s="78"/>
      <c r="O6" s="100"/>
      <c r="P6" s="122"/>
      <c r="Q6" s="110"/>
      <c r="R6" s="86"/>
      <c r="S6" s="104"/>
      <c r="T6" s="97"/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G4:G5" r:id="rId1" display="lag_990108.png"/>
    <hyperlink ref="S4:S5" r:id="rId2" display="tot_990108.PNG"/>
    <hyperlink ref="R4:R5" r:id="rId3" display="sig_990108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T6" sqref="T6:T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>
        <f>IF(K4&gt;0, C4/K4,"RF")</f>
        <v>-5.250225022502252</v>
      </c>
      <c r="C4" s="32">
        <f>(D4/P4)-1</f>
        <v>-1</v>
      </c>
      <c r="D4" s="41">
        <v>0</v>
      </c>
      <c r="E4" s="40">
        <f>IF(K4&gt;0, F4/K4,"RF")</f>
        <v>-5.250225022502252</v>
      </c>
      <c r="F4" s="32">
        <f>(G4/P4)-1</f>
        <v>-1</v>
      </c>
      <c r="G4" s="41">
        <v>0</v>
      </c>
      <c r="H4" s="40">
        <f>IF(K4&gt;0, I4/K4,"RF")</f>
        <v>0.35553555355535599</v>
      </c>
      <c r="I4" s="32">
        <f>(J4/P4)-1</f>
        <v>6.7718155323161389E-2</v>
      </c>
      <c r="J4" s="41">
        <v>6228</v>
      </c>
      <c r="K4" s="150">
        <f>IF(1-(L4/P4)&gt;0, 1-(L4/P4), 0)</f>
        <v>0.19046802674438534</v>
      </c>
      <c r="L4" s="42">
        <v>4722</v>
      </c>
      <c r="M4" s="31">
        <f>P4*Q4</f>
        <v>3097323</v>
      </c>
      <c r="N4" s="32">
        <f>IF( (P4-L4)*Q4/O4&gt;0, (P4-L4)*Q4/O4, "Risk free")</f>
        <v>4.0216998514367071E-4</v>
      </c>
      <c r="O4" s="33">
        <f>'[1]مدیریت سرمایه'!$B$5</f>
        <v>1466894651</v>
      </c>
      <c r="P4" s="157">
        <v>5833</v>
      </c>
      <c r="Q4" s="151">
        <v>531</v>
      </c>
      <c r="R4" s="84" t="s">
        <v>59</v>
      </c>
      <c r="S4" s="95" t="s">
        <v>43</v>
      </c>
      <c r="T4" s="30" t="s">
        <v>61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44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0</v>
      </c>
      <c r="C4" s="165">
        <f>E4/F4-1</f>
        <v>0.20505569091541953</v>
      </c>
      <c r="D4" s="164">
        <f>E4*G4</f>
        <v>0</v>
      </c>
      <c r="E4" s="166">
        <v>55394</v>
      </c>
      <c r="F4" s="171">
        <v>45968</v>
      </c>
      <c r="G4" s="167">
        <v>0</v>
      </c>
      <c r="H4" s="160"/>
      <c r="I4" s="175" t="s">
        <v>53</v>
      </c>
      <c r="J4" s="167" t="s">
        <v>52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2020-04-02T11:09:14Z</dcterms:modified>
</cp:coreProperties>
</file>