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olume" sheetId="1" r:id="rId1"/>
    <sheet name="Khordad(1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2" l="1"/>
  <c r="Q19" i="2" s="1"/>
  <c r="W20" i="2"/>
  <c r="X20" i="2" s="1"/>
  <c r="W21" i="2"/>
  <c r="Q21" i="2" s="1"/>
  <c r="P19" i="2"/>
  <c r="P20" i="2"/>
  <c r="P21" i="2"/>
  <c r="W18" i="2"/>
  <c r="X18" i="2" s="1"/>
  <c r="P18" i="2"/>
  <c r="W17" i="2"/>
  <c r="Q17" i="2" s="1"/>
  <c r="P17" i="2"/>
  <c r="W16" i="2"/>
  <c r="Q16" i="2" s="1"/>
  <c r="X16" i="2"/>
  <c r="P16" i="2"/>
  <c r="X21" i="2" l="1"/>
  <c r="Q18" i="2"/>
  <c r="X19" i="2"/>
  <c r="Q20" i="2"/>
  <c r="X17" i="2"/>
  <c r="W15" i="2"/>
  <c r="Q15" i="2" s="1"/>
  <c r="P15" i="2"/>
  <c r="W14" i="2"/>
  <c r="Q14" i="2" s="1"/>
  <c r="P14" i="2"/>
  <c r="W11" i="2"/>
  <c r="X11" i="2" s="1"/>
  <c r="W12" i="2"/>
  <c r="X12" i="2" s="1"/>
  <c r="W13" i="2"/>
  <c r="Q13" i="2" s="1"/>
  <c r="Q12" i="2"/>
  <c r="P13" i="2"/>
  <c r="P12" i="2"/>
  <c r="P11" i="2"/>
  <c r="W10" i="2"/>
  <c r="Q10" i="2" s="1"/>
  <c r="P10" i="2"/>
  <c r="X15" i="2" l="1"/>
  <c r="X14" i="2"/>
  <c r="X13" i="2"/>
  <c r="Q11" i="2"/>
  <c r="X10" i="2"/>
  <c r="W9" i="2"/>
  <c r="X9" i="2" s="1"/>
  <c r="P9" i="2"/>
  <c r="W8" i="2"/>
  <c r="X8" i="2" s="1"/>
  <c r="Q9" i="2" l="1"/>
  <c r="Q8" i="2"/>
  <c r="P8" i="2"/>
  <c r="F4" i="2" s="1"/>
  <c r="G4" i="2"/>
  <c r="H4" i="2"/>
  <c r="G4" i="1"/>
  <c r="E4" i="1"/>
  <c r="F4" i="1"/>
  <c r="E4" i="2" l="1"/>
</calcChain>
</file>

<file path=xl/sharedStrings.xml><?xml version="1.0" encoding="utf-8"?>
<sst xmlns="http://schemas.openxmlformats.org/spreadsheetml/2006/main" count="55" uniqueCount="46">
  <si>
    <t>Equity</t>
  </si>
  <si>
    <t>Entry</t>
  </si>
  <si>
    <t>Stop</t>
  </si>
  <si>
    <t>Risk</t>
  </si>
  <si>
    <t>Coin</t>
  </si>
  <si>
    <t>SL</t>
  </si>
  <si>
    <t>TP</t>
  </si>
  <si>
    <t>R/R</t>
  </si>
  <si>
    <t>profit</t>
  </si>
  <si>
    <t>Date</t>
  </si>
  <si>
    <t>Start Equity</t>
  </si>
  <si>
    <t>Final Equity</t>
  </si>
  <si>
    <t>Win Rate</t>
  </si>
  <si>
    <t>Profit</t>
  </si>
  <si>
    <t>#</t>
  </si>
  <si>
    <t>%</t>
  </si>
  <si>
    <t>W/L (1/0)</t>
  </si>
  <si>
    <t>ETHUSDT</t>
  </si>
  <si>
    <t>رسیدن به یک سقف و شکسته شدن تریگر لاین در قیمت و rsi</t>
  </si>
  <si>
    <t>Volume</t>
  </si>
  <si>
    <t>Out</t>
  </si>
  <si>
    <t>Entrty Reason</t>
  </si>
  <si>
    <t>Out Reason</t>
  </si>
  <si>
    <t>Stop hunting, ورود زود هنگام!</t>
  </si>
  <si>
    <t>5/22/2021  17:37:00 AM</t>
  </si>
  <si>
    <t>BTCUSDT</t>
  </si>
  <si>
    <t>رسیدن به کف کانال روزانه و برخورد با زیر تریگر کندل</t>
  </si>
  <si>
    <t>رسیدن به کف و شکست تریگر لاین</t>
  </si>
  <si>
    <t>23/5/2021 1:00</t>
  </si>
  <si>
    <t>23/5/2021 2:00</t>
  </si>
  <si>
    <t>23/5/2021 2:05</t>
  </si>
  <si>
    <t>24/5/2021 2:06</t>
  </si>
  <si>
    <t>24/5/2021 11:34</t>
  </si>
  <si>
    <t>24/5/2021 12:25</t>
  </si>
  <si>
    <t>تشخیص اشتباه سطح</t>
  </si>
  <si>
    <t>تشخیص صحیح سطح و شکست تریگر لاین و همچنین تریل کردن استاپ لاس که منجر به ریسک فری شدن بسیاری از ورود های خود شد.</t>
  </si>
  <si>
    <t>24/5/2021 17:51</t>
  </si>
  <si>
    <t>تکمیل پولبک به خط روند نزولی شکسته شده</t>
  </si>
  <si>
    <t>اشتباه در انتخاب نقطه ورود و تعیین حد ضرر بسیار بالاتر از میزان منطقی</t>
  </si>
  <si>
    <t>24/5/2021 23:15</t>
  </si>
  <si>
    <t>ورود زود هنگام و عدم تکمیل پولبک</t>
  </si>
  <si>
    <t>26/5/2021 23:16</t>
  </si>
  <si>
    <t>26/5/2021 23:17</t>
  </si>
  <si>
    <t>26/5/2021 23:18</t>
  </si>
  <si>
    <t>26/5/2021 23:19</t>
  </si>
  <si>
    <t>تکمیل پولبک و برخورد به خط روند صعودی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</si>
</sst>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11" borderId="4" xfId="0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4" fontId="0" fillId="0" borderId="20" xfId="0" applyNumberFormat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10" fontId="0" fillId="11" borderId="21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0" fontId="0" fillId="11" borderId="23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4" fontId="0" fillId="0" borderId="28" xfId="0" applyNumberFormat="1" applyBorder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4" fontId="0" fillId="11" borderId="28" xfId="0" applyNumberFormat="1" applyFill="1" applyBorder="1" applyAlignment="1">
      <alignment horizontal="center"/>
    </xf>
    <xf numFmtId="10" fontId="0" fillId="11" borderId="29" xfId="0" applyNumberForma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 vertical="center"/>
    </xf>
    <xf numFmtId="22" fontId="0" fillId="0" borderId="30" xfId="0" applyNumberFormat="1" applyBorder="1" applyAlignment="1">
      <alignment horizontal="center"/>
    </xf>
    <xf numFmtId="0" fontId="0" fillId="4" borderId="31" xfId="0" applyFill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4" fontId="0" fillId="11" borderId="31" xfId="0" applyNumberFormat="1" applyFill="1" applyBorder="1" applyAlignment="1">
      <alignment horizontal="center"/>
    </xf>
    <xf numFmtId="10" fontId="0" fillId="11" borderId="34" xfId="0" applyNumberFormat="1" applyFill="1" applyBorder="1" applyAlignment="1">
      <alignment horizontal="center"/>
    </xf>
    <xf numFmtId="22" fontId="0" fillId="0" borderId="35" xfId="0" applyNumberFormat="1" applyBorder="1" applyAlignment="1">
      <alignment horizontal="center"/>
    </xf>
    <xf numFmtId="0" fontId="0" fillId="12" borderId="16" xfId="0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2" fontId="0" fillId="11" borderId="16" xfId="0" applyNumberForma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4" fontId="0" fillId="11" borderId="16" xfId="0" applyNumberFormat="1" applyFill="1" applyBorder="1" applyAlignment="1">
      <alignment horizontal="center"/>
    </xf>
    <xf numFmtId="10" fontId="0" fillId="11" borderId="36" xfId="0" applyNumberFormat="1" applyFill="1" applyBorder="1" applyAlignment="1">
      <alignment horizontal="center"/>
    </xf>
    <xf numFmtId="4" fontId="0" fillId="0" borderId="20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0" fillId="0" borderId="28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1" fillId="10" borderId="5" xfId="0" applyNumberFormat="1" applyFont="1" applyFill="1" applyBorder="1" applyAlignment="1">
      <alignment horizontal="center" vertical="center"/>
    </xf>
    <xf numFmtId="165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readingOrder="2"/>
    </xf>
    <xf numFmtId="0" fontId="2" fillId="0" borderId="33" xfId="0" applyFont="1" applyBorder="1" applyAlignment="1">
      <alignment horizontal="center" readingOrder="2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4" fontId="0" fillId="0" borderId="1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" fontId="0" fillId="0" borderId="3" xfId="0" applyNumberForma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" fontId="0" fillId="11" borderId="3" xfId="0" applyNumberFormat="1" applyFill="1" applyBorder="1" applyAlignment="1">
      <alignment horizontal="center"/>
    </xf>
    <xf numFmtId="10" fontId="0" fillId="11" borderId="38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FBFB"/>
      <color rgb="FFFF7C80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D6" sqref="D6"/>
    </sheetView>
  </sheetViews>
  <sheetFormatPr defaultRowHeight="15" x14ac:dyDescent="0.25"/>
  <cols>
    <col min="6" max="6" width="10.140625" bestFit="1" customWidth="1"/>
  </cols>
  <sheetData>
    <row r="2" spans="2:7" x14ac:dyDescent="0.25">
      <c r="B2" s="57" t="s">
        <v>0</v>
      </c>
      <c r="C2" s="56" t="s">
        <v>1</v>
      </c>
      <c r="D2" s="55" t="s">
        <v>2</v>
      </c>
      <c r="E2" s="54" t="s">
        <v>3</v>
      </c>
      <c r="F2" s="54"/>
      <c r="G2" s="54"/>
    </row>
    <row r="3" spans="2:7" x14ac:dyDescent="0.25">
      <c r="B3" s="57"/>
      <c r="C3" s="56"/>
      <c r="D3" s="55"/>
      <c r="E3" s="2">
        <v>5.0000000000000001E-3</v>
      </c>
      <c r="F3" s="4">
        <v>0.01</v>
      </c>
      <c r="G3" s="3">
        <v>0.02</v>
      </c>
    </row>
    <row r="4" spans="2:7" x14ac:dyDescent="0.25">
      <c r="B4" s="58">
        <v>140</v>
      </c>
      <c r="C4" s="58">
        <v>40800</v>
      </c>
      <c r="D4" s="58">
        <v>40150</v>
      </c>
      <c r="E4" s="58">
        <f>(C4*E3*B4)/(ABS(C4-D4))</f>
        <v>43.938461538461539</v>
      </c>
      <c r="F4" s="58">
        <f>(C4*F3*B4)/(ABS(C4-D4))</f>
        <v>87.876923076923077</v>
      </c>
      <c r="G4" s="58">
        <f>(C4*G3*B4)/(ABS(C4-D4))</f>
        <v>175.75384615384615</v>
      </c>
    </row>
    <row r="5" spans="2:7" x14ac:dyDescent="0.25">
      <c r="B5" s="58"/>
      <c r="C5" s="58"/>
      <c r="D5" s="58"/>
      <c r="E5" s="58"/>
      <c r="F5" s="58"/>
      <c r="G5" s="58"/>
    </row>
  </sheetData>
  <mergeCells count="10">
    <mergeCell ref="E2:G2"/>
    <mergeCell ref="D2:D3"/>
    <mergeCell ref="C2:C3"/>
    <mergeCell ref="B2:B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0"/>
  <sheetViews>
    <sheetView tabSelected="1" workbookViewId="0">
      <selection activeCell="AA19" sqref="AA19"/>
    </sheetView>
  </sheetViews>
  <sheetFormatPr defaultRowHeight="15" x14ac:dyDescent="0.25"/>
  <cols>
    <col min="3" max="3" width="21.5703125" bestFit="1" customWidth="1"/>
    <col min="4" max="4" width="8.85546875" bestFit="1" customWidth="1"/>
    <col min="5" max="5" width="9.140625" customWidth="1"/>
    <col min="23" max="24" width="9.140625" style="7"/>
    <col min="26" max="26" width="11.140625" bestFit="1" customWidth="1"/>
    <col min="27" max="27" width="11.28515625" bestFit="1" customWidth="1"/>
    <col min="31" max="31" width="9.85546875" bestFit="1" customWidth="1"/>
  </cols>
  <sheetData>
    <row r="2" spans="3:24" x14ac:dyDescent="0.25">
      <c r="C2" s="68" t="s">
        <v>10</v>
      </c>
      <c r="D2" s="68" t="s">
        <v>11</v>
      </c>
      <c r="E2" s="68" t="s">
        <v>12</v>
      </c>
      <c r="F2" s="61" t="s">
        <v>7</v>
      </c>
      <c r="G2" s="59" t="s">
        <v>13</v>
      </c>
      <c r="H2" s="60"/>
    </row>
    <row r="3" spans="3:24" ht="14.25" customHeight="1" x14ac:dyDescent="0.25">
      <c r="C3" s="68"/>
      <c r="D3" s="68"/>
      <c r="E3" s="68"/>
      <c r="F3" s="62"/>
      <c r="G3" s="5" t="s">
        <v>14</v>
      </c>
      <c r="H3" s="5" t="s">
        <v>15</v>
      </c>
    </row>
    <row r="4" spans="3:24" x14ac:dyDescent="0.25">
      <c r="C4" s="6">
        <v>133.53</v>
      </c>
      <c r="D4" s="6">
        <v>144.28</v>
      </c>
      <c r="E4" s="8">
        <f>AVERAGE(Q5:Q1003)</f>
        <v>0.6428571428571429</v>
      </c>
      <c r="F4" s="9">
        <f>SUMPRODUCT(P8:P30,K8:K30)/SUM(K8:K30)</f>
        <v>4.5109960445494774</v>
      </c>
      <c r="G4" s="10">
        <f>D4-C4</f>
        <v>10.75</v>
      </c>
      <c r="H4" s="11">
        <f>(D4-C4)/C4</f>
        <v>8.0506253276417278E-2</v>
      </c>
    </row>
    <row r="6" spans="3:24" x14ac:dyDescent="0.25">
      <c r="C6" s="65" t="s">
        <v>9</v>
      </c>
      <c r="D6" s="65" t="s">
        <v>4</v>
      </c>
      <c r="E6" s="79" t="s">
        <v>21</v>
      </c>
      <c r="F6" s="80"/>
      <c r="G6" s="80"/>
      <c r="H6" s="80"/>
      <c r="I6" s="80"/>
      <c r="J6" s="80"/>
      <c r="K6" s="63" t="s">
        <v>19</v>
      </c>
      <c r="L6" s="65" t="s">
        <v>1</v>
      </c>
      <c r="M6" s="65" t="s">
        <v>6</v>
      </c>
      <c r="N6" s="63" t="s">
        <v>5</v>
      </c>
      <c r="O6" s="63" t="s">
        <v>20</v>
      </c>
      <c r="P6" s="65" t="s">
        <v>7</v>
      </c>
      <c r="Q6" s="65" t="s">
        <v>16</v>
      </c>
      <c r="R6" s="79" t="s">
        <v>22</v>
      </c>
      <c r="S6" s="80"/>
      <c r="T6" s="80"/>
      <c r="U6" s="80"/>
      <c r="V6" s="94"/>
      <c r="W6" s="77" t="s">
        <v>8</v>
      </c>
      <c r="X6" s="78"/>
    </row>
    <row r="7" spans="3:24" ht="15.75" thickBot="1" x14ac:dyDescent="0.3">
      <c r="C7" s="63"/>
      <c r="D7" s="63"/>
      <c r="E7" s="81"/>
      <c r="F7" s="82"/>
      <c r="G7" s="82"/>
      <c r="H7" s="82"/>
      <c r="I7" s="82"/>
      <c r="J7" s="82"/>
      <c r="K7" s="64"/>
      <c r="L7" s="63"/>
      <c r="M7" s="63"/>
      <c r="N7" s="64"/>
      <c r="O7" s="64"/>
      <c r="P7" s="63"/>
      <c r="Q7" s="63"/>
      <c r="R7" s="81"/>
      <c r="S7" s="82"/>
      <c r="T7" s="82"/>
      <c r="U7" s="82"/>
      <c r="V7" s="95"/>
      <c r="W7" s="36" t="s">
        <v>14</v>
      </c>
      <c r="X7" s="36" t="s">
        <v>15</v>
      </c>
    </row>
    <row r="8" spans="3:24" ht="18.75" thickBot="1" x14ac:dyDescent="0.5">
      <c r="C8" s="37" t="s">
        <v>24</v>
      </c>
      <c r="D8" s="38" t="s">
        <v>17</v>
      </c>
      <c r="E8" s="83" t="s">
        <v>18</v>
      </c>
      <c r="F8" s="84"/>
      <c r="G8" s="84"/>
      <c r="H8" s="84"/>
      <c r="I8" s="84"/>
      <c r="J8" s="84"/>
      <c r="K8" s="39">
        <v>26.99</v>
      </c>
      <c r="L8" s="39">
        <v>2402.5700000000002</v>
      </c>
      <c r="M8" s="39">
        <v>2238</v>
      </c>
      <c r="N8" s="39">
        <v>2460</v>
      </c>
      <c r="O8" s="39">
        <v>2460</v>
      </c>
      <c r="P8" s="40">
        <f t="shared" ref="P8:P15" si="0">IF(M8&gt;N8, (M8-L8)/(L8-N8),(L8-M8)/(N8-L8) )</f>
        <v>2.8655754831969462</v>
      </c>
      <c r="Q8" s="41">
        <f>IF(W8&gt;=0, 1, 0)</f>
        <v>0</v>
      </c>
      <c r="R8" s="96" t="s">
        <v>23</v>
      </c>
      <c r="S8" s="97"/>
      <c r="T8" s="97"/>
      <c r="U8" s="97"/>
      <c r="V8" s="97"/>
      <c r="W8" s="42">
        <f>IF(M8&gt;N8,(K8*O8)/L8-K8,K8-(K8*O8)/L8)</f>
        <v>-0.64515735233520388</v>
      </c>
      <c r="X8" s="43">
        <f>W8/K8</f>
        <v>-2.3903569927202814E-2</v>
      </c>
    </row>
    <row r="9" spans="3:24" ht="18.75" thickBot="1" x14ac:dyDescent="0.5">
      <c r="C9" s="44">
        <v>44339.484027777777</v>
      </c>
      <c r="D9" s="45" t="s">
        <v>25</v>
      </c>
      <c r="E9" s="98" t="s">
        <v>26</v>
      </c>
      <c r="F9" s="99"/>
      <c r="G9" s="99"/>
      <c r="H9" s="99"/>
      <c r="I9" s="99"/>
      <c r="J9" s="99"/>
      <c r="K9" s="46">
        <v>16.5</v>
      </c>
      <c r="L9" s="46">
        <v>36550</v>
      </c>
      <c r="M9" s="46">
        <v>40900</v>
      </c>
      <c r="N9" s="46">
        <v>35051</v>
      </c>
      <c r="O9" s="46">
        <v>35051</v>
      </c>
      <c r="P9" s="47">
        <f t="shared" si="0"/>
        <v>2.9019346230820546</v>
      </c>
      <c r="Q9" s="48">
        <f>IF(W9&gt;=0, 1, 0)</f>
        <v>0</v>
      </c>
      <c r="R9" s="98" t="s">
        <v>34</v>
      </c>
      <c r="S9" s="99"/>
      <c r="T9" s="99"/>
      <c r="U9" s="99"/>
      <c r="V9" s="99"/>
      <c r="W9" s="49">
        <f>IF(M9&gt;N9,(K9*O9)/L9-K9,K9-(K9*O9)/L9)</f>
        <v>-0.67670314637482853</v>
      </c>
      <c r="X9" s="50">
        <f>W9/K9</f>
        <v>-4.1012311901504762E-2</v>
      </c>
    </row>
    <row r="10" spans="3:24" ht="18" customHeight="1" x14ac:dyDescent="0.25">
      <c r="C10" s="22" t="s">
        <v>28</v>
      </c>
      <c r="D10" s="69" t="s">
        <v>25</v>
      </c>
      <c r="E10" s="72" t="s">
        <v>27</v>
      </c>
      <c r="F10" s="72"/>
      <c r="G10" s="72"/>
      <c r="H10" s="72"/>
      <c r="I10" s="72"/>
      <c r="J10" s="72"/>
      <c r="K10" s="23">
        <v>17.2</v>
      </c>
      <c r="L10" s="23">
        <v>33812.730000000003</v>
      </c>
      <c r="M10" s="23">
        <v>37961</v>
      </c>
      <c r="N10" s="23">
        <v>32691</v>
      </c>
      <c r="O10" s="51">
        <v>37077</v>
      </c>
      <c r="P10" s="24">
        <f t="shared" si="0"/>
        <v>3.6981002558547824</v>
      </c>
      <c r="Q10" s="25">
        <f>IF(W10&gt;=0, 1, 0)</f>
        <v>1</v>
      </c>
      <c r="R10" s="85" t="s">
        <v>35</v>
      </c>
      <c r="S10" s="86"/>
      <c r="T10" s="86"/>
      <c r="U10" s="86"/>
      <c r="V10" s="87"/>
      <c r="W10" s="26">
        <f>IF(M10&gt;N10,(K10*O10)/L10-K10,K10-(K10*O10)/L10)</f>
        <v>1.660482427772024</v>
      </c>
      <c r="X10" s="27">
        <f>W10/K10</f>
        <v>9.6539676033257221E-2</v>
      </c>
    </row>
    <row r="11" spans="3:24" x14ac:dyDescent="0.25">
      <c r="C11" s="28" t="s">
        <v>29</v>
      </c>
      <c r="D11" s="70"/>
      <c r="E11" s="73"/>
      <c r="F11" s="73"/>
      <c r="G11" s="73"/>
      <c r="H11" s="73"/>
      <c r="I11" s="73"/>
      <c r="J11" s="73"/>
      <c r="K11" s="13">
        <v>17.2</v>
      </c>
      <c r="L11" s="13">
        <v>34315</v>
      </c>
      <c r="M11" s="13">
        <v>37961</v>
      </c>
      <c r="N11" s="13">
        <v>33550</v>
      </c>
      <c r="O11" s="52">
        <v>37077</v>
      </c>
      <c r="P11" s="14">
        <f t="shared" si="0"/>
        <v>4.7660130718954248</v>
      </c>
      <c r="Q11" s="15">
        <f t="shared" ref="Q11:Q12" si="1">IF(W11&gt;=0, 1, 0)</f>
        <v>1</v>
      </c>
      <c r="R11" s="88"/>
      <c r="S11" s="89"/>
      <c r="T11" s="89"/>
      <c r="U11" s="89"/>
      <c r="V11" s="90"/>
      <c r="W11" s="16">
        <f t="shared" ref="W11:W13" si="2">IF(M11&gt;N11,(K11*O11)/L11-K11,K11-(K11*O11)/L11)</f>
        <v>1.384420807227162</v>
      </c>
      <c r="X11" s="29">
        <f t="shared" ref="X11:X13" si="3">W11/K11</f>
        <v>8.0489581815532674E-2</v>
      </c>
    </row>
    <row r="12" spans="3:24" x14ac:dyDescent="0.25">
      <c r="C12" s="28" t="s">
        <v>30</v>
      </c>
      <c r="D12" s="70"/>
      <c r="E12" s="73"/>
      <c r="F12" s="73"/>
      <c r="G12" s="73"/>
      <c r="H12" s="73"/>
      <c r="I12" s="73"/>
      <c r="J12" s="73"/>
      <c r="K12" s="13">
        <v>56.37</v>
      </c>
      <c r="L12" s="13">
        <v>33958</v>
      </c>
      <c r="M12" s="13">
        <v>37961</v>
      </c>
      <c r="N12" s="13">
        <v>33425</v>
      </c>
      <c r="O12" s="52">
        <v>35283</v>
      </c>
      <c r="P12" s="14">
        <f t="shared" si="0"/>
        <v>7.5103189493433398</v>
      </c>
      <c r="Q12" s="15">
        <f t="shared" si="1"/>
        <v>1</v>
      </c>
      <c r="R12" s="88"/>
      <c r="S12" s="89"/>
      <c r="T12" s="89"/>
      <c r="U12" s="89"/>
      <c r="V12" s="90"/>
      <c r="W12" s="16">
        <f t="shared" si="2"/>
        <v>2.1994890747393825</v>
      </c>
      <c r="X12" s="29">
        <f t="shared" si="3"/>
        <v>3.9018787914482572E-2</v>
      </c>
    </row>
    <row r="13" spans="3:24" x14ac:dyDescent="0.25">
      <c r="C13" s="28" t="s">
        <v>31</v>
      </c>
      <c r="D13" s="70"/>
      <c r="E13" s="73"/>
      <c r="F13" s="73"/>
      <c r="G13" s="73"/>
      <c r="H13" s="73"/>
      <c r="I13" s="73"/>
      <c r="J13" s="73"/>
      <c r="K13" s="13">
        <v>39.5</v>
      </c>
      <c r="L13" s="13">
        <v>33958</v>
      </c>
      <c r="M13" s="13">
        <v>37961</v>
      </c>
      <c r="N13" s="13">
        <v>33425</v>
      </c>
      <c r="O13" s="52">
        <v>37077</v>
      </c>
      <c r="P13" s="14">
        <f t="shared" si="0"/>
        <v>7.5103189493433398</v>
      </c>
      <c r="Q13" s="15">
        <f>IF(W13&gt;=0, 1, 0)</f>
        <v>1</v>
      </c>
      <c r="R13" s="88"/>
      <c r="S13" s="89"/>
      <c r="T13" s="89"/>
      <c r="U13" s="89"/>
      <c r="V13" s="90"/>
      <c r="W13" s="16">
        <f t="shared" si="2"/>
        <v>3.6280257965722384</v>
      </c>
      <c r="X13" s="29">
        <f t="shared" si="3"/>
        <v>9.1848754343600972E-2</v>
      </c>
    </row>
    <row r="14" spans="3:24" x14ac:dyDescent="0.25">
      <c r="C14" s="28" t="s">
        <v>32</v>
      </c>
      <c r="D14" s="70"/>
      <c r="E14" s="73"/>
      <c r="F14" s="73"/>
      <c r="G14" s="73"/>
      <c r="H14" s="73"/>
      <c r="I14" s="73"/>
      <c r="J14" s="73"/>
      <c r="K14" s="13">
        <v>23.1</v>
      </c>
      <c r="L14" s="13">
        <v>36319</v>
      </c>
      <c r="M14" s="13">
        <v>37961</v>
      </c>
      <c r="N14" s="13">
        <v>34625</v>
      </c>
      <c r="O14" s="52">
        <v>37077</v>
      </c>
      <c r="P14" s="14">
        <f t="shared" si="0"/>
        <v>0.96930342384887835</v>
      </c>
      <c r="Q14" s="15">
        <f>IF(W14&gt;=0, 1, 0)</f>
        <v>1</v>
      </c>
      <c r="R14" s="88"/>
      <c r="S14" s="89"/>
      <c r="T14" s="89"/>
      <c r="U14" s="89"/>
      <c r="V14" s="90"/>
      <c r="W14" s="16">
        <f t="shared" ref="W14" si="4">IF(M14&gt;N14,(K14*O14)/L14-K14,K14-(K14*O14)/L14)</f>
        <v>0.48211129161045108</v>
      </c>
      <c r="X14" s="29">
        <f t="shared" ref="X14" si="5">W14/K14</f>
        <v>2.087061868443511E-2</v>
      </c>
    </row>
    <row r="15" spans="3:24" ht="15.75" thickBot="1" x14ac:dyDescent="0.3">
      <c r="C15" s="30" t="s">
        <v>33</v>
      </c>
      <c r="D15" s="71"/>
      <c r="E15" s="74"/>
      <c r="F15" s="74"/>
      <c r="G15" s="74"/>
      <c r="H15" s="74"/>
      <c r="I15" s="74"/>
      <c r="J15" s="74"/>
      <c r="K15" s="31">
        <v>22.98</v>
      </c>
      <c r="L15" s="31">
        <v>36716</v>
      </c>
      <c r="M15" s="31">
        <v>37961</v>
      </c>
      <c r="N15" s="31">
        <v>35514</v>
      </c>
      <c r="O15" s="53">
        <v>37077</v>
      </c>
      <c r="P15" s="32">
        <f t="shared" si="0"/>
        <v>1.0357737104825291</v>
      </c>
      <c r="Q15" s="33">
        <f>IF(W15&gt;=0, 1, 0)</f>
        <v>1</v>
      </c>
      <c r="R15" s="91"/>
      <c r="S15" s="92"/>
      <c r="T15" s="92"/>
      <c r="U15" s="92"/>
      <c r="V15" s="93"/>
      <c r="W15" s="34">
        <f t="shared" ref="W15" si="6">IF(M15&gt;N15,(K15*O15)/L15-K15,K15-(K15*O15)/L15)</f>
        <v>0.22594454733630798</v>
      </c>
      <c r="X15" s="35">
        <f t="shared" ref="X15" si="7">W15/K15</f>
        <v>9.8322257326504767E-3</v>
      </c>
    </row>
    <row r="16" spans="3:24" ht="18.75" thickBot="1" x14ac:dyDescent="0.5">
      <c r="C16" s="100" t="s">
        <v>36</v>
      </c>
      <c r="D16" s="45" t="s">
        <v>25</v>
      </c>
      <c r="E16" s="98" t="s">
        <v>37</v>
      </c>
      <c r="F16" s="99"/>
      <c r="G16" s="99"/>
      <c r="H16" s="99"/>
      <c r="I16" s="99"/>
      <c r="J16" s="99"/>
      <c r="K16" s="46">
        <v>52.97</v>
      </c>
      <c r="L16" s="46">
        <v>37700</v>
      </c>
      <c r="M16" s="46">
        <v>40100</v>
      </c>
      <c r="N16" s="46">
        <v>37050</v>
      </c>
      <c r="O16" s="101">
        <v>37050</v>
      </c>
      <c r="P16" s="47">
        <f t="shared" ref="P16" si="8">IF(M16&gt;N16, (M16-L16)/(L16-N16),(L16-M16)/(N16-L16) )</f>
        <v>3.6923076923076925</v>
      </c>
      <c r="Q16" s="48">
        <f>IF(W16&gt;=0, 1, 0)</f>
        <v>0</v>
      </c>
      <c r="R16" s="98" t="s">
        <v>38</v>
      </c>
      <c r="S16" s="99"/>
      <c r="T16" s="99"/>
      <c r="U16" s="99"/>
      <c r="V16" s="99"/>
      <c r="W16" s="49">
        <f t="shared" ref="W16" si="9">IF(M16&gt;N16,(K16*O16)/L16-K16,K16-(K16*O16)/L16)</f>
        <v>-0.91327586206896427</v>
      </c>
      <c r="X16" s="50">
        <f t="shared" ref="X16" si="10">W16/K16</f>
        <v>-1.7241379310344803E-2</v>
      </c>
    </row>
    <row r="17" spans="3:24" ht="18.75" customHeight="1" x14ac:dyDescent="0.25">
      <c r="C17" s="22" t="s">
        <v>39</v>
      </c>
      <c r="D17" s="69" t="s">
        <v>25</v>
      </c>
      <c r="E17" s="72" t="s">
        <v>37</v>
      </c>
      <c r="F17" s="72"/>
      <c r="G17" s="72"/>
      <c r="H17" s="72"/>
      <c r="I17" s="72"/>
      <c r="J17" s="72"/>
      <c r="K17" s="23">
        <v>18</v>
      </c>
      <c r="L17" s="23">
        <v>38193</v>
      </c>
      <c r="M17" s="23">
        <v>40100</v>
      </c>
      <c r="N17" s="23">
        <v>37970</v>
      </c>
      <c r="O17" s="51">
        <v>37970</v>
      </c>
      <c r="P17" s="24">
        <f t="shared" ref="P17" si="11">IF(M17&gt;N17, (M17-L17)/(L17-N17),(L17-M17)/(N17-L17) )</f>
        <v>8.551569506726457</v>
      </c>
      <c r="Q17" s="25">
        <f>IF(W17&gt;=0, 1, 0)</f>
        <v>0</v>
      </c>
      <c r="R17" s="85" t="s">
        <v>40</v>
      </c>
      <c r="S17" s="86"/>
      <c r="T17" s="86"/>
      <c r="U17" s="86"/>
      <c r="V17" s="87"/>
      <c r="W17" s="26">
        <f t="shared" ref="W17" si="12">IF(M17&gt;N17,(K17*O17)/L17-K17,K17-(K17*O17)/L17)</f>
        <v>-0.10509779278925535</v>
      </c>
      <c r="X17" s="27">
        <f t="shared" ref="X17" si="13">W17/K17</f>
        <v>-5.8387662660697413E-3</v>
      </c>
    </row>
    <row r="18" spans="3:24" ht="18.75" customHeight="1" thickBot="1" x14ac:dyDescent="0.3">
      <c r="C18" s="105" t="s">
        <v>41</v>
      </c>
      <c r="D18" s="106"/>
      <c r="E18" s="107"/>
      <c r="F18" s="107"/>
      <c r="G18" s="107"/>
      <c r="H18" s="107"/>
      <c r="I18" s="107"/>
      <c r="J18" s="107"/>
      <c r="K18" s="108">
        <v>17.989999999999998</v>
      </c>
      <c r="L18" s="108">
        <v>39200</v>
      </c>
      <c r="M18" s="108">
        <v>40100</v>
      </c>
      <c r="N18" s="108">
        <v>37970</v>
      </c>
      <c r="O18" s="109">
        <v>37970</v>
      </c>
      <c r="P18" s="110">
        <f t="shared" ref="P18" si="14">IF(M18&gt;N18, (M18-L18)/(L18-N18),(L18-M18)/(N18-L18) )</f>
        <v>0.73170731707317072</v>
      </c>
      <c r="Q18" s="111">
        <f>IF(W18&gt;=0, 1, 0)</f>
        <v>0</v>
      </c>
      <c r="R18" s="88"/>
      <c r="S18" s="89"/>
      <c r="T18" s="89"/>
      <c r="U18" s="89"/>
      <c r="V18" s="90"/>
      <c r="W18" s="112">
        <f t="shared" ref="W18" si="15">IF(M18&gt;N18,(K18*O18)/L18-K18,K18-(K18*O18)/L18)</f>
        <v>-0.56448214285714471</v>
      </c>
      <c r="X18" s="113">
        <f t="shared" ref="X18" si="16">W18/K18</f>
        <v>-3.1377551020408269E-2</v>
      </c>
    </row>
    <row r="19" spans="3:24" ht="15.75" customHeight="1" x14ac:dyDescent="0.45">
      <c r="C19" s="22" t="s">
        <v>42</v>
      </c>
      <c r="D19" s="115" t="s">
        <v>25</v>
      </c>
      <c r="E19" s="72" t="s">
        <v>45</v>
      </c>
      <c r="F19" s="72"/>
      <c r="G19" s="72"/>
      <c r="H19" s="72"/>
      <c r="I19" s="72"/>
      <c r="J19" s="72"/>
      <c r="K19" s="23">
        <v>21.99</v>
      </c>
      <c r="L19" s="23">
        <v>37589</v>
      </c>
      <c r="M19" s="23">
        <v>42800</v>
      </c>
      <c r="N19" s="23">
        <v>36750</v>
      </c>
      <c r="O19" s="51">
        <v>40100</v>
      </c>
      <c r="P19" s="24">
        <f t="shared" ref="P19:P21" si="17">IF(M19&gt;N19, (M19-L19)/(L19-N19),(L19-M19)/(N19-L19) )</f>
        <v>6.2109654350417163</v>
      </c>
      <c r="Q19" s="25">
        <f t="shared" ref="Q19:Q21" si="18">IF(W19&gt;=0, 1, 0)</f>
        <v>1</v>
      </c>
      <c r="R19" s="103"/>
      <c r="S19" s="103"/>
      <c r="T19" s="103"/>
      <c r="U19" s="103"/>
      <c r="V19" s="103"/>
      <c r="W19" s="26">
        <f t="shared" ref="W19:W21" si="19">IF(M19&gt;N19,(K19*O19)/L19-K19,K19-(K19*O19)/L19)</f>
        <v>1.4689640586341746</v>
      </c>
      <c r="X19" s="27">
        <f t="shared" ref="X19:X21" si="20">W19/K19</f>
        <v>6.6801457873313985E-2</v>
      </c>
    </row>
    <row r="20" spans="3:24" ht="18" x14ac:dyDescent="0.45">
      <c r="C20" s="28" t="s">
        <v>43</v>
      </c>
      <c r="D20" s="114"/>
      <c r="E20" s="73"/>
      <c r="F20" s="73"/>
      <c r="G20" s="73"/>
      <c r="H20" s="73"/>
      <c r="I20" s="73"/>
      <c r="J20" s="73"/>
      <c r="K20" s="13">
        <v>21.97</v>
      </c>
      <c r="L20" s="13">
        <v>38530</v>
      </c>
      <c r="M20" s="13">
        <v>42800</v>
      </c>
      <c r="N20" s="13">
        <v>37650</v>
      </c>
      <c r="O20" s="52">
        <v>40100</v>
      </c>
      <c r="P20" s="14">
        <f t="shared" si="17"/>
        <v>4.8522727272727275</v>
      </c>
      <c r="Q20" s="15">
        <f t="shared" si="18"/>
        <v>1</v>
      </c>
      <c r="R20" s="102"/>
      <c r="S20" s="102"/>
      <c r="T20" s="102"/>
      <c r="U20" s="102"/>
      <c r="V20" s="102"/>
      <c r="W20" s="16">
        <f t="shared" si="19"/>
        <v>0.89522190500908394</v>
      </c>
      <c r="X20" s="29">
        <f t="shared" si="20"/>
        <v>4.0747469504282381E-2</v>
      </c>
    </row>
    <row r="21" spans="3:24" ht="18.75" thickBot="1" x14ac:dyDescent="0.5">
      <c r="C21" s="30" t="s">
        <v>44</v>
      </c>
      <c r="D21" s="116"/>
      <c r="E21" s="74"/>
      <c r="F21" s="74"/>
      <c r="G21" s="74"/>
      <c r="H21" s="74"/>
      <c r="I21" s="74"/>
      <c r="J21" s="74"/>
      <c r="K21" s="31">
        <v>24.49</v>
      </c>
      <c r="L21" s="31">
        <v>40010</v>
      </c>
      <c r="M21" s="31">
        <v>42800</v>
      </c>
      <c r="N21" s="31">
        <v>38850</v>
      </c>
      <c r="O21" s="53">
        <v>40100</v>
      </c>
      <c r="P21" s="32">
        <f t="shared" si="17"/>
        <v>2.4051724137931036</v>
      </c>
      <c r="Q21" s="33">
        <f t="shared" si="18"/>
        <v>1</v>
      </c>
      <c r="R21" s="104"/>
      <c r="S21" s="104"/>
      <c r="T21" s="104"/>
      <c r="U21" s="104"/>
      <c r="V21" s="104"/>
      <c r="W21" s="34">
        <f t="shared" si="19"/>
        <v>5.5088727818045413E-2</v>
      </c>
      <c r="X21" s="35">
        <f t="shared" si="20"/>
        <v>2.2494376405898498E-3</v>
      </c>
    </row>
    <row r="22" spans="3:24" ht="18" x14ac:dyDescent="0.45">
      <c r="C22" s="18"/>
      <c r="D22" s="18"/>
      <c r="E22" s="75"/>
      <c r="F22" s="76"/>
      <c r="G22" s="76"/>
      <c r="H22" s="76"/>
      <c r="I22" s="76"/>
      <c r="J22" s="76"/>
      <c r="K22" s="19"/>
      <c r="L22" s="18"/>
      <c r="M22" s="18"/>
      <c r="N22" s="18"/>
      <c r="O22" s="18"/>
      <c r="P22" s="20"/>
      <c r="Q22" s="20"/>
      <c r="R22" s="75"/>
      <c r="S22" s="76"/>
      <c r="T22" s="76"/>
      <c r="U22" s="76"/>
      <c r="V22" s="76"/>
      <c r="W22" s="21"/>
      <c r="X22" s="21"/>
    </row>
    <row r="23" spans="3:24" ht="18" x14ac:dyDescent="0.45">
      <c r="C23" s="1"/>
      <c r="D23" s="1"/>
      <c r="E23" s="66"/>
      <c r="F23" s="67"/>
      <c r="G23" s="67"/>
      <c r="H23" s="67"/>
      <c r="I23" s="67"/>
      <c r="J23" s="67"/>
      <c r="K23" s="12"/>
      <c r="L23" s="1"/>
      <c r="M23" s="1"/>
      <c r="N23" s="1"/>
      <c r="O23" s="1"/>
      <c r="P23" s="15"/>
      <c r="Q23" s="15"/>
      <c r="R23" s="66"/>
      <c r="S23" s="67"/>
      <c r="T23" s="67"/>
      <c r="U23" s="67"/>
      <c r="V23" s="67"/>
      <c r="W23" s="17"/>
      <c r="X23" s="17"/>
    </row>
    <row r="24" spans="3:24" ht="18" x14ac:dyDescent="0.45">
      <c r="C24" s="1"/>
      <c r="D24" s="1"/>
      <c r="E24" s="66"/>
      <c r="F24" s="67"/>
      <c r="G24" s="67"/>
      <c r="H24" s="67"/>
      <c r="I24" s="67"/>
      <c r="J24" s="67"/>
      <c r="K24" s="12"/>
      <c r="L24" s="1"/>
      <c r="M24" s="1"/>
      <c r="N24" s="1"/>
      <c r="O24" s="1"/>
      <c r="P24" s="15"/>
      <c r="Q24" s="15"/>
      <c r="R24" s="66"/>
      <c r="S24" s="67"/>
      <c r="T24" s="67"/>
      <c r="U24" s="67"/>
      <c r="V24" s="67"/>
      <c r="W24" s="17"/>
      <c r="X24" s="17"/>
    </row>
    <row r="25" spans="3:24" ht="18" x14ac:dyDescent="0.45">
      <c r="C25" s="1"/>
      <c r="D25" s="1"/>
      <c r="E25" s="66"/>
      <c r="F25" s="67"/>
      <c r="G25" s="67"/>
      <c r="H25" s="67"/>
      <c r="I25" s="67"/>
      <c r="J25" s="67"/>
      <c r="K25" s="12"/>
      <c r="L25" s="1"/>
      <c r="M25" s="1"/>
      <c r="N25" s="1"/>
      <c r="O25" s="1"/>
      <c r="P25" s="15"/>
      <c r="Q25" s="15"/>
      <c r="R25" s="66"/>
      <c r="S25" s="67"/>
      <c r="T25" s="67"/>
      <c r="U25" s="67"/>
      <c r="V25" s="67"/>
      <c r="W25" s="17"/>
      <c r="X25" s="17"/>
    </row>
    <row r="26" spans="3:24" ht="18" x14ac:dyDescent="0.45">
      <c r="C26" s="1"/>
      <c r="D26" s="1"/>
      <c r="E26" s="66"/>
      <c r="F26" s="67"/>
      <c r="G26" s="67"/>
      <c r="H26" s="67"/>
      <c r="I26" s="67"/>
      <c r="J26" s="67"/>
      <c r="K26" s="12"/>
      <c r="L26" s="1"/>
      <c r="M26" s="1"/>
      <c r="N26" s="1"/>
      <c r="O26" s="1"/>
      <c r="P26" s="15"/>
      <c r="Q26" s="15"/>
      <c r="R26" s="66"/>
      <c r="S26" s="67"/>
      <c r="T26" s="67"/>
      <c r="U26" s="67"/>
      <c r="V26" s="67"/>
      <c r="W26" s="17"/>
      <c r="X26" s="17"/>
    </row>
    <row r="27" spans="3:24" ht="18" x14ac:dyDescent="0.45">
      <c r="C27" s="1"/>
      <c r="D27" s="1"/>
      <c r="E27" s="66"/>
      <c r="F27" s="67"/>
      <c r="G27" s="67"/>
      <c r="H27" s="67"/>
      <c r="I27" s="67"/>
      <c r="J27" s="67"/>
      <c r="K27" s="12"/>
      <c r="L27" s="1"/>
      <c r="M27" s="1"/>
      <c r="N27" s="1"/>
      <c r="O27" s="1"/>
      <c r="P27" s="15"/>
      <c r="Q27" s="15"/>
      <c r="R27" s="66"/>
      <c r="S27" s="67"/>
      <c r="T27" s="67"/>
      <c r="U27" s="67"/>
      <c r="V27" s="67"/>
      <c r="W27" s="17"/>
      <c r="X27" s="17"/>
    </row>
    <row r="28" spans="3:24" ht="18" x14ac:dyDescent="0.45">
      <c r="C28" s="1"/>
      <c r="D28" s="1"/>
      <c r="E28" s="66"/>
      <c r="F28" s="67"/>
      <c r="G28" s="67"/>
      <c r="H28" s="67"/>
      <c r="I28" s="67"/>
      <c r="J28" s="67"/>
      <c r="K28" s="12"/>
      <c r="L28" s="1"/>
      <c r="M28" s="1"/>
      <c r="N28" s="1"/>
      <c r="O28" s="1"/>
      <c r="P28" s="15"/>
      <c r="Q28" s="15"/>
      <c r="R28" s="66"/>
      <c r="S28" s="67"/>
      <c r="T28" s="67"/>
      <c r="U28" s="67"/>
      <c r="V28" s="67"/>
      <c r="W28" s="17"/>
      <c r="X28" s="17"/>
    </row>
    <row r="29" spans="3:24" ht="18" x14ac:dyDescent="0.45">
      <c r="C29" s="1"/>
      <c r="D29" s="1"/>
      <c r="E29" s="66"/>
      <c r="F29" s="67"/>
      <c r="G29" s="67"/>
      <c r="H29" s="67"/>
      <c r="I29" s="67"/>
      <c r="J29" s="67"/>
      <c r="K29" s="12"/>
      <c r="L29" s="1"/>
      <c r="M29" s="1"/>
      <c r="N29" s="1"/>
      <c r="O29" s="1"/>
      <c r="P29" s="15"/>
      <c r="Q29" s="15"/>
      <c r="R29" s="66"/>
      <c r="S29" s="67"/>
      <c r="T29" s="67"/>
      <c r="U29" s="67"/>
      <c r="V29" s="67"/>
      <c r="W29" s="17"/>
      <c r="X29" s="17"/>
    </row>
    <row r="30" spans="3:24" ht="18" x14ac:dyDescent="0.45">
      <c r="C30" s="1"/>
      <c r="D30" s="1"/>
      <c r="E30" s="66"/>
      <c r="F30" s="67"/>
      <c r="G30" s="67"/>
      <c r="H30" s="67"/>
      <c r="I30" s="67"/>
      <c r="J30" s="67"/>
      <c r="K30" s="12"/>
      <c r="L30" s="1"/>
      <c r="M30" s="1"/>
      <c r="N30" s="1"/>
      <c r="O30" s="1"/>
      <c r="P30" s="15"/>
      <c r="Q30" s="15"/>
      <c r="R30" s="66"/>
      <c r="S30" s="67"/>
      <c r="T30" s="67"/>
      <c r="U30" s="67"/>
      <c r="V30" s="67"/>
      <c r="W30" s="17"/>
      <c r="X30" s="17"/>
    </row>
  </sheetData>
  <mergeCells count="52">
    <mergeCell ref="D17:D18"/>
    <mergeCell ref="E17:J18"/>
    <mergeCell ref="R17:V18"/>
    <mergeCell ref="D19:D21"/>
    <mergeCell ref="E19:J21"/>
    <mergeCell ref="R29:V29"/>
    <mergeCell ref="R30:V30"/>
    <mergeCell ref="R23:V23"/>
    <mergeCell ref="R24:V24"/>
    <mergeCell ref="R25:V25"/>
    <mergeCell ref="R26:V26"/>
    <mergeCell ref="R27:V27"/>
    <mergeCell ref="E27:J27"/>
    <mergeCell ref="E28:J28"/>
    <mergeCell ref="E29:J29"/>
    <mergeCell ref="E30:J30"/>
    <mergeCell ref="R6:V7"/>
    <mergeCell ref="R8:V8"/>
    <mergeCell ref="R9:V9"/>
    <mergeCell ref="R16:V16"/>
    <mergeCell ref="E9:J9"/>
    <mergeCell ref="R19:V19"/>
    <mergeCell ref="R20:V20"/>
    <mergeCell ref="R21:V21"/>
    <mergeCell ref="R22:V22"/>
    <mergeCell ref="R28:V28"/>
    <mergeCell ref="E16:J16"/>
    <mergeCell ref="E23:J23"/>
    <mergeCell ref="O6:O7"/>
    <mergeCell ref="W6:X6"/>
    <mergeCell ref="E6:J7"/>
    <mergeCell ref="E8:J8"/>
    <mergeCell ref="R10:V15"/>
    <mergeCell ref="E25:J25"/>
    <mergeCell ref="E26:J26"/>
    <mergeCell ref="C2:C3"/>
    <mergeCell ref="D2:D3"/>
    <mergeCell ref="E22:J22"/>
    <mergeCell ref="E2:E3"/>
    <mergeCell ref="C6:C7"/>
    <mergeCell ref="D6:D7"/>
    <mergeCell ref="E24:J24"/>
    <mergeCell ref="D10:D15"/>
    <mergeCell ref="E10:J15"/>
    <mergeCell ref="G2:H2"/>
    <mergeCell ref="F2:F3"/>
    <mergeCell ref="N6:N7"/>
    <mergeCell ref="P6:P7"/>
    <mergeCell ref="Q6:Q7"/>
    <mergeCell ref="M6:M7"/>
    <mergeCell ref="L6:L7"/>
    <mergeCell ref="K6:K7"/>
  </mergeCells>
  <conditionalFormatting sqref="Q8:Q21">
    <cfRule type="cellIs" dxfId="2" priority="3" operator="greaterThan">
      <formula>0</formula>
    </cfRule>
  </conditionalFormatting>
  <conditionalFormatting sqref="Q8:Q21">
    <cfRule type="cellIs" dxfId="1" priority="1" operator="lessThan">
      <formula>1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Khordad(1)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2021-05-26T13:01:32Z</dcterms:modified>
</cp:coreProperties>
</file>