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hdi\Desktop\GitHub_Code\data\Test_to_failure_110\"/>
    </mc:Choice>
  </mc:AlternateContent>
  <xr:revisionPtr revIDLastSave="0" documentId="13_ncr:1_{AF62B857-9A27-4098-AFEE-D791FE44AE72}" xr6:coauthVersionLast="47" xr6:coauthVersionMax="47" xr10:uidLastSave="{00000000-0000-0000-0000-000000000000}"/>
  <bookViews>
    <workbookView xWindow="-108" yWindow="-108" windowWidth="23256" windowHeight="12456" xr2:uid="{AB5136AE-8422-461E-B7C2-155656791CD1}"/>
  </bookViews>
  <sheets>
    <sheet name="Rth Module 23L" sheetId="1" r:id="rId1"/>
  </sheets>
  <externalReferences>
    <externalReference r:id="rId2"/>
  </externalReferenc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" i="1" l="1"/>
  <c r="T24" i="1"/>
  <c r="G2" i="1"/>
  <c r="S24" i="1"/>
  <c r="O24" i="1"/>
  <c r="O2" i="1"/>
  <c r="R24" i="1"/>
  <c r="N24" i="1"/>
  <c r="Q24" i="1"/>
  <c r="G24" i="1"/>
  <c r="P24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T23" i="1"/>
  <c r="S23" i="1"/>
  <c r="O23" i="1"/>
  <c r="R23" i="1"/>
  <c r="N23" i="1"/>
  <c r="Q23" i="1"/>
  <c r="G23" i="1"/>
  <c r="P23" i="1"/>
  <c r="T22" i="1"/>
  <c r="S22" i="1"/>
  <c r="O22" i="1"/>
  <c r="R22" i="1"/>
  <c r="N22" i="1"/>
  <c r="Q22" i="1"/>
  <c r="G22" i="1"/>
  <c r="P22" i="1"/>
  <c r="T21" i="1"/>
  <c r="S21" i="1"/>
  <c r="O21" i="1"/>
  <c r="R21" i="1"/>
  <c r="N21" i="1"/>
  <c r="Q21" i="1"/>
  <c r="G21" i="1"/>
  <c r="P21" i="1"/>
  <c r="T20" i="1"/>
  <c r="S20" i="1"/>
  <c r="O20" i="1"/>
  <c r="R20" i="1"/>
  <c r="N20" i="1"/>
  <c r="Q20" i="1"/>
  <c r="G20" i="1"/>
  <c r="P20" i="1"/>
  <c r="T19" i="1"/>
  <c r="S19" i="1"/>
  <c r="O19" i="1"/>
  <c r="R19" i="1"/>
  <c r="N19" i="1"/>
  <c r="Q19" i="1"/>
  <c r="G19" i="1"/>
  <c r="P19" i="1"/>
  <c r="T18" i="1"/>
  <c r="S18" i="1"/>
  <c r="O18" i="1"/>
  <c r="R18" i="1"/>
  <c r="N18" i="1"/>
  <c r="Q18" i="1"/>
  <c r="G18" i="1"/>
  <c r="P18" i="1"/>
  <c r="T17" i="1"/>
  <c r="S17" i="1"/>
  <c r="O17" i="1"/>
  <c r="R17" i="1"/>
  <c r="N17" i="1"/>
  <c r="Q17" i="1"/>
  <c r="G17" i="1"/>
  <c r="P17" i="1"/>
  <c r="T16" i="1"/>
  <c r="S16" i="1"/>
  <c r="O16" i="1"/>
  <c r="R16" i="1"/>
  <c r="N16" i="1"/>
  <c r="Q16" i="1"/>
  <c r="G16" i="1"/>
  <c r="P16" i="1"/>
  <c r="T15" i="1"/>
  <c r="S15" i="1"/>
  <c r="O15" i="1"/>
  <c r="R15" i="1"/>
  <c r="N15" i="1"/>
  <c r="Q15" i="1"/>
  <c r="G15" i="1"/>
  <c r="P15" i="1"/>
  <c r="T14" i="1"/>
  <c r="S14" i="1"/>
  <c r="O14" i="1"/>
  <c r="R14" i="1"/>
  <c r="N14" i="1"/>
  <c r="Q14" i="1"/>
  <c r="G14" i="1"/>
  <c r="P14" i="1"/>
  <c r="T13" i="1"/>
  <c r="S13" i="1"/>
  <c r="O13" i="1"/>
  <c r="R13" i="1"/>
  <c r="N13" i="1"/>
  <c r="Q13" i="1"/>
  <c r="G13" i="1"/>
  <c r="P13" i="1"/>
  <c r="T12" i="1"/>
  <c r="S12" i="1"/>
  <c r="O12" i="1"/>
  <c r="R12" i="1"/>
  <c r="N12" i="1"/>
  <c r="Q12" i="1"/>
  <c r="G12" i="1"/>
  <c r="P12" i="1"/>
  <c r="T11" i="1"/>
  <c r="S11" i="1"/>
  <c r="O11" i="1"/>
  <c r="R11" i="1"/>
  <c r="N11" i="1"/>
  <c r="Q11" i="1"/>
  <c r="G11" i="1"/>
  <c r="P11" i="1"/>
  <c r="T10" i="1"/>
  <c r="S10" i="1"/>
  <c r="O10" i="1"/>
  <c r="R10" i="1"/>
  <c r="N10" i="1"/>
  <c r="Q10" i="1"/>
  <c r="G10" i="1"/>
  <c r="P10" i="1"/>
  <c r="T9" i="1"/>
  <c r="S9" i="1"/>
  <c r="O9" i="1"/>
  <c r="R9" i="1"/>
  <c r="N9" i="1"/>
  <c r="Q9" i="1"/>
  <c r="G9" i="1"/>
  <c r="P9" i="1"/>
  <c r="T8" i="1"/>
  <c r="S8" i="1"/>
  <c r="O8" i="1"/>
  <c r="R8" i="1"/>
  <c r="N8" i="1"/>
  <c r="Q8" i="1"/>
  <c r="G8" i="1"/>
  <c r="P8" i="1"/>
  <c r="T7" i="1"/>
  <c r="S7" i="1"/>
  <c r="O7" i="1"/>
  <c r="R7" i="1"/>
  <c r="N7" i="1"/>
  <c r="Q7" i="1"/>
  <c r="G7" i="1"/>
  <c r="P7" i="1"/>
  <c r="T6" i="1"/>
  <c r="S6" i="1"/>
  <c r="O6" i="1"/>
  <c r="R6" i="1"/>
  <c r="N6" i="1"/>
  <c r="Q6" i="1"/>
  <c r="G6" i="1"/>
  <c r="P6" i="1"/>
  <c r="T5" i="1"/>
  <c r="S5" i="1"/>
  <c r="O5" i="1"/>
  <c r="R5" i="1"/>
  <c r="N5" i="1"/>
  <c r="Q5" i="1"/>
  <c r="G5" i="1"/>
  <c r="P5" i="1"/>
  <c r="T4" i="1"/>
  <c r="S4" i="1"/>
  <c r="O4" i="1"/>
  <c r="R4" i="1"/>
  <c r="N4" i="1"/>
  <c r="Q4" i="1"/>
  <c r="G4" i="1"/>
  <c r="P4" i="1"/>
  <c r="T3" i="1"/>
  <c r="S3" i="1"/>
  <c r="O3" i="1"/>
  <c r="R3" i="1"/>
  <c r="N3" i="1"/>
  <c r="Q3" i="1"/>
  <c r="G3" i="1"/>
  <c r="P3" i="1"/>
  <c r="T2" i="1"/>
  <c r="S2" i="1"/>
  <c r="R2" i="1"/>
  <c r="Q2" i="1"/>
  <c r="P2" i="1"/>
</calcChain>
</file>

<file path=xl/sharedStrings.xml><?xml version="1.0" encoding="utf-8"?>
<sst xmlns="http://schemas.openxmlformats.org/spreadsheetml/2006/main" count="49" uniqueCount="37">
  <si>
    <t xml:space="preserve">Nom de fichier
</t>
  </si>
  <si>
    <t>Ic
(A)</t>
  </si>
  <si>
    <t>Vge
(V)</t>
  </si>
  <si>
    <t>Vce avant coupure
(V)</t>
  </si>
  <si>
    <r>
      <t>Vce corrigé à T</t>
    </r>
    <r>
      <rPr>
        <b/>
        <vertAlign val="subscript"/>
        <sz val="11"/>
        <color theme="1"/>
        <rFont val="Calibri"/>
        <family val="2"/>
        <scheme val="minor"/>
      </rPr>
      <t>j0</t>
    </r>
    <r>
      <rPr>
        <b/>
        <sz val="11"/>
        <color theme="1"/>
        <rFont val="Calibri"/>
        <family val="2"/>
        <scheme val="minor"/>
      </rPr>
      <t xml:space="preserve">
(V)</t>
    </r>
  </si>
  <si>
    <t>Tj (st)
(°C)</t>
  </si>
  <si>
    <t>Tc1
(°C)</t>
  </si>
  <si>
    <t>Tc3
(°C)</t>
  </si>
  <si>
    <t>Tc5
(°C)</t>
  </si>
  <si>
    <t>Tc7
(°C)</t>
  </si>
  <si>
    <t>Tw123
(°C)</t>
  </si>
  <si>
    <t>Rth(j-c)
(°C/W)</t>
  </si>
  <si>
    <t>Rth(jw)
(°C/W)</t>
  </si>
  <si>
    <t>%Rth
jc</t>
  </si>
  <si>
    <t>%Rth
jw</t>
  </si>
  <si>
    <t>Seuil Vce 
(V)</t>
  </si>
  <si>
    <t>Seuil Rth(j-c)
(°C/W)</t>
  </si>
  <si>
    <t>MERCE1_BancV_0258.d7d</t>
  </si>
  <si>
    <t>MERCE1_BancV_0259.d7d</t>
  </si>
  <si>
    <t>MERCE1_BancV_0260.d7d</t>
  </si>
  <si>
    <t>MERCE1_BancV_0261.d7d</t>
  </si>
  <si>
    <t>MERCE1_BancV_0262.d7d</t>
  </si>
  <si>
    <t>MERCE1_BancV_0265.d7d</t>
  </si>
  <si>
    <t>MERCE1_BancV_0266.d7d</t>
  </si>
  <si>
    <t>MERCE1_BancV_0267.d7d</t>
  </si>
  <si>
    <t>MERCE1_BancV_0268.d7d</t>
  </si>
  <si>
    <t>MERCE1_BancV_0272.d7d</t>
  </si>
  <si>
    <t>MERCE1_BancV_0273.d7d</t>
  </si>
  <si>
    <t>DeltaT</t>
  </si>
  <si>
    <t>Tref</t>
  </si>
  <si>
    <t>ton</t>
  </si>
  <si>
    <t>toff</t>
  </si>
  <si>
    <t>Ip</t>
  </si>
  <si>
    <t>Is</t>
  </si>
  <si>
    <t>Tvulcatherm</t>
  </si>
  <si>
    <t>N° de cycle</t>
  </si>
  <si>
    <t>%Vce corrigé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</si>
</sst>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"/>
    <numFmt numFmtId="166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165" fontId="0" fillId="2" borderId="1" xfId="0" applyNumberFormat="1" applyFill="1" applyBorder="1" applyAlignment="1">
      <alignment horizontal="center" vertical="center"/>
    </xf>
    <xf numFmtId="166" fontId="0" fillId="2" borderId="1" xfId="0" applyNumberFormat="1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ehdi-GHRABLI/Downloads/Data/Data/Tref_55C/Cyclage%20SKIM306GD12E4%20-%20Tref55C_DeltaT_110Cbi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alibration"/>
      <sheetName val="Rth Module 21L"/>
      <sheetName val="Rth Module 21H"/>
      <sheetName val="Rth Module 22L"/>
      <sheetName val="Rth Module 22H"/>
      <sheetName val="Rth Module 23L"/>
      <sheetName val="Rth Module 23H"/>
      <sheetName val="Rth Module 24L"/>
      <sheetName val="Rth Module 24H"/>
      <sheetName val="Rth Module 25L"/>
      <sheetName val="Rth Module 25H"/>
      <sheetName val="Rth Module 26L"/>
      <sheetName val="Rth Module 26H"/>
      <sheetName val="Suivi vieillissement"/>
      <sheetName val="T3ster"/>
      <sheetName val="Traceur"/>
    </sheetNames>
    <sheetDataSet>
      <sheetData sheetId="0">
        <row r="16">
          <cell r="C16">
            <v>1.185047815938822E-3</v>
          </cell>
        </row>
        <row r="17">
          <cell r="C17">
            <v>3.79E-3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380E9-96C5-4C49-AF54-513284B2D15B}">
  <dimension ref="B1:AA240"/>
  <sheetViews>
    <sheetView tabSelected="1" workbookViewId="0">
      <selection activeCell="P1" sqref="P1"/>
    </sheetView>
  </sheetViews>
  <sheetFormatPr defaultColWidth="11.44140625" defaultRowHeight="14.4" x14ac:dyDescent="0.3"/>
  <cols>
    <col min="1" max="1" width="1" style="1" customWidth="1"/>
    <col min="2" max="2" width="23.5546875" style="1" bestFit="1" customWidth="1"/>
    <col min="3" max="3" width="10.6640625" style="1" bestFit="1" customWidth="1"/>
    <col min="4" max="4" width="6" style="1" bestFit="1" customWidth="1"/>
    <col min="5" max="5" width="6" style="1" customWidth="1"/>
    <col min="6" max="6" width="17.44140625" style="1" bestFit="1" customWidth="1"/>
    <col min="7" max="7" width="16.6640625" style="1" bestFit="1" customWidth="1"/>
    <col min="8" max="8" width="6.33203125" style="1" bestFit="1" customWidth="1"/>
    <col min="9" max="12" width="4.5546875" style="1" bestFit="1" customWidth="1"/>
    <col min="13" max="13" width="6.5546875" style="1" bestFit="1" customWidth="1"/>
    <col min="14" max="14" width="7.5546875" style="1" bestFit="1" customWidth="1"/>
    <col min="15" max="15" width="7.5546875" style="1" customWidth="1"/>
    <col min="16" max="16" width="12.44140625" style="1" bestFit="1" customWidth="1"/>
    <col min="17" max="17" width="5.5546875" style="1" bestFit="1" customWidth="1"/>
    <col min="18" max="18" width="5.5546875" style="1" customWidth="1"/>
    <col min="19" max="19" width="9.109375" style="1" bestFit="1" customWidth="1"/>
    <col min="20" max="20" width="12.44140625" style="1" bestFit="1" customWidth="1"/>
    <col min="21" max="16384" width="11.44140625" style="1"/>
  </cols>
  <sheetData>
    <row r="1" spans="2:27" ht="30" x14ac:dyDescent="0.3">
      <c r="B1" s="2" t="s">
        <v>0</v>
      </c>
      <c r="C1" s="2" t="s">
        <v>35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36</v>
      </c>
      <c r="Q1" s="2" t="s">
        <v>13</v>
      </c>
      <c r="R1" s="2" t="s">
        <v>14</v>
      </c>
      <c r="S1" s="2" t="s">
        <v>15</v>
      </c>
      <c r="T1" s="2" t="s">
        <v>16</v>
      </c>
      <c r="U1" s="1" t="s">
        <v>28</v>
      </c>
      <c r="V1" s="1" t="s">
        <v>29</v>
      </c>
      <c r="W1" s="1" t="s">
        <v>30</v>
      </c>
      <c r="X1" s="1" t="s">
        <v>31</v>
      </c>
      <c r="Y1" s="1" t="s">
        <v>32</v>
      </c>
      <c r="Z1" s="1" t="s">
        <v>33</v>
      </c>
      <c r="AA1" s="1" t="s">
        <v>34</v>
      </c>
    </row>
    <row r="2" spans="2:27" x14ac:dyDescent="0.3">
      <c r="B2" s="3" t="s">
        <v>17</v>
      </c>
      <c r="C2" s="3">
        <v>0</v>
      </c>
      <c r="D2" s="3">
        <v>149.69999999999999</v>
      </c>
      <c r="E2" s="3">
        <v>14.79</v>
      </c>
      <c r="F2" s="3">
        <v>1.4619</v>
      </c>
      <c r="G2" s="4">
        <f>F2-[1]Calibration!$C$16*(H2-$H$2)+[1]Calibration!$C$17*(150-D2)</f>
        <v>1.4630369999999999</v>
      </c>
      <c r="H2" s="5">
        <v>91.9</v>
      </c>
      <c r="I2" s="5">
        <v>70.099999999999994</v>
      </c>
      <c r="J2" s="5">
        <v>73.7</v>
      </c>
      <c r="K2" s="5">
        <v>72.400000000000006</v>
      </c>
      <c r="L2" s="5">
        <v>70.7</v>
      </c>
      <c r="M2" s="5">
        <v>39.299999999999997</v>
      </c>
      <c r="N2" s="6">
        <f t="shared" ref="N2:N24" si="0">(H2-(I2+J2+K2+L2)/4)/(F2*D2)</f>
        <v>9.2187932880604909E-2</v>
      </c>
      <c r="O2" s="6">
        <f t="shared" ref="O2:O24" si="1">(H2-M2)/(D2*F2)</f>
        <v>0.24035119055860321</v>
      </c>
      <c r="P2" s="7">
        <f t="shared" ref="P2:P24" si="2">(G2-$G$2)/$G$2*100</f>
        <v>0</v>
      </c>
      <c r="Q2" s="7">
        <f t="shared" ref="Q2:Q20" si="3">(N2-$N$2)/$N$2*100</f>
        <v>0</v>
      </c>
      <c r="R2" s="7">
        <f t="shared" ref="R2:R20" si="4">(O2-$O$2)/$O$2*100</f>
        <v>0</v>
      </c>
      <c r="S2" s="4">
        <f t="shared" ref="S2:S20" si="5">$G$2*1.05</f>
        <v>1.5361888500000001</v>
      </c>
      <c r="T2" s="6">
        <f t="shared" ref="T2:T20" si="6">$N$2*1.2</f>
        <v>0.11062551945672588</v>
      </c>
      <c r="U2" s="1">
        <v>110</v>
      </c>
      <c r="V2" s="1">
        <v>55</v>
      </c>
      <c r="W2" s="1">
        <v>3</v>
      </c>
      <c r="X2" s="1">
        <v>6</v>
      </c>
      <c r="Y2" s="1">
        <v>260</v>
      </c>
      <c r="Z2" s="1">
        <v>150</v>
      </c>
      <c r="AA2" s="1">
        <v>40</v>
      </c>
    </row>
    <row r="3" spans="2:27" x14ac:dyDescent="0.3">
      <c r="B3" s="8" t="s">
        <v>18</v>
      </c>
      <c r="C3" s="8">
        <f>7215-357</f>
        <v>6858</v>
      </c>
      <c r="D3" s="8">
        <v>149.69999999999999</v>
      </c>
      <c r="E3" s="8">
        <v>14.79</v>
      </c>
      <c r="F3" s="8">
        <v>1.4705999999999999</v>
      </c>
      <c r="G3" s="9">
        <f>F3-[1]Calibration!$C$16*(H3-$H$2)+[1]Calibration!$C$17*(150-D3)</f>
        <v>1.4705519521840611</v>
      </c>
      <c r="H3" s="10">
        <v>92.9</v>
      </c>
      <c r="I3" s="10">
        <v>70.400000000000006</v>
      </c>
      <c r="J3" s="10">
        <v>74.400000000000006</v>
      </c>
      <c r="K3" s="10">
        <v>72.5</v>
      </c>
      <c r="L3" s="10">
        <v>71.2</v>
      </c>
      <c r="M3" s="10">
        <v>39.799999999999997</v>
      </c>
      <c r="N3" s="11">
        <f t="shared" si="0"/>
        <v>9.4367982531089689E-2</v>
      </c>
      <c r="O3" s="11">
        <f t="shared" si="1"/>
        <v>0.24120047520581767</v>
      </c>
      <c r="P3" s="12">
        <f t="shared" si="2"/>
        <v>0.51365428106474231</v>
      </c>
      <c r="Q3" s="12">
        <f t="shared" si="3"/>
        <v>2.3647885166361435</v>
      </c>
      <c r="R3" s="12">
        <f t="shared" si="4"/>
        <v>0.35335154581120287</v>
      </c>
      <c r="S3" s="9">
        <f t="shared" si="5"/>
        <v>1.5361888500000001</v>
      </c>
      <c r="T3" s="11">
        <f t="shared" si="6"/>
        <v>0.11062551945672588</v>
      </c>
      <c r="U3" s="1">
        <v>110</v>
      </c>
      <c r="V3" s="1">
        <v>55</v>
      </c>
      <c r="W3" s="1">
        <v>3</v>
      </c>
      <c r="X3" s="1">
        <v>6</v>
      </c>
      <c r="Y3" s="1">
        <v>260</v>
      </c>
      <c r="Z3" s="1">
        <v>150</v>
      </c>
      <c r="AA3" s="1">
        <v>40</v>
      </c>
    </row>
    <row r="4" spans="2:27" x14ac:dyDescent="0.3">
      <c r="B4" s="3" t="s">
        <v>19</v>
      </c>
      <c r="C4" s="3">
        <f t="shared" ref="C4:C23" si="7">C3+2500</f>
        <v>9358</v>
      </c>
      <c r="D4" s="3">
        <v>149.69999999999999</v>
      </c>
      <c r="E4" s="7">
        <v>14.79</v>
      </c>
      <c r="F4" s="4">
        <v>1.4723999999999999</v>
      </c>
      <c r="G4" s="4">
        <f>F4-[1]Calibration!$C$16*(H4-$H$2)+[1]Calibration!$C$17*(150-D4)</f>
        <v>1.472470456965655</v>
      </c>
      <c r="H4" s="5">
        <v>92.8</v>
      </c>
      <c r="I4" s="5">
        <v>70.2</v>
      </c>
      <c r="J4" s="5">
        <v>74.3</v>
      </c>
      <c r="K4" s="5">
        <v>72.2</v>
      </c>
      <c r="L4" s="5">
        <v>71.099999999999994</v>
      </c>
      <c r="M4" s="5">
        <v>39.1</v>
      </c>
      <c r="N4" s="6">
        <f t="shared" si="0"/>
        <v>9.4592880409011496E-2</v>
      </c>
      <c r="O4" s="6">
        <f t="shared" si="1"/>
        <v>0.24362770637716619</v>
      </c>
      <c r="P4" s="7">
        <f t="shared" si="2"/>
        <v>0.64478594633321773</v>
      </c>
      <c r="Q4" s="7">
        <f t="shared" si="3"/>
        <v>2.6087443912223303</v>
      </c>
      <c r="R4" s="7">
        <f t="shared" si="4"/>
        <v>1.3632201325685067</v>
      </c>
      <c r="S4" s="4">
        <f t="shared" si="5"/>
        <v>1.5361888500000001</v>
      </c>
      <c r="T4" s="6">
        <f t="shared" si="6"/>
        <v>0.11062551945672588</v>
      </c>
      <c r="U4" s="1">
        <v>110</v>
      </c>
      <c r="V4" s="1">
        <v>55</v>
      </c>
      <c r="W4" s="1">
        <v>3</v>
      </c>
      <c r="X4" s="1">
        <v>6</v>
      </c>
      <c r="Y4" s="1">
        <v>260</v>
      </c>
      <c r="Z4" s="1">
        <v>150</v>
      </c>
      <c r="AA4" s="1">
        <v>40</v>
      </c>
    </row>
    <row r="5" spans="2:27" x14ac:dyDescent="0.3">
      <c r="B5" s="8" t="s">
        <v>20</v>
      </c>
      <c r="C5" s="8">
        <f t="shared" si="7"/>
        <v>11858</v>
      </c>
      <c r="D5" s="8">
        <v>149.69999999999999</v>
      </c>
      <c r="E5" s="12">
        <v>14.8</v>
      </c>
      <c r="F5" s="9">
        <v>1.4739</v>
      </c>
      <c r="G5" s="9">
        <f>F5-[1]Calibration!$C$16*(H5-$H$2)+[1]Calibration!$C$17*(150-D5)</f>
        <v>1.4737334474024673</v>
      </c>
      <c r="H5" s="10">
        <v>93</v>
      </c>
      <c r="I5" s="10">
        <v>70.3</v>
      </c>
      <c r="J5" s="10">
        <v>74.099999999999994</v>
      </c>
      <c r="K5" s="10">
        <v>72.3</v>
      </c>
      <c r="L5" s="10">
        <v>71.2</v>
      </c>
      <c r="M5" s="10">
        <v>39.5</v>
      </c>
      <c r="N5" s="11">
        <f t="shared" si="0"/>
        <v>9.5289749501490745E-2</v>
      </c>
      <c r="O5" s="11">
        <f t="shared" si="1"/>
        <v>0.24247332215599304</v>
      </c>
      <c r="P5" s="12">
        <f t="shared" si="2"/>
        <v>0.73111256943381031</v>
      </c>
      <c r="Q5" s="12">
        <f t="shared" si="3"/>
        <v>3.3646666369047269</v>
      </c>
      <c r="R5" s="12">
        <f t="shared" si="4"/>
        <v>0.88292951345810222</v>
      </c>
      <c r="S5" s="9">
        <f t="shared" si="5"/>
        <v>1.5361888500000001</v>
      </c>
      <c r="T5" s="11">
        <f t="shared" si="6"/>
        <v>0.11062551945672588</v>
      </c>
      <c r="U5" s="1">
        <v>110</v>
      </c>
      <c r="V5" s="1">
        <v>55</v>
      </c>
      <c r="W5" s="1">
        <v>3</v>
      </c>
      <c r="X5" s="1">
        <v>6</v>
      </c>
      <c r="Y5" s="1">
        <v>260</v>
      </c>
      <c r="Z5" s="1">
        <v>150</v>
      </c>
      <c r="AA5" s="1">
        <v>40</v>
      </c>
    </row>
    <row r="6" spans="2:27" x14ac:dyDescent="0.3">
      <c r="B6" s="8" t="s">
        <v>20</v>
      </c>
      <c r="C6" s="8">
        <f t="shared" si="7"/>
        <v>14358</v>
      </c>
      <c r="D6" s="8">
        <v>149.69999999999999</v>
      </c>
      <c r="E6" s="12">
        <v>14.8</v>
      </c>
      <c r="F6" s="9">
        <v>1.4752000000000001</v>
      </c>
      <c r="G6" s="9">
        <f>F6-[1]Calibration!$C$16*(H6-$H$2)+[1]Calibration!$C$17*(150-D6)</f>
        <v>1.4750334474024673</v>
      </c>
      <c r="H6" s="10">
        <v>93</v>
      </c>
      <c r="I6" s="10">
        <v>70.3</v>
      </c>
      <c r="J6" s="10">
        <v>74.2</v>
      </c>
      <c r="K6" s="10">
        <v>72.3</v>
      </c>
      <c r="L6" s="10">
        <v>71.099999999999994</v>
      </c>
      <c r="M6" s="10">
        <v>39.1</v>
      </c>
      <c r="N6" s="11">
        <f t="shared" si="0"/>
        <v>9.5205776701631786E-2</v>
      </c>
      <c r="O6" s="11">
        <f t="shared" si="1"/>
        <v>0.24407093289978365</v>
      </c>
      <c r="P6" s="12">
        <f t="shared" si="2"/>
        <v>0.81996883212573668</v>
      </c>
      <c r="Q6" s="12">
        <f t="shared" si="3"/>
        <v>3.2735779257957427</v>
      </c>
      <c r="R6" s="12">
        <f t="shared" si="4"/>
        <v>1.5476280073900792</v>
      </c>
      <c r="S6" s="9">
        <f t="shared" si="5"/>
        <v>1.5361888500000001</v>
      </c>
      <c r="T6" s="11">
        <f t="shared" si="6"/>
        <v>0.11062551945672588</v>
      </c>
      <c r="U6" s="1">
        <v>110</v>
      </c>
      <c r="V6" s="1">
        <v>55</v>
      </c>
      <c r="W6" s="1">
        <v>3</v>
      </c>
      <c r="X6" s="1">
        <v>6</v>
      </c>
      <c r="Y6" s="1">
        <v>260</v>
      </c>
      <c r="Z6" s="1">
        <v>150</v>
      </c>
      <c r="AA6" s="1">
        <v>40</v>
      </c>
    </row>
    <row r="7" spans="2:27" x14ac:dyDescent="0.3">
      <c r="B7" s="8" t="s">
        <v>21</v>
      </c>
      <c r="C7" s="8">
        <f t="shared" si="7"/>
        <v>16858</v>
      </c>
      <c r="D7" s="8">
        <v>149.69999999999999</v>
      </c>
      <c r="E7" s="12">
        <v>14.8</v>
      </c>
      <c r="F7" s="8">
        <v>1.4765999999999999</v>
      </c>
      <c r="G7" s="9">
        <f>F7-[1]Calibration!$C$16*(H7-$H$2)+[1]Calibration!$C$17*(150-D7)</f>
        <v>1.4760779330576854</v>
      </c>
      <c r="H7" s="10">
        <v>93.3</v>
      </c>
      <c r="I7" s="10">
        <v>70.599999999999994</v>
      </c>
      <c r="J7" s="10">
        <v>74.400000000000006</v>
      </c>
      <c r="K7" s="10">
        <v>72.599999999999994</v>
      </c>
      <c r="L7" s="10">
        <v>71.400000000000006</v>
      </c>
      <c r="M7" s="10">
        <v>39.299999999999997</v>
      </c>
      <c r="N7" s="11">
        <f t="shared" si="0"/>
        <v>9.522860792242302E-2</v>
      </c>
      <c r="O7" s="11">
        <f t="shared" si="1"/>
        <v>0.24429191581049139</v>
      </c>
      <c r="P7" s="12">
        <f t="shared" si="2"/>
        <v>0.89136044117035329</v>
      </c>
      <c r="Q7" s="12">
        <f t="shared" si="3"/>
        <v>3.2983438795142219</v>
      </c>
      <c r="R7" s="12">
        <f t="shared" si="4"/>
        <v>1.6395696824839909</v>
      </c>
      <c r="S7" s="9">
        <f t="shared" si="5"/>
        <v>1.5361888500000001</v>
      </c>
      <c r="T7" s="11">
        <f t="shared" si="6"/>
        <v>0.11062551945672588</v>
      </c>
      <c r="U7" s="1">
        <v>110</v>
      </c>
      <c r="V7" s="1">
        <v>55</v>
      </c>
      <c r="W7" s="1">
        <v>3</v>
      </c>
      <c r="X7" s="1">
        <v>6</v>
      </c>
      <c r="Y7" s="1">
        <v>260</v>
      </c>
      <c r="Z7" s="1">
        <v>150</v>
      </c>
      <c r="AA7" s="1">
        <v>40</v>
      </c>
    </row>
    <row r="8" spans="2:27" x14ac:dyDescent="0.3">
      <c r="B8" s="8" t="s">
        <v>21</v>
      </c>
      <c r="C8" s="8">
        <f t="shared" si="7"/>
        <v>19358</v>
      </c>
      <c r="D8" s="8">
        <v>149.69999999999999</v>
      </c>
      <c r="E8" s="12">
        <v>14.8</v>
      </c>
      <c r="F8" s="8">
        <v>1.4776</v>
      </c>
      <c r="G8" s="9">
        <f>F8-[1]Calibration!$C$16*(H8-$H$2)+[1]Calibration!$C$17*(150-D8)</f>
        <v>1.4768409234944979</v>
      </c>
      <c r="H8" s="10">
        <v>93.5</v>
      </c>
      <c r="I8" s="10">
        <v>70.599999999999994</v>
      </c>
      <c r="J8" s="10">
        <v>74.599999999999994</v>
      </c>
      <c r="K8" s="10">
        <v>72.599999999999994</v>
      </c>
      <c r="L8" s="10">
        <v>71.2</v>
      </c>
      <c r="M8" s="10">
        <v>40</v>
      </c>
      <c r="N8" s="11">
        <f t="shared" si="0"/>
        <v>9.6068332297151601E-2</v>
      </c>
      <c r="O8" s="11">
        <f t="shared" si="1"/>
        <v>0.24186615425400521</v>
      </c>
      <c r="P8" s="12">
        <f t="shared" si="2"/>
        <v>0.94351157862022583</v>
      </c>
      <c r="Q8" s="12">
        <f t="shared" si="3"/>
        <v>4.2092270596546548</v>
      </c>
      <c r="R8" s="12">
        <f t="shared" si="4"/>
        <v>0.63031254052915153</v>
      </c>
      <c r="S8" s="9">
        <f t="shared" si="5"/>
        <v>1.5361888500000001</v>
      </c>
      <c r="T8" s="11">
        <f t="shared" si="6"/>
        <v>0.11062551945672588</v>
      </c>
      <c r="U8" s="1">
        <v>110</v>
      </c>
      <c r="V8" s="1">
        <v>55</v>
      </c>
      <c r="W8" s="1">
        <v>3</v>
      </c>
      <c r="X8" s="1">
        <v>6</v>
      </c>
      <c r="Y8" s="1">
        <v>260</v>
      </c>
      <c r="Z8" s="1">
        <v>150</v>
      </c>
      <c r="AA8" s="1">
        <v>40</v>
      </c>
    </row>
    <row r="9" spans="2:27" x14ac:dyDescent="0.3">
      <c r="B9" s="8" t="s">
        <v>21</v>
      </c>
      <c r="C9" s="8">
        <f t="shared" si="7"/>
        <v>21858</v>
      </c>
      <c r="D9" s="8">
        <v>149.69999999999999</v>
      </c>
      <c r="E9" s="8">
        <v>14.79</v>
      </c>
      <c r="F9" s="8">
        <v>1.4782999999999999</v>
      </c>
      <c r="G9" s="9">
        <f>F9-[1]Calibration!$C$16*(H9-$H$2)+[1]Calibration!$C$17*(150-D9)</f>
        <v>1.4776594282760918</v>
      </c>
      <c r="H9" s="8">
        <v>93.4</v>
      </c>
      <c r="I9" s="10">
        <v>70.3</v>
      </c>
      <c r="J9" s="10">
        <v>74.7</v>
      </c>
      <c r="K9" s="10">
        <v>72.400000000000006</v>
      </c>
      <c r="L9" s="10">
        <v>71.099999999999994</v>
      </c>
      <c r="M9" s="10">
        <v>39</v>
      </c>
      <c r="N9" s="11">
        <f t="shared" si="0"/>
        <v>9.6135810370204924E-2</v>
      </c>
      <c r="O9" s="11">
        <f t="shared" si="1"/>
        <v>0.24581847634026541</v>
      </c>
      <c r="P9" s="12">
        <f t="shared" si="2"/>
        <v>0.99945717545706891</v>
      </c>
      <c r="Q9" s="12">
        <f t="shared" si="3"/>
        <v>4.2824232697711304</v>
      </c>
      <c r="R9" s="12">
        <f t="shared" si="4"/>
        <v>2.2747071770086129</v>
      </c>
      <c r="S9" s="9">
        <f t="shared" si="5"/>
        <v>1.5361888500000001</v>
      </c>
      <c r="T9" s="11">
        <f t="shared" si="6"/>
        <v>0.11062551945672588</v>
      </c>
      <c r="U9" s="1">
        <v>110</v>
      </c>
      <c r="V9" s="1">
        <v>55</v>
      </c>
      <c r="W9" s="1">
        <v>3</v>
      </c>
      <c r="X9" s="1">
        <v>6</v>
      </c>
      <c r="Y9" s="1">
        <v>260</v>
      </c>
      <c r="Z9" s="1">
        <v>150</v>
      </c>
      <c r="AA9" s="1">
        <v>40</v>
      </c>
    </row>
    <row r="10" spans="2:27" x14ac:dyDescent="0.3">
      <c r="B10" s="8" t="s">
        <v>21</v>
      </c>
      <c r="C10" s="8">
        <f t="shared" si="7"/>
        <v>24358</v>
      </c>
      <c r="D10" s="8">
        <v>149.69999999999999</v>
      </c>
      <c r="E10" s="8">
        <v>14.79</v>
      </c>
      <c r="F10" s="8">
        <v>1.4791000000000001</v>
      </c>
      <c r="G10" s="9">
        <f>F10-[1]Calibration!$C$16*(H10-$H$2)+[1]Calibration!$C$17*(150-D10)</f>
        <v>1.4782224187129041</v>
      </c>
      <c r="H10" s="8">
        <v>93.6</v>
      </c>
      <c r="I10" s="10">
        <v>70.5</v>
      </c>
      <c r="J10" s="10">
        <v>74.400000000000006</v>
      </c>
      <c r="K10" s="10">
        <v>72.3</v>
      </c>
      <c r="L10" s="10">
        <v>70.900000000000006</v>
      </c>
      <c r="M10" s="10">
        <v>39.299999999999997</v>
      </c>
      <c r="N10" s="11">
        <f t="shared" si="0"/>
        <v>9.7438696833416175E-2</v>
      </c>
      <c r="O10" s="11">
        <f t="shared" si="1"/>
        <v>0.24523389284146008</v>
      </c>
      <c r="P10" s="12">
        <f t="shared" si="2"/>
        <v>1.0379381186466323</v>
      </c>
      <c r="Q10" s="12">
        <f t="shared" si="3"/>
        <v>5.6957172036948407</v>
      </c>
      <c r="R10" s="12">
        <f t="shared" si="4"/>
        <v>2.0314866223499521</v>
      </c>
      <c r="S10" s="9">
        <f t="shared" si="5"/>
        <v>1.5361888500000001</v>
      </c>
      <c r="T10" s="11">
        <f t="shared" si="6"/>
        <v>0.11062551945672588</v>
      </c>
      <c r="U10" s="1">
        <v>110</v>
      </c>
      <c r="V10" s="1">
        <v>55</v>
      </c>
      <c r="W10" s="1">
        <v>3</v>
      </c>
      <c r="X10" s="1">
        <v>6</v>
      </c>
      <c r="Y10" s="1">
        <v>260</v>
      </c>
      <c r="Z10" s="1">
        <v>150</v>
      </c>
      <c r="AA10" s="1">
        <v>40</v>
      </c>
    </row>
    <row r="11" spans="2:27" x14ac:dyDescent="0.3">
      <c r="B11" s="3" t="s">
        <v>22</v>
      </c>
      <c r="C11" s="3">
        <f t="shared" si="7"/>
        <v>26858</v>
      </c>
      <c r="D11" s="3">
        <v>149.69999999999999</v>
      </c>
      <c r="E11" s="7">
        <v>14.8</v>
      </c>
      <c r="F11" s="4">
        <v>1.48</v>
      </c>
      <c r="G11" s="4">
        <f>F11-[1]Calibration!$C$16*(H11-$H$2)+[1]Calibration!$C$17*(150-D11)</f>
        <v>1.4794779330576855</v>
      </c>
      <c r="H11" s="5">
        <v>93.3</v>
      </c>
      <c r="I11" s="5">
        <v>70.599999999999994</v>
      </c>
      <c r="J11" s="5">
        <v>74.900000000000006</v>
      </c>
      <c r="K11" s="5">
        <v>72.599999999999994</v>
      </c>
      <c r="L11" s="5">
        <v>71.3</v>
      </c>
      <c r="M11" s="5">
        <v>39.4</v>
      </c>
      <c r="N11" s="6">
        <f t="shared" si="0"/>
        <v>9.4558486342053494E-2</v>
      </c>
      <c r="O11" s="6">
        <f t="shared" si="1"/>
        <v>0.24327935149578436</v>
      </c>
      <c r="P11" s="7">
        <f t="shared" si="2"/>
        <v>1.1237537435953819</v>
      </c>
      <c r="Q11" s="7">
        <f t="shared" si="3"/>
        <v>2.57143574801569</v>
      </c>
      <c r="R11" s="7">
        <f t="shared" si="4"/>
        <v>1.2182843489877357</v>
      </c>
      <c r="S11" s="4">
        <f t="shared" si="5"/>
        <v>1.5361888500000001</v>
      </c>
      <c r="T11" s="6">
        <f t="shared" si="6"/>
        <v>0.11062551945672588</v>
      </c>
      <c r="U11" s="1">
        <v>110</v>
      </c>
      <c r="V11" s="1">
        <v>55</v>
      </c>
      <c r="W11" s="1">
        <v>3</v>
      </c>
      <c r="X11" s="1">
        <v>6</v>
      </c>
      <c r="Y11" s="1">
        <v>260</v>
      </c>
      <c r="Z11" s="1">
        <v>150</v>
      </c>
      <c r="AA11" s="1">
        <v>40</v>
      </c>
    </row>
    <row r="12" spans="2:27" x14ac:dyDescent="0.3">
      <c r="B12" s="8" t="s">
        <v>22</v>
      </c>
      <c r="C12" s="8">
        <f t="shared" si="7"/>
        <v>29358</v>
      </c>
      <c r="D12" s="8">
        <v>149.69999999999999</v>
      </c>
      <c r="E12" s="8">
        <v>14.79</v>
      </c>
      <c r="F12" s="9">
        <v>1.4814000000000001</v>
      </c>
      <c r="G12" s="9">
        <f>F12-[1]Calibration!$C$16*(H12-$H$2)+[1]Calibration!$C$17*(150-D12)</f>
        <v>1.4804039139313101</v>
      </c>
      <c r="H12" s="10">
        <v>93.7</v>
      </c>
      <c r="I12" s="10">
        <v>70.7</v>
      </c>
      <c r="J12" s="10">
        <v>74.7</v>
      </c>
      <c r="K12" s="10">
        <v>72.599999999999994</v>
      </c>
      <c r="L12" s="10">
        <v>71.3</v>
      </c>
      <c r="M12" s="10">
        <v>40</v>
      </c>
      <c r="N12" s="11">
        <f t="shared" si="0"/>
        <v>9.6385561726937061E-2</v>
      </c>
      <c r="O12" s="11">
        <f t="shared" si="1"/>
        <v>0.24214758665434016</v>
      </c>
      <c r="P12" s="12">
        <f t="shared" si="2"/>
        <v>1.1870454357142151</v>
      </c>
      <c r="Q12" s="12">
        <f t="shared" si="3"/>
        <v>4.5533387235926153</v>
      </c>
      <c r="R12" s="12">
        <f t="shared" si="4"/>
        <v>0.74740470041439167</v>
      </c>
      <c r="S12" s="9">
        <f t="shared" si="5"/>
        <v>1.5361888500000001</v>
      </c>
      <c r="T12" s="11">
        <f t="shared" si="6"/>
        <v>0.11062551945672588</v>
      </c>
      <c r="U12" s="1">
        <v>110</v>
      </c>
      <c r="V12" s="1">
        <v>55</v>
      </c>
      <c r="W12" s="1">
        <v>3</v>
      </c>
      <c r="X12" s="1">
        <v>6</v>
      </c>
      <c r="Y12" s="1">
        <v>260</v>
      </c>
      <c r="Z12" s="1">
        <v>150</v>
      </c>
      <c r="AA12" s="1">
        <v>40</v>
      </c>
    </row>
    <row r="13" spans="2:27" x14ac:dyDescent="0.3">
      <c r="B13" s="8" t="s">
        <v>22</v>
      </c>
      <c r="C13" s="8">
        <f t="shared" si="7"/>
        <v>31858</v>
      </c>
      <c r="D13" s="8">
        <v>149.69999999999999</v>
      </c>
      <c r="E13" s="8">
        <v>14.79</v>
      </c>
      <c r="F13" s="9">
        <v>1.4821</v>
      </c>
      <c r="G13" s="9">
        <f>F13-[1]Calibration!$C$16*(H13-$H$2)+[1]Calibration!$C$17*(150-D13)</f>
        <v>1.4812224187129039</v>
      </c>
      <c r="H13" s="10">
        <v>93.6</v>
      </c>
      <c r="I13" s="10">
        <v>70.599999999999994</v>
      </c>
      <c r="J13" s="10">
        <v>74.7</v>
      </c>
      <c r="K13" s="10">
        <v>72.5</v>
      </c>
      <c r="L13" s="10">
        <v>71.400000000000006</v>
      </c>
      <c r="M13" s="10">
        <v>39.6</v>
      </c>
      <c r="N13" s="11">
        <f t="shared" si="0"/>
        <v>9.6002003331945515E-2</v>
      </c>
      <c r="O13" s="11">
        <f t="shared" si="1"/>
        <v>0.24338536055986204</v>
      </c>
      <c r="P13" s="12">
        <f t="shared" si="2"/>
        <v>1.242991032551058</v>
      </c>
      <c r="Q13" s="12">
        <f t="shared" si="3"/>
        <v>4.1372773335533113</v>
      </c>
      <c r="R13" s="12">
        <f t="shared" si="4"/>
        <v>1.262390252449791</v>
      </c>
      <c r="S13" s="9">
        <f t="shared" si="5"/>
        <v>1.5361888500000001</v>
      </c>
      <c r="T13" s="11">
        <f t="shared" si="6"/>
        <v>0.11062551945672588</v>
      </c>
      <c r="U13" s="1">
        <v>110</v>
      </c>
      <c r="V13" s="1">
        <v>55</v>
      </c>
      <c r="W13" s="1">
        <v>3</v>
      </c>
      <c r="X13" s="1">
        <v>6</v>
      </c>
      <c r="Y13" s="1">
        <v>260</v>
      </c>
      <c r="Z13" s="1">
        <v>150</v>
      </c>
      <c r="AA13" s="1">
        <v>40</v>
      </c>
    </row>
    <row r="14" spans="2:27" x14ac:dyDescent="0.3">
      <c r="B14" s="8" t="s">
        <v>23</v>
      </c>
      <c r="C14" s="8">
        <f t="shared" si="7"/>
        <v>34358</v>
      </c>
      <c r="D14" s="8">
        <v>149.69999999999999</v>
      </c>
      <c r="E14" s="12">
        <v>14.8</v>
      </c>
      <c r="F14" s="9">
        <v>1.4825999999999999</v>
      </c>
      <c r="G14" s="9">
        <f>F14-[1]Calibration!$C$16*(H14-$H$2)+[1]Calibration!$C$17*(150-D14)</f>
        <v>1.48160391393131</v>
      </c>
      <c r="H14" s="10">
        <v>93.7</v>
      </c>
      <c r="I14" s="10">
        <v>70.900000000000006</v>
      </c>
      <c r="J14" s="10">
        <v>74.599999999999994</v>
      </c>
      <c r="K14" s="10">
        <v>72.5</v>
      </c>
      <c r="L14" s="10">
        <v>71.3</v>
      </c>
      <c r="M14" s="10">
        <v>39.4</v>
      </c>
      <c r="N14" s="11">
        <f t="shared" si="0"/>
        <v>9.6307548322058942E-2</v>
      </c>
      <c r="O14" s="11">
        <f t="shared" si="1"/>
        <v>0.24465496486024799</v>
      </c>
      <c r="P14" s="12">
        <f t="shared" si="2"/>
        <v>1.2690666012759793</v>
      </c>
      <c r="Q14" s="12">
        <f t="shared" si="3"/>
        <v>4.4687144105828454</v>
      </c>
      <c r="R14" s="12">
        <f t="shared" si="4"/>
        <v>1.7906190901914483</v>
      </c>
      <c r="S14" s="9">
        <f t="shared" si="5"/>
        <v>1.5361888500000001</v>
      </c>
      <c r="T14" s="11">
        <f t="shared" si="6"/>
        <v>0.11062551945672588</v>
      </c>
      <c r="U14" s="1">
        <v>110</v>
      </c>
      <c r="V14" s="1">
        <v>55</v>
      </c>
      <c r="W14" s="1">
        <v>3</v>
      </c>
      <c r="X14" s="1">
        <v>6</v>
      </c>
      <c r="Y14" s="1">
        <v>260</v>
      </c>
      <c r="Z14" s="1">
        <v>150</v>
      </c>
      <c r="AA14" s="1">
        <v>40</v>
      </c>
    </row>
    <row r="15" spans="2:27" x14ac:dyDescent="0.3">
      <c r="B15" s="8" t="s">
        <v>23</v>
      </c>
      <c r="C15" s="8">
        <f t="shared" si="7"/>
        <v>36858</v>
      </c>
      <c r="D15" s="8">
        <v>149.69999999999999</v>
      </c>
      <c r="E15" s="12">
        <v>14.8</v>
      </c>
      <c r="F15" s="9">
        <v>1.4861</v>
      </c>
      <c r="G15" s="9">
        <f>F15-[1]Calibration!$C$16*(H15-$H$2)+[1]Calibration!$C$17*(150-D15)</f>
        <v>1.4847483995865285</v>
      </c>
      <c r="H15" s="10">
        <v>94</v>
      </c>
      <c r="I15" s="10">
        <v>71.099999999999994</v>
      </c>
      <c r="J15" s="10">
        <v>74.8</v>
      </c>
      <c r="K15" s="10">
        <v>72.599999999999994</v>
      </c>
      <c r="L15" s="10">
        <v>71.599999999999994</v>
      </c>
      <c r="M15" s="10">
        <v>39.5</v>
      </c>
      <c r="N15" s="11">
        <f t="shared" si="0"/>
        <v>9.6530229334698417E-2</v>
      </c>
      <c r="O15" s="11">
        <f t="shared" si="1"/>
        <v>0.24497776478421707</v>
      </c>
      <c r="P15" s="12">
        <f t="shared" si="2"/>
        <v>1.4839952500537286</v>
      </c>
      <c r="Q15" s="12">
        <f t="shared" si="3"/>
        <v>4.7102655612392716</v>
      </c>
      <c r="R15" s="12">
        <f t="shared" si="4"/>
        <v>1.9249225330905066</v>
      </c>
      <c r="S15" s="9">
        <f t="shared" si="5"/>
        <v>1.5361888500000001</v>
      </c>
      <c r="T15" s="11">
        <f t="shared" si="6"/>
        <v>0.11062551945672588</v>
      </c>
      <c r="U15" s="1">
        <v>110</v>
      </c>
      <c r="V15" s="1">
        <v>55</v>
      </c>
      <c r="W15" s="1">
        <v>3</v>
      </c>
      <c r="X15" s="1">
        <v>6</v>
      </c>
      <c r="Y15" s="1">
        <v>260</v>
      </c>
      <c r="Z15" s="1">
        <v>150</v>
      </c>
      <c r="AA15" s="1">
        <v>40</v>
      </c>
    </row>
    <row r="16" spans="2:27" x14ac:dyDescent="0.3">
      <c r="B16" s="8" t="s">
        <v>23</v>
      </c>
      <c r="C16" s="8">
        <f t="shared" si="7"/>
        <v>39358</v>
      </c>
      <c r="D16" s="8">
        <v>149.69999999999999</v>
      </c>
      <c r="E16" s="12">
        <v>14.8</v>
      </c>
      <c r="F16" s="9">
        <v>1.4895</v>
      </c>
      <c r="G16" s="9">
        <f>F16-[1]Calibration!$C$16*(H16-$H$2)+[1]Calibration!$C$17*(150-D16)</f>
        <v>1.4882669043681223</v>
      </c>
      <c r="H16" s="10">
        <v>93.9</v>
      </c>
      <c r="I16" s="10">
        <v>71.7</v>
      </c>
      <c r="J16" s="10">
        <v>74.8</v>
      </c>
      <c r="K16" s="10">
        <v>72.8</v>
      </c>
      <c r="L16" s="10">
        <v>71.7</v>
      </c>
      <c r="M16" s="10">
        <v>39.6</v>
      </c>
      <c r="N16" s="11">
        <f t="shared" si="0"/>
        <v>9.4852343155596208E-2</v>
      </c>
      <c r="O16" s="11">
        <f t="shared" si="1"/>
        <v>0.24352161859805549</v>
      </c>
      <c r="P16" s="12">
        <f t="shared" si="2"/>
        <v>1.7244884694045564</v>
      </c>
      <c r="Q16" s="12">
        <f t="shared" si="3"/>
        <v>2.8901941845708259</v>
      </c>
      <c r="R16" s="12">
        <f t="shared" si="4"/>
        <v>1.3190814790989163</v>
      </c>
      <c r="S16" s="9">
        <f t="shared" si="5"/>
        <v>1.5361888500000001</v>
      </c>
      <c r="T16" s="11">
        <f t="shared" si="6"/>
        <v>0.11062551945672588</v>
      </c>
      <c r="U16" s="1">
        <v>110</v>
      </c>
      <c r="V16" s="1">
        <v>55</v>
      </c>
      <c r="W16" s="1">
        <v>3</v>
      </c>
      <c r="X16" s="1">
        <v>6</v>
      </c>
      <c r="Y16" s="1">
        <v>260</v>
      </c>
      <c r="Z16" s="1">
        <v>150</v>
      </c>
      <c r="AA16" s="1">
        <v>40</v>
      </c>
    </row>
    <row r="17" spans="2:27" x14ac:dyDescent="0.3">
      <c r="B17" s="8" t="s">
        <v>24</v>
      </c>
      <c r="C17" s="8">
        <f t="shared" si="7"/>
        <v>41858</v>
      </c>
      <c r="D17" s="8">
        <v>149.6</v>
      </c>
      <c r="E17" s="12">
        <v>14.8</v>
      </c>
      <c r="F17" s="9">
        <v>1.4906999999999999</v>
      </c>
      <c r="G17" s="9">
        <f>F17-[1]Calibration!$C$16*(H17-$H$2)+[1]Calibration!$C$17*(150-D17)</f>
        <v>1.4900829139313101</v>
      </c>
      <c r="H17" s="10">
        <v>93.7</v>
      </c>
      <c r="I17" s="10">
        <v>71.3</v>
      </c>
      <c r="J17" s="10">
        <v>74.7</v>
      </c>
      <c r="K17" s="10">
        <v>72.7</v>
      </c>
      <c r="L17" s="10">
        <v>71.8</v>
      </c>
      <c r="M17" s="10">
        <v>39.299999999999997</v>
      </c>
      <c r="N17" s="11">
        <f t="shared" si="0"/>
        <v>9.4503031092237136E-2</v>
      </c>
      <c r="O17" s="11">
        <f t="shared" si="1"/>
        <v>0.24393664965208539</v>
      </c>
      <c r="P17" s="12">
        <f t="shared" si="2"/>
        <v>1.8486144869412171</v>
      </c>
      <c r="Q17" s="12">
        <f t="shared" si="3"/>
        <v>2.5112811832222919</v>
      </c>
      <c r="R17" s="12">
        <f t="shared" si="4"/>
        <v>1.4917584078319601</v>
      </c>
      <c r="S17" s="9">
        <f t="shared" si="5"/>
        <v>1.5361888500000001</v>
      </c>
      <c r="T17" s="11">
        <f t="shared" si="6"/>
        <v>0.11062551945672588</v>
      </c>
      <c r="U17" s="1">
        <v>110</v>
      </c>
      <c r="V17" s="1">
        <v>55</v>
      </c>
      <c r="W17" s="1">
        <v>3</v>
      </c>
      <c r="X17" s="1">
        <v>6</v>
      </c>
      <c r="Y17" s="1">
        <v>260</v>
      </c>
      <c r="Z17" s="1">
        <v>150</v>
      </c>
      <c r="AA17" s="1">
        <v>40</v>
      </c>
    </row>
    <row r="18" spans="2:27" x14ac:dyDescent="0.3">
      <c r="B18" s="8" t="s">
        <v>24</v>
      </c>
      <c r="C18" s="8">
        <f t="shared" si="7"/>
        <v>44358</v>
      </c>
      <c r="D18" s="8">
        <v>149.6</v>
      </c>
      <c r="E18" s="12">
        <v>14.8</v>
      </c>
      <c r="F18" s="9">
        <v>1.4939</v>
      </c>
      <c r="G18" s="9">
        <f>F18-[1]Calibration!$C$16*(H18-$H$2)+[1]Calibration!$C$17*(150-D18)</f>
        <v>1.4928088948049347</v>
      </c>
      <c r="H18" s="10">
        <v>94.1</v>
      </c>
      <c r="I18" s="10">
        <v>71.2</v>
      </c>
      <c r="J18" s="10">
        <v>74.900000000000006</v>
      </c>
      <c r="K18" s="10">
        <v>72.8</v>
      </c>
      <c r="L18" s="10">
        <v>71.8</v>
      </c>
      <c r="M18" s="10">
        <v>40</v>
      </c>
      <c r="N18" s="11">
        <f t="shared" si="0"/>
        <v>9.5866684946590217E-2</v>
      </c>
      <c r="O18" s="11">
        <f t="shared" si="1"/>
        <v>0.24207176922336215</v>
      </c>
      <c r="P18" s="12">
        <f t="shared" si="2"/>
        <v>2.0349379274027113</v>
      </c>
      <c r="Q18" s="12">
        <f t="shared" si="3"/>
        <v>3.9904919776753851</v>
      </c>
      <c r="R18" s="12">
        <f t="shared" si="4"/>
        <v>0.71586026295943217</v>
      </c>
      <c r="S18" s="9">
        <f t="shared" si="5"/>
        <v>1.5361888500000001</v>
      </c>
      <c r="T18" s="11">
        <f t="shared" si="6"/>
        <v>0.11062551945672588</v>
      </c>
      <c r="U18" s="1">
        <v>110</v>
      </c>
      <c r="V18" s="1">
        <v>55</v>
      </c>
      <c r="W18" s="1">
        <v>3</v>
      </c>
      <c r="X18" s="1">
        <v>6</v>
      </c>
      <c r="Y18" s="1">
        <v>260</v>
      </c>
      <c r="Z18" s="1">
        <v>150</v>
      </c>
      <c r="AA18" s="1">
        <v>40</v>
      </c>
    </row>
    <row r="19" spans="2:27" x14ac:dyDescent="0.3">
      <c r="B19" s="8" t="s">
        <v>24</v>
      </c>
      <c r="C19" s="8">
        <f t="shared" si="7"/>
        <v>46858</v>
      </c>
      <c r="D19" s="8">
        <v>149.6</v>
      </c>
      <c r="E19" s="12">
        <v>14.8</v>
      </c>
      <c r="F19" s="9">
        <v>1.4973000000000001</v>
      </c>
      <c r="G19" s="9">
        <f>F19-[1]Calibration!$C$16*(H19-$H$2)+[1]Calibration!$C$17*(150-D19)</f>
        <v>1.4960903900233409</v>
      </c>
      <c r="H19" s="10">
        <v>94.2</v>
      </c>
      <c r="I19" s="10">
        <v>71.400000000000006</v>
      </c>
      <c r="J19" s="10">
        <v>75</v>
      </c>
      <c r="K19" s="10">
        <v>73</v>
      </c>
      <c r="L19" s="10">
        <v>71.8</v>
      </c>
      <c r="M19" s="10">
        <v>39.299999999999997</v>
      </c>
      <c r="N19" s="11">
        <f t="shared" si="0"/>
        <v>9.5537386189972637E-2</v>
      </c>
      <c r="O19" s="11">
        <f t="shared" si="1"/>
        <v>0.24509357485184563</v>
      </c>
      <c r="P19" s="12">
        <f t="shared" si="2"/>
        <v>2.2592313129019264</v>
      </c>
      <c r="Q19" s="12">
        <f t="shared" si="3"/>
        <v>3.6332882240734214</v>
      </c>
      <c r="R19" s="12">
        <f t="shared" si="4"/>
        <v>1.9731062210345554</v>
      </c>
      <c r="S19" s="9">
        <f t="shared" si="5"/>
        <v>1.5361888500000001</v>
      </c>
      <c r="T19" s="11">
        <f t="shared" si="6"/>
        <v>0.11062551945672588</v>
      </c>
      <c r="U19" s="1">
        <v>110</v>
      </c>
      <c r="V19" s="1">
        <v>55</v>
      </c>
      <c r="W19" s="1">
        <v>3</v>
      </c>
      <c r="X19" s="1">
        <v>6</v>
      </c>
      <c r="Y19" s="1">
        <v>260</v>
      </c>
      <c r="Z19" s="1">
        <v>150</v>
      </c>
      <c r="AA19" s="1">
        <v>40</v>
      </c>
    </row>
    <row r="20" spans="2:27" x14ac:dyDescent="0.3">
      <c r="B20" s="8" t="s">
        <v>24</v>
      </c>
      <c r="C20" s="8">
        <f t="shared" si="7"/>
        <v>49358</v>
      </c>
      <c r="D20" s="8">
        <v>149.69999999999999</v>
      </c>
      <c r="E20" s="12">
        <v>14.8</v>
      </c>
      <c r="F20" s="9">
        <v>1.5031000000000001</v>
      </c>
      <c r="G20" s="9">
        <f>F20-[1]Calibration!$C$16*(H20-$H$2)+[1]Calibration!$C$17*(150-D20)</f>
        <v>1.501155875678559</v>
      </c>
      <c r="H20" s="10">
        <v>94.5</v>
      </c>
      <c r="I20" s="10">
        <v>71.400000000000006</v>
      </c>
      <c r="J20" s="10">
        <v>75.099999999999994</v>
      </c>
      <c r="K20" s="10">
        <v>73</v>
      </c>
      <c r="L20" s="10">
        <v>71.8</v>
      </c>
      <c r="M20" s="10">
        <v>39.299999999999997</v>
      </c>
      <c r="N20" s="11">
        <f t="shared" si="0"/>
        <v>9.6327309665568905E-2</v>
      </c>
      <c r="O20" s="11">
        <f t="shared" si="1"/>
        <v>0.24531799278151806</v>
      </c>
      <c r="P20" s="12">
        <f t="shared" si="2"/>
        <v>2.6054621775497884</v>
      </c>
      <c r="Q20" s="12">
        <f t="shared" si="3"/>
        <v>4.4901503435650474</v>
      </c>
      <c r="R20" s="12">
        <f t="shared" si="4"/>
        <v>2.0664770627395015</v>
      </c>
      <c r="S20" s="9">
        <f t="shared" si="5"/>
        <v>1.5361888500000001</v>
      </c>
      <c r="T20" s="11">
        <f t="shared" si="6"/>
        <v>0.11062551945672588</v>
      </c>
      <c r="U20" s="1">
        <v>110</v>
      </c>
      <c r="V20" s="1">
        <v>55</v>
      </c>
      <c r="W20" s="1">
        <v>3</v>
      </c>
      <c r="X20" s="1">
        <v>6</v>
      </c>
      <c r="Y20" s="1">
        <v>260</v>
      </c>
      <c r="Z20" s="1">
        <v>150</v>
      </c>
      <c r="AA20" s="1">
        <v>40</v>
      </c>
    </row>
    <row r="21" spans="2:27" x14ac:dyDescent="0.3">
      <c r="B21" s="8" t="s">
        <v>25</v>
      </c>
      <c r="C21" s="8">
        <f t="shared" si="7"/>
        <v>51858</v>
      </c>
      <c r="D21" s="8">
        <v>149.69999999999999</v>
      </c>
      <c r="E21" s="12">
        <v>14.8</v>
      </c>
      <c r="F21" s="9">
        <v>1.5056</v>
      </c>
      <c r="G21" s="9">
        <f>F21-[1]Calibration!$C$16*(H21-$H$2)+[1]Calibration!$C$17*(150-D21)</f>
        <v>1.5034188661153713</v>
      </c>
      <c r="H21" s="10">
        <v>94.7</v>
      </c>
      <c r="I21" s="10">
        <v>71.599999999999994</v>
      </c>
      <c r="J21" s="10">
        <v>75.099999999999994</v>
      </c>
      <c r="K21" s="10">
        <v>73.099999999999994</v>
      </c>
      <c r="L21" s="10">
        <v>72.099999999999994</v>
      </c>
      <c r="M21" s="10">
        <v>39.299999999999997</v>
      </c>
      <c r="N21" s="11">
        <f t="shared" si="0"/>
        <v>9.6389200647132064E-2</v>
      </c>
      <c r="O21" s="11">
        <f t="shared" si="1"/>
        <v>0.24579800763411347</v>
      </c>
      <c r="P21" s="12">
        <f t="shared" si="2"/>
        <v>2.7601397719518661</v>
      </c>
      <c r="Q21" s="12">
        <f>(N21-$N$2)/$N$2*100</f>
        <v>4.5572860083199087</v>
      </c>
      <c r="R21" s="12">
        <f>(O21-$O$2)/$O$2*100</f>
        <v>2.2661910110997336</v>
      </c>
      <c r="S21" s="9">
        <f>$G$2*1.05</f>
        <v>1.5361888500000001</v>
      </c>
      <c r="T21" s="11">
        <f>$N$2*1.2</f>
        <v>0.11062551945672588</v>
      </c>
      <c r="U21" s="1">
        <v>110</v>
      </c>
      <c r="V21" s="1">
        <v>55</v>
      </c>
      <c r="W21" s="1">
        <v>3</v>
      </c>
      <c r="X21" s="1">
        <v>6</v>
      </c>
      <c r="Y21" s="1">
        <v>260</v>
      </c>
      <c r="Z21" s="1">
        <v>150</v>
      </c>
      <c r="AA21" s="1">
        <v>40</v>
      </c>
    </row>
    <row r="22" spans="2:27" x14ac:dyDescent="0.3">
      <c r="B22" s="8" t="s">
        <v>25</v>
      </c>
      <c r="C22" s="8">
        <f t="shared" si="7"/>
        <v>54358</v>
      </c>
      <c r="D22" s="8">
        <v>149.6</v>
      </c>
      <c r="E22" s="12">
        <v>14.8</v>
      </c>
      <c r="F22" s="9">
        <v>1.526</v>
      </c>
      <c r="G22" s="9">
        <f>F22-[1]Calibration!$C$16*(H22-$H$2)+[1]Calibration!$C$17*(150-D22)</f>
        <v>1.5233683326442142</v>
      </c>
      <c r="H22" s="10">
        <v>95.4</v>
      </c>
      <c r="I22" s="10">
        <v>71.900000000000006</v>
      </c>
      <c r="J22" s="10">
        <v>75.400000000000006</v>
      </c>
      <c r="K22" s="10">
        <v>73.099999999999994</v>
      </c>
      <c r="L22" s="10">
        <v>72.7</v>
      </c>
      <c r="M22" s="10">
        <v>39.4</v>
      </c>
      <c r="N22" s="11">
        <f t="shared" si="0"/>
        <v>9.6916372887770622E-2</v>
      </c>
      <c r="O22" s="11">
        <f t="shared" si="1"/>
        <v>0.24530245793062849</v>
      </c>
      <c r="P22" s="12">
        <f t="shared" si="2"/>
        <v>4.1237051861445959</v>
      </c>
      <c r="Q22" s="12">
        <f>(N22-$N$2)/$N$2*100</f>
        <v>5.1291311773848358</v>
      </c>
      <c r="R22" s="12">
        <f>(O22-$O$2)/$O$2*100</f>
        <v>2.0600136660517383</v>
      </c>
      <c r="S22" s="9">
        <f>$G$2*1.05</f>
        <v>1.5361888500000001</v>
      </c>
      <c r="T22" s="11">
        <f>$N$2*1.2</f>
        <v>0.11062551945672588</v>
      </c>
      <c r="U22" s="1">
        <v>110</v>
      </c>
      <c r="V22" s="1">
        <v>55</v>
      </c>
      <c r="W22" s="1">
        <v>3</v>
      </c>
      <c r="X22" s="1">
        <v>6</v>
      </c>
      <c r="Y22" s="1">
        <v>260</v>
      </c>
      <c r="Z22" s="1">
        <v>150</v>
      </c>
      <c r="AA22" s="1">
        <v>40</v>
      </c>
    </row>
    <row r="23" spans="2:27" x14ac:dyDescent="0.3">
      <c r="B23" s="8" t="s">
        <v>26</v>
      </c>
      <c r="C23" s="8">
        <f t="shared" si="7"/>
        <v>56858</v>
      </c>
      <c r="D23" s="8">
        <v>149.6</v>
      </c>
      <c r="E23" s="12">
        <v>14.8</v>
      </c>
      <c r="F23" s="9">
        <v>1.5409999999999999</v>
      </c>
      <c r="G23" s="9">
        <f>F23-[1]Calibration!$C$16*(H23-$H$2)+[1]Calibration!$C$17*(150-D23)</f>
        <v>1.5381313230810263</v>
      </c>
      <c r="H23" s="10">
        <v>95.6</v>
      </c>
      <c r="I23" s="10">
        <v>72.2</v>
      </c>
      <c r="J23" s="10">
        <v>74.900000000000006</v>
      </c>
      <c r="K23" s="10">
        <v>73.099999999999994</v>
      </c>
      <c r="L23" s="10">
        <v>73</v>
      </c>
      <c r="M23" s="10">
        <v>39</v>
      </c>
      <c r="N23" s="11">
        <f t="shared" si="0"/>
        <v>9.6732103259568172E-2</v>
      </c>
      <c r="O23" s="11">
        <f t="shared" si="1"/>
        <v>0.245517356255227</v>
      </c>
      <c r="P23" s="12">
        <f t="shared" si="2"/>
        <v>5.1327699218151261</v>
      </c>
      <c r="Q23" s="12">
        <f>(N23-$N$2)/$N$2*100</f>
        <v>4.9292464175854143</v>
      </c>
      <c r="R23" s="12">
        <f>(O23-$O$2)/$O$2*100</f>
        <v>2.1494238013204914</v>
      </c>
      <c r="S23" s="9">
        <f>$G$2*1.05</f>
        <v>1.5361888500000001</v>
      </c>
      <c r="T23" s="11">
        <f>$N$2*1.2</f>
        <v>0.11062551945672588</v>
      </c>
      <c r="U23" s="1">
        <v>110</v>
      </c>
      <c r="V23" s="1">
        <v>55</v>
      </c>
      <c r="W23" s="1">
        <v>3</v>
      </c>
      <c r="X23" s="1">
        <v>6</v>
      </c>
      <c r="Y23" s="1">
        <v>260</v>
      </c>
      <c r="Z23" s="1">
        <v>150</v>
      </c>
      <c r="AA23" s="1">
        <v>40</v>
      </c>
    </row>
    <row r="24" spans="2:27" x14ac:dyDescent="0.3">
      <c r="B24" s="3" t="s">
        <v>27</v>
      </c>
      <c r="C24" s="3">
        <f>C23+40+50</f>
        <v>56948</v>
      </c>
      <c r="D24" s="3">
        <v>149.5</v>
      </c>
      <c r="E24" s="7">
        <v>14.8</v>
      </c>
      <c r="F24" s="3">
        <v>1.5427</v>
      </c>
      <c r="G24" s="4">
        <f>F24-[1]Calibration!$C$16*(H24-$H$2)+[1]Calibration!$C$17*(150-D24)</f>
        <v>1.5392622848282753</v>
      </c>
      <c r="H24" s="5">
        <v>96.4</v>
      </c>
      <c r="I24" s="5">
        <v>73</v>
      </c>
      <c r="J24" s="5">
        <v>75.400000000000006</v>
      </c>
      <c r="K24" s="5">
        <v>73.5</v>
      </c>
      <c r="L24" s="5">
        <v>73.599999999999994</v>
      </c>
      <c r="M24" s="5">
        <v>39.700000000000003</v>
      </c>
      <c r="N24" s="6">
        <f t="shared" si="0"/>
        <v>9.7665713567816351E-2</v>
      </c>
      <c r="O24" s="6">
        <f t="shared" si="1"/>
        <v>0.24584443770455874</v>
      </c>
      <c r="P24" s="7">
        <f t="shared" si="2"/>
        <v>5.2100722557444143</v>
      </c>
      <c r="Q24" s="7">
        <f>(N24-$N$2)/$N$2*100</f>
        <v>5.9419714880751959</v>
      </c>
      <c r="R24" s="7">
        <f>(O24-$O$2)/$O$2*100</f>
        <v>2.2855086064639862</v>
      </c>
      <c r="S24" s="4">
        <f>$G$2*1.05</f>
        <v>1.5361888500000001</v>
      </c>
      <c r="T24" s="6">
        <f>$N$2*1.2</f>
        <v>0.11062551945672588</v>
      </c>
      <c r="U24" s="1">
        <v>110</v>
      </c>
      <c r="V24" s="1">
        <v>55</v>
      </c>
      <c r="W24" s="1">
        <v>3</v>
      </c>
      <c r="X24" s="1">
        <v>6</v>
      </c>
      <c r="Y24" s="1">
        <v>260</v>
      </c>
      <c r="Z24" s="1">
        <v>150</v>
      </c>
      <c r="AA24" s="1">
        <v>40</v>
      </c>
    </row>
    <row r="25" spans="2:27" x14ac:dyDescent="0.3">
      <c r="I25" s="13"/>
      <c r="J25" s="13"/>
      <c r="K25" s="13"/>
      <c r="L25" s="13"/>
      <c r="M25" s="13"/>
      <c r="N25" s="14"/>
      <c r="O25" s="13"/>
      <c r="P25" s="15"/>
      <c r="Q25" s="13"/>
      <c r="R25" s="13"/>
      <c r="S25" s="16"/>
    </row>
    <row r="26" spans="2:27" x14ac:dyDescent="0.3">
      <c r="I26" s="13"/>
      <c r="J26" s="13"/>
      <c r="K26" s="13"/>
      <c r="L26" s="13"/>
      <c r="M26" s="13"/>
      <c r="N26" s="14"/>
      <c r="O26" s="13"/>
      <c r="P26" s="15"/>
      <c r="Q26" s="13"/>
      <c r="R26" s="13"/>
      <c r="S26" s="16"/>
    </row>
    <row r="27" spans="2:27" x14ac:dyDescent="0.3">
      <c r="I27" s="13"/>
      <c r="J27" s="13"/>
      <c r="K27" s="13"/>
      <c r="L27" s="13"/>
      <c r="M27" s="13"/>
      <c r="N27" s="14"/>
      <c r="O27" s="13"/>
      <c r="P27" s="15"/>
      <c r="Q27" s="13"/>
      <c r="R27" s="13"/>
      <c r="S27" s="16"/>
    </row>
    <row r="28" spans="2:27" x14ac:dyDescent="0.3">
      <c r="I28" s="13"/>
      <c r="J28" s="13"/>
      <c r="K28" s="13"/>
      <c r="L28" s="13"/>
      <c r="M28" s="13"/>
      <c r="N28" s="14"/>
      <c r="O28" s="13"/>
      <c r="P28" s="15"/>
      <c r="Q28" s="13"/>
      <c r="R28" s="13"/>
      <c r="S28" s="16"/>
    </row>
    <row r="29" spans="2:27" x14ac:dyDescent="0.3">
      <c r="I29" s="13"/>
      <c r="J29" s="13"/>
      <c r="K29" s="13"/>
      <c r="L29" s="13"/>
      <c r="M29" s="13"/>
      <c r="N29" s="14"/>
      <c r="O29" s="13"/>
      <c r="P29" s="15"/>
      <c r="Q29" s="13"/>
      <c r="R29" s="13"/>
      <c r="S29" s="16"/>
    </row>
    <row r="30" spans="2:27" x14ac:dyDescent="0.3">
      <c r="I30" s="13"/>
      <c r="J30" s="13"/>
      <c r="K30" s="13"/>
      <c r="L30" s="13"/>
      <c r="M30" s="13"/>
      <c r="N30" s="13"/>
      <c r="O30" s="13"/>
      <c r="P30" s="15"/>
      <c r="Q30" s="13"/>
      <c r="R30" s="13"/>
      <c r="S30" s="16"/>
    </row>
    <row r="31" spans="2:27" x14ac:dyDescent="0.3">
      <c r="I31" s="13"/>
      <c r="J31" s="13"/>
      <c r="K31" s="13"/>
      <c r="L31" s="13"/>
      <c r="M31" s="13"/>
      <c r="N31" s="13"/>
      <c r="O31" s="13"/>
      <c r="P31" s="15"/>
      <c r="Q31" s="13"/>
      <c r="R31" s="13"/>
      <c r="S31" s="16"/>
    </row>
    <row r="32" spans="2:27" x14ac:dyDescent="0.3">
      <c r="I32" s="13"/>
      <c r="J32" s="13"/>
      <c r="K32" s="13"/>
      <c r="L32" s="13"/>
      <c r="M32" s="13"/>
      <c r="N32" s="13"/>
      <c r="O32" s="13"/>
      <c r="P32" s="15"/>
      <c r="Q32" s="13"/>
      <c r="R32" s="13"/>
      <c r="S32" s="16"/>
    </row>
    <row r="33" spans="9:19" x14ac:dyDescent="0.3">
      <c r="I33" s="13"/>
      <c r="J33" s="13"/>
      <c r="K33" s="13"/>
      <c r="L33" s="13"/>
      <c r="M33" s="13"/>
      <c r="N33" s="13"/>
      <c r="O33" s="13"/>
      <c r="P33" s="15"/>
      <c r="Q33" s="13"/>
      <c r="R33" s="13"/>
      <c r="S33" s="16"/>
    </row>
    <row r="34" spans="9:19" x14ac:dyDescent="0.3">
      <c r="I34" s="13"/>
      <c r="J34" s="13"/>
      <c r="K34" s="13"/>
      <c r="L34" s="13"/>
      <c r="M34" s="13"/>
      <c r="N34" s="13"/>
      <c r="O34" s="13"/>
      <c r="P34" s="15"/>
      <c r="Q34" s="13"/>
      <c r="R34" s="13"/>
      <c r="S34" s="16"/>
    </row>
    <row r="35" spans="9:19" x14ac:dyDescent="0.3">
      <c r="I35" s="13"/>
      <c r="J35" s="13"/>
      <c r="K35" s="13"/>
      <c r="L35" s="13"/>
      <c r="M35" s="13"/>
      <c r="N35" s="13"/>
      <c r="O35" s="13"/>
      <c r="P35" s="15"/>
      <c r="Q35" s="13"/>
      <c r="R35" s="13"/>
      <c r="S35" s="16"/>
    </row>
    <row r="36" spans="9:19" x14ac:dyDescent="0.3">
      <c r="I36" s="13"/>
      <c r="J36" s="13"/>
      <c r="K36" s="13"/>
      <c r="L36" s="13"/>
      <c r="M36" s="13"/>
      <c r="N36" s="13"/>
      <c r="O36" s="13"/>
      <c r="P36" s="15"/>
      <c r="Q36" s="13"/>
      <c r="R36" s="13"/>
      <c r="S36" s="16"/>
    </row>
    <row r="37" spans="9:19" x14ac:dyDescent="0.3">
      <c r="I37" s="13"/>
      <c r="J37" s="13"/>
      <c r="K37" s="13"/>
      <c r="L37" s="13"/>
      <c r="M37" s="13"/>
      <c r="N37" s="13"/>
      <c r="O37" s="13"/>
      <c r="P37" s="15"/>
      <c r="Q37" s="13"/>
      <c r="R37" s="13"/>
      <c r="S37" s="16"/>
    </row>
    <row r="38" spans="9:19" x14ac:dyDescent="0.3">
      <c r="I38" s="13"/>
      <c r="J38" s="13"/>
      <c r="K38" s="13"/>
      <c r="L38" s="13"/>
      <c r="M38" s="13"/>
      <c r="N38" s="13"/>
      <c r="O38" s="13"/>
      <c r="P38" s="15"/>
      <c r="Q38" s="13"/>
      <c r="R38" s="13"/>
      <c r="S38" s="16"/>
    </row>
    <row r="39" spans="9:19" x14ac:dyDescent="0.3">
      <c r="I39" s="13"/>
      <c r="J39" s="13"/>
      <c r="K39" s="13"/>
      <c r="L39" s="13"/>
      <c r="M39" s="13"/>
      <c r="N39" s="13"/>
      <c r="O39" s="13"/>
      <c r="P39" s="15"/>
      <c r="Q39" s="13"/>
      <c r="R39" s="13"/>
      <c r="S39" s="16"/>
    </row>
    <row r="40" spans="9:19" x14ac:dyDescent="0.3">
      <c r="I40" s="13"/>
      <c r="J40" s="13"/>
      <c r="K40" s="13"/>
      <c r="L40" s="13"/>
      <c r="M40" s="13"/>
      <c r="N40" s="13"/>
      <c r="O40" s="13"/>
      <c r="P40" s="15"/>
      <c r="Q40" s="13"/>
      <c r="R40" s="13"/>
      <c r="S40" s="16"/>
    </row>
    <row r="41" spans="9:19" x14ac:dyDescent="0.3">
      <c r="I41" s="13"/>
      <c r="J41" s="13"/>
      <c r="K41" s="13"/>
      <c r="L41" s="13"/>
      <c r="M41" s="13"/>
      <c r="N41" s="13"/>
      <c r="O41" s="13"/>
      <c r="P41" s="15"/>
      <c r="Q41" s="13"/>
      <c r="R41" s="13"/>
      <c r="S41" s="16"/>
    </row>
    <row r="42" spans="9:19" x14ac:dyDescent="0.3">
      <c r="I42" s="13"/>
      <c r="J42" s="13"/>
      <c r="K42" s="13"/>
      <c r="L42" s="13"/>
      <c r="M42" s="13"/>
      <c r="N42" s="13"/>
      <c r="O42" s="13"/>
      <c r="P42" s="15"/>
      <c r="Q42" s="13"/>
      <c r="R42" s="13"/>
      <c r="S42" s="16"/>
    </row>
    <row r="43" spans="9:19" x14ac:dyDescent="0.3">
      <c r="I43" s="13"/>
      <c r="J43" s="13"/>
      <c r="K43" s="13"/>
      <c r="L43" s="13"/>
      <c r="M43" s="13"/>
      <c r="N43" s="13"/>
      <c r="O43" s="13"/>
      <c r="P43" s="15"/>
      <c r="Q43" s="13"/>
      <c r="R43" s="13"/>
      <c r="S43" s="16"/>
    </row>
    <row r="44" spans="9:19" x14ac:dyDescent="0.3">
      <c r="I44" s="13"/>
      <c r="J44" s="13"/>
      <c r="K44" s="13"/>
      <c r="L44" s="13"/>
      <c r="M44" s="13"/>
      <c r="N44" s="13"/>
      <c r="O44" s="13"/>
      <c r="P44" s="15"/>
      <c r="Q44" s="13"/>
      <c r="R44" s="13"/>
      <c r="S44" s="16"/>
    </row>
    <row r="45" spans="9:19" x14ac:dyDescent="0.3">
      <c r="I45" s="13"/>
      <c r="J45" s="13"/>
      <c r="K45" s="13"/>
      <c r="L45" s="13"/>
      <c r="M45" s="13"/>
      <c r="N45" s="13"/>
      <c r="O45" s="13"/>
      <c r="P45" s="15"/>
      <c r="Q45" s="13"/>
      <c r="R45" s="13"/>
      <c r="S45" s="16"/>
    </row>
    <row r="46" spans="9:19" x14ac:dyDescent="0.3">
      <c r="I46" s="13"/>
      <c r="J46" s="13"/>
      <c r="K46" s="13"/>
      <c r="L46" s="13"/>
      <c r="M46" s="13"/>
      <c r="N46" s="13"/>
      <c r="O46" s="13"/>
      <c r="P46" s="15"/>
      <c r="Q46" s="13"/>
      <c r="R46" s="13"/>
      <c r="S46" s="16"/>
    </row>
    <row r="47" spans="9:19" x14ac:dyDescent="0.3">
      <c r="I47" s="13"/>
      <c r="J47" s="13"/>
      <c r="K47" s="13"/>
      <c r="L47" s="13"/>
      <c r="M47" s="13"/>
      <c r="N47" s="13"/>
      <c r="O47" s="13"/>
      <c r="P47" s="15"/>
      <c r="Q47" s="13"/>
      <c r="R47" s="13"/>
      <c r="S47" s="16"/>
    </row>
    <row r="48" spans="9:19" x14ac:dyDescent="0.3">
      <c r="I48" s="13"/>
      <c r="J48" s="13"/>
      <c r="K48" s="13"/>
      <c r="L48" s="13"/>
      <c r="M48" s="13"/>
      <c r="N48" s="13"/>
      <c r="O48" s="13"/>
      <c r="P48" s="15"/>
      <c r="Q48" s="13"/>
      <c r="R48" s="13"/>
      <c r="S48" s="16"/>
    </row>
    <row r="49" spans="9:19" x14ac:dyDescent="0.3">
      <c r="I49" s="13"/>
      <c r="J49" s="13"/>
      <c r="K49" s="13"/>
      <c r="L49" s="13"/>
      <c r="M49" s="13"/>
      <c r="N49" s="13"/>
      <c r="O49" s="13"/>
      <c r="P49" s="15"/>
      <c r="Q49" s="13"/>
      <c r="R49" s="13"/>
      <c r="S49" s="16"/>
    </row>
    <row r="50" spans="9:19" x14ac:dyDescent="0.3">
      <c r="I50" s="13"/>
      <c r="J50" s="13"/>
      <c r="K50" s="13"/>
      <c r="L50" s="13"/>
      <c r="M50" s="13"/>
      <c r="N50" s="13"/>
      <c r="O50" s="13"/>
      <c r="P50" s="15"/>
      <c r="Q50" s="13"/>
      <c r="R50" s="13"/>
      <c r="S50" s="16"/>
    </row>
    <row r="51" spans="9:19" x14ac:dyDescent="0.3">
      <c r="I51" s="13"/>
      <c r="J51" s="13"/>
      <c r="K51" s="13"/>
      <c r="L51" s="13"/>
      <c r="M51" s="13"/>
      <c r="N51" s="13"/>
      <c r="O51" s="13"/>
      <c r="P51" s="15"/>
      <c r="Q51" s="13"/>
      <c r="R51" s="13"/>
      <c r="S51" s="16"/>
    </row>
    <row r="52" spans="9:19" x14ac:dyDescent="0.3">
      <c r="I52" s="13"/>
      <c r="J52" s="13"/>
      <c r="K52" s="13"/>
      <c r="L52" s="13"/>
      <c r="M52" s="13"/>
      <c r="N52" s="13"/>
      <c r="O52" s="13"/>
      <c r="P52" s="15"/>
      <c r="Q52" s="13"/>
      <c r="R52" s="13"/>
      <c r="S52" s="16"/>
    </row>
    <row r="53" spans="9:19" x14ac:dyDescent="0.3">
      <c r="I53" s="13"/>
      <c r="J53" s="13"/>
      <c r="K53" s="13"/>
      <c r="L53" s="13"/>
      <c r="M53" s="13"/>
      <c r="N53" s="13"/>
      <c r="O53" s="13"/>
      <c r="P53" s="15"/>
      <c r="Q53" s="13"/>
      <c r="R53" s="13"/>
      <c r="S53" s="16"/>
    </row>
    <row r="54" spans="9:19" x14ac:dyDescent="0.3">
      <c r="I54" s="13"/>
      <c r="J54" s="13"/>
      <c r="K54" s="13"/>
      <c r="L54" s="13"/>
      <c r="M54" s="13"/>
      <c r="N54" s="13"/>
      <c r="O54" s="13"/>
      <c r="P54" s="15"/>
      <c r="Q54" s="13"/>
      <c r="R54" s="13"/>
      <c r="S54" s="16"/>
    </row>
    <row r="55" spans="9:19" x14ac:dyDescent="0.3">
      <c r="I55" s="13"/>
      <c r="J55" s="13"/>
      <c r="K55" s="13"/>
      <c r="L55" s="13"/>
      <c r="M55" s="13"/>
      <c r="N55" s="13"/>
      <c r="O55" s="13"/>
      <c r="P55" s="15"/>
      <c r="Q55" s="13"/>
      <c r="R55" s="13"/>
      <c r="S55" s="16"/>
    </row>
    <row r="56" spans="9:19" x14ac:dyDescent="0.3">
      <c r="I56" s="13"/>
      <c r="J56" s="13"/>
      <c r="K56" s="13"/>
      <c r="L56" s="13"/>
      <c r="M56" s="13"/>
      <c r="N56" s="13"/>
      <c r="O56" s="13"/>
      <c r="P56" s="15"/>
      <c r="Q56" s="13"/>
      <c r="R56" s="13"/>
      <c r="S56" s="16"/>
    </row>
    <row r="57" spans="9:19" x14ac:dyDescent="0.3">
      <c r="I57" s="13"/>
      <c r="J57" s="13"/>
      <c r="K57" s="13"/>
      <c r="L57" s="13"/>
      <c r="M57" s="13"/>
      <c r="N57" s="13"/>
      <c r="O57" s="13"/>
      <c r="P57" s="15"/>
      <c r="Q57" s="13"/>
      <c r="R57" s="13"/>
      <c r="S57" s="16"/>
    </row>
    <row r="58" spans="9:19" x14ac:dyDescent="0.3">
      <c r="I58" s="13"/>
      <c r="J58" s="13"/>
      <c r="K58" s="13"/>
      <c r="L58" s="13"/>
      <c r="M58" s="13"/>
      <c r="N58" s="13"/>
      <c r="O58" s="13"/>
      <c r="P58" s="15"/>
      <c r="Q58" s="13"/>
      <c r="R58" s="13"/>
      <c r="S58" s="16"/>
    </row>
    <row r="59" spans="9:19" x14ac:dyDescent="0.3">
      <c r="I59" s="13"/>
      <c r="J59" s="13"/>
      <c r="K59" s="13"/>
      <c r="L59" s="13"/>
      <c r="M59" s="13"/>
      <c r="N59" s="13"/>
      <c r="O59" s="13"/>
      <c r="P59" s="15"/>
      <c r="Q59" s="13"/>
      <c r="R59" s="13"/>
      <c r="S59" s="16"/>
    </row>
    <row r="60" spans="9:19" x14ac:dyDescent="0.3">
      <c r="I60" s="13"/>
      <c r="J60" s="13"/>
      <c r="K60" s="13"/>
      <c r="L60" s="13"/>
      <c r="M60" s="13"/>
      <c r="N60" s="13"/>
      <c r="O60" s="13"/>
      <c r="P60" s="15"/>
      <c r="Q60" s="13"/>
      <c r="R60" s="13"/>
      <c r="S60" s="16"/>
    </row>
    <row r="61" spans="9:19" x14ac:dyDescent="0.3">
      <c r="I61" s="13"/>
      <c r="J61" s="13"/>
      <c r="K61" s="13"/>
      <c r="L61" s="13"/>
      <c r="M61" s="13"/>
      <c r="N61" s="13"/>
      <c r="O61" s="13"/>
      <c r="P61" s="15"/>
      <c r="Q61" s="13"/>
      <c r="R61" s="13"/>
      <c r="S61" s="16"/>
    </row>
    <row r="62" spans="9:19" x14ac:dyDescent="0.3">
      <c r="I62" s="13"/>
      <c r="J62" s="13"/>
      <c r="K62" s="13"/>
      <c r="L62" s="13"/>
      <c r="M62" s="13"/>
      <c r="N62" s="13"/>
      <c r="O62" s="13"/>
      <c r="P62" s="15"/>
      <c r="Q62" s="13"/>
      <c r="R62" s="13"/>
      <c r="S62" s="16"/>
    </row>
    <row r="63" spans="9:19" x14ac:dyDescent="0.3">
      <c r="I63" s="13"/>
      <c r="J63" s="13"/>
      <c r="K63" s="13"/>
      <c r="L63" s="13"/>
      <c r="M63" s="13"/>
      <c r="N63" s="13"/>
      <c r="O63" s="13"/>
      <c r="P63" s="15"/>
      <c r="Q63" s="13"/>
      <c r="R63" s="13"/>
      <c r="S63" s="16"/>
    </row>
    <row r="64" spans="9:19" x14ac:dyDescent="0.3">
      <c r="I64" s="13"/>
      <c r="J64" s="13"/>
      <c r="K64" s="13"/>
      <c r="L64" s="13"/>
      <c r="M64" s="13"/>
      <c r="N64" s="13"/>
      <c r="O64" s="13"/>
      <c r="P64" s="15"/>
      <c r="Q64" s="13"/>
      <c r="R64" s="13"/>
      <c r="S64" s="16"/>
    </row>
    <row r="65" spans="9:19" x14ac:dyDescent="0.3">
      <c r="I65" s="13"/>
      <c r="J65" s="13"/>
      <c r="K65" s="13"/>
      <c r="L65" s="13"/>
      <c r="M65" s="13"/>
      <c r="N65" s="13"/>
      <c r="O65" s="13"/>
      <c r="P65" s="15"/>
      <c r="Q65" s="13"/>
      <c r="R65" s="13"/>
      <c r="S65" s="16"/>
    </row>
    <row r="66" spans="9:19" x14ac:dyDescent="0.3">
      <c r="I66" s="13"/>
      <c r="J66" s="13"/>
      <c r="K66" s="13"/>
      <c r="L66" s="13"/>
      <c r="M66" s="13"/>
      <c r="N66" s="13"/>
      <c r="O66" s="13"/>
      <c r="P66" s="15"/>
      <c r="Q66" s="13"/>
      <c r="R66" s="13"/>
      <c r="S66" s="16"/>
    </row>
    <row r="67" spans="9:19" x14ac:dyDescent="0.3">
      <c r="I67" s="13"/>
      <c r="J67" s="13"/>
      <c r="K67" s="13"/>
      <c r="L67" s="13"/>
      <c r="M67" s="13"/>
      <c r="N67" s="13"/>
      <c r="O67" s="13"/>
      <c r="P67" s="15"/>
      <c r="Q67" s="13"/>
      <c r="R67" s="13"/>
      <c r="S67" s="16"/>
    </row>
    <row r="68" spans="9:19" x14ac:dyDescent="0.3">
      <c r="I68" s="13"/>
      <c r="J68" s="13"/>
      <c r="K68" s="13"/>
      <c r="L68" s="13"/>
      <c r="M68" s="13"/>
      <c r="N68" s="13"/>
      <c r="O68" s="13"/>
      <c r="P68" s="15"/>
      <c r="Q68" s="13"/>
      <c r="R68" s="13"/>
      <c r="S68" s="16"/>
    </row>
    <row r="69" spans="9:19" x14ac:dyDescent="0.3">
      <c r="I69" s="13"/>
      <c r="J69" s="13"/>
      <c r="K69" s="13"/>
      <c r="L69" s="13"/>
      <c r="M69" s="13"/>
      <c r="N69" s="13"/>
      <c r="O69" s="13"/>
      <c r="P69" s="15"/>
      <c r="Q69" s="13"/>
      <c r="R69" s="13"/>
      <c r="S69" s="16"/>
    </row>
    <row r="70" spans="9:19" x14ac:dyDescent="0.3">
      <c r="I70" s="13"/>
      <c r="J70" s="13"/>
      <c r="K70" s="13"/>
      <c r="L70" s="13"/>
      <c r="M70" s="13"/>
      <c r="N70" s="13"/>
      <c r="O70" s="13"/>
      <c r="P70" s="15"/>
      <c r="Q70" s="13"/>
      <c r="R70" s="13"/>
      <c r="S70" s="16"/>
    </row>
    <row r="71" spans="9:19" x14ac:dyDescent="0.3">
      <c r="I71" s="13"/>
      <c r="J71" s="13"/>
      <c r="K71" s="13"/>
      <c r="L71" s="13"/>
      <c r="M71" s="13"/>
      <c r="N71" s="13"/>
      <c r="O71" s="13"/>
      <c r="P71" s="15"/>
      <c r="Q71" s="13"/>
      <c r="R71" s="13"/>
      <c r="S71" s="16"/>
    </row>
    <row r="72" spans="9:19" x14ac:dyDescent="0.3">
      <c r="I72" s="13"/>
      <c r="J72" s="13"/>
      <c r="K72" s="13"/>
      <c r="L72" s="13"/>
      <c r="M72" s="13"/>
      <c r="N72" s="13"/>
      <c r="O72" s="13"/>
      <c r="P72" s="15"/>
      <c r="Q72" s="13"/>
      <c r="R72" s="13"/>
      <c r="S72" s="16"/>
    </row>
    <row r="73" spans="9:19" x14ac:dyDescent="0.3">
      <c r="I73" s="13"/>
      <c r="J73" s="13"/>
      <c r="K73" s="13"/>
      <c r="L73" s="13"/>
      <c r="M73" s="13"/>
      <c r="N73" s="13"/>
      <c r="O73" s="13"/>
      <c r="P73" s="15"/>
      <c r="Q73" s="13"/>
      <c r="R73" s="13"/>
      <c r="S73" s="16"/>
    </row>
    <row r="74" spans="9:19" x14ac:dyDescent="0.3">
      <c r="I74" s="13"/>
      <c r="J74" s="13"/>
      <c r="K74" s="13"/>
      <c r="L74" s="13"/>
      <c r="M74" s="13"/>
      <c r="N74" s="13"/>
      <c r="O74" s="13"/>
      <c r="P74" s="15"/>
      <c r="Q74" s="13"/>
      <c r="R74" s="13"/>
      <c r="S74" s="16"/>
    </row>
    <row r="75" spans="9:19" x14ac:dyDescent="0.3">
      <c r="I75" s="13"/>
      <c r="J75" s="13"/>
      <c r="K75" s="13"/>
      <c r="L75" s="13"/>
      <c r="M75" s="13"/>
      <c r="N75" s="13"/>
      <c r="O75" s="13"/>
      <c r="P75" s="15"/>
      <c r="Q75" s="13"/>
      <c r="R75" s="13"/>
      <c r="S75" s="16"/>
    </row>
    <row r="76" spans="9:19" x14ac:dyDescent="0.3">
      <c r="I76" s="13"/>
      <c r="J76" s="13"/>
      <c r="K76" s="13"/>
      <c r="L76" s="13"/>
      <c r="M76" s="13"/>
      <c r="N76" s="13"/>
      <c r="O76" s="13"/>
      <c r="P76" s="15"/>
      <c r="Q76" s="13"/>
      <c r="R76" s="13"/>
      <c r="S76" s="16"/>
    </row>
    <row r="77" spans="9:19" x14ac:dyDescent="0.3">
      <c r="I77" s="13"/>
      <c r="J77" s="13"/>
      <c r="K77" s="13"/>
      <c r="L77" s="13"/>
      <c r="M77" s="13"/>
      <c r="N77" s="13"/>
      <c r="O77" s="13"/>
      <c r="P77" s="15"/>
      <c r="Q77" s="13"/>
      <c r="R77" s="13"/>
      <c r="S77" s="16"/>
    </row>
    <row r="78" spans="9:19" x14ac:dyDescent="0.3">
      <c r="I78" s="13"/>
      <c r="J78" s="13"/>
      <c r="K78" s="13"/>
      <c r="L78" s="13"/>
      <c r="M78" s="13"/>
      <c r="N78" s="13"/>
      <c r="O78" s="13"/>
      <c r="P78" s="15"/>
      <c r="Q78" s="13"/>
      <c r="R78" s="13"/>
      <c r="S78" s="16"/>
    </row>
    <row r="79" spans="9:19" x14ac:dyDescent="0.3">
      <c r="I79" s="13"/>
      <c r="J79" s="13"/>
      <c r="K79" s="13"/>
      <c r="L79" s="13"/>
      <c r="M79" s="13"/>
      <c r="N79" s="13"/>
      <c r="O79" s="13"/>
      <c r="P79" s="15"/>
      <c r="Q79" s="13"/>
      <c r="R79" s="13"/>
      <c r="S79" s="16"/>
    </row>
    <row r="80" spans="9:19" x14ac:dyDescent="0.3">
      <c r="I80" s="13"/>
      <c r="J80" s="13"/>
      <c r="K80" s="13"/>
      <c r="L80" s="13"/>
      <c r="M80" s="13"/>
      <c r="N80" s="13"/>
      <c r="O80" s="13"/>
      <c r="P80" s="15"/>
      <c r="Q80" s="13"/>
      <c r="R80" s="13"/>
      <c r="S80" s="16"/>
    </row>
    <row r="81" spans="9:19" x14ac:dyDescent="0.3">
      <c r="I81" s="13"/>
      <c r="J81" s="13"/>
      <c r="K81" s="13"/>
      <c r="L81" s="13"/>
      <c r="M81" s="13"/>
      <c r="N81" s="13"/>
      <c r="O81" s="13"/>
      <c r="P81" s="15"/>
      <c r="Q81" s="13"/>
      <c r="R81" s="13"/>
      <c r="S81" s="16"/>
    </row>
    <row r="82" spans="9:19" x14ac:dyDescent="0.3">
      <c r="I82" s="13"/>
      <c r="J82" s="13"/>
      <c r="K82" s="13"/>
      <c r="L82" s="13"/>
      <c r="M82" s="13"/>
      <c r="N82" s="13"/>
      <c r="O82" s="13"/>
      <c r="P82" s="15"/>
      <c r="Q82" s="13"/>
      <c r="R82" s="13"/>
      <c r="S82" s="16"/>
    </row>
    <row r="83" spans="9:19" x14ac:dyDescent="0.3">
      <c r="I83" s="13"/>
      <c r="J83" s="13"/>
      <c r="K83" s="13"/>
      <c r="L83" s="13"/>
      <c r="M83" s="13"/>
      <c r="N83" s="13"/>
      <c r="O83" s="13"/>
      <c r="P83" s="15"/>
      <c r="Q83" s="13"/>
      <c r="R83" s="13"/>
      <c r="S83" s="16"/>
    </row>
    <row r="84" spans="9:19" x14ac:dyDescent="0.3">
      <c r="I84" s="13"/>
      <c r="J84" s="13"/>
      <c r="K84" s="13"/>
      <c r="L84" s="13"/>
      <c r="M84" s="13"/>
      <c r="N84" s="13"/>
      <c r="O84" s="13"/>
      <c r="P84" s="15"/>
      <c r="Q84" s="13"/>
      <c r="R84" s="13"/>
      <c r="S84" s="16"/>
    </row>
    <row r="85" spans="9:19" x14ac:dyDescent="0.3">
      <c r="I85" s="13"/>
      <c r="J85" s="13"/>
      <c r="K85" s="13"/>
      <c r="L85" s="13"/>
      <c r="M85" s="13"/>
      <c r="N85" s="13"/>
      <c r="O85" s="13"/>
      <c r="P85" s="15"/>
      <c r="Q85" s="13"/>
      <c r="R85" s="13"/>
      <c r="S85" s="16"/>
    </row>
    <row r="86" spans="9:19" x14ac:dyDescent="0.3">
      <c r="I86" s="13"/>
      <c r="J86" s="13"/>
      <c r="K86" s="13"/>
      <c r="L86" s="13"/>
      <c r="M86" s="13"/>
      <c r="N86" s="13"/>
      <c r="O86" s="13"/>
      <c r="P86" s="15"/>
      <c r="Q86" s="13"/>
      <c r="R86" s="13"/>
      <c r="S86" s="16"/>
    </row>
    <row r="87" spans="9:19" x14ac:dyDescent="0.3">
      <c r="I87" s="13"/>
      <c r="J87" s="13"/>
      <c r="K87" s="13"/>
      <c r="L87" s="13"/>
      <c r="M87" s="13"/>
      <c r="N87" s="13"/>
      <c r="O87" s="13"/>
      <c r="P87" s="15"/>
      <c r="Q87" s="13"/>
      <c r="R87" s="13"/>
      <c r="S87" s="16"/>
    </row>
    <row r="88" spans="9:19" x14ac:dyDescent="0.3">
      <c r="I88" s="13"/>
      <c r="J88" s="13"/>
      <c r="K88" s="13"/>
      <c r="L88" s="13"/>
      <c r="M88" s="13"/>
      <c r="N88" s="13"/>
      <c r="O88" s="13"/>
      <c r="P88" s="15"/>
      <c r="Q88" s="13"/>
      <c r="R88" s="13"/>
      <c r="S88" s="16"/>
    </row>
    <row r="89" spans="9:19" x14ac:dyDescent="0.3">
      <c r="I89" s="13"/>
      <c r="J89" s="13"/>
      <c r="K89" s="13"/>
      <c r="L89" s="13"/>
      <c r="M89" s="13"/>
      <c r="N89" s="13"/>
      <c r="O89" s="13"/>
      <c r="P89" s="15"/>
      <c r="Q89" s="13"/>
      <c r="R89" s="13"/>
      <c r="S89" s="16"/>
    </row>
    <row r="90" spans="9:19" x14ac:dyDescent="0.3">
      <c r="I90" s="13"/>
      <c r="J90" s="13"/>
      <c r="K90" s="13"/>
      <c r="L90" s="13"/>
      <c r="M90" s="13"/>
      <c r="N90" s="13"/>
      <c r="O90" s="13"/>
      <c r="P90" s="15"/>
      <c r="Q90" s="13"/>
      <c r="R90" s="13"/>
      <c r="S90" s="16"/>
    </row>
    <row r="91" spans="9:19" x14ac:dyDescent="0.3">
      <c r="I91" s="13"/>
      <c r="J91" s="13"/>
      <c r="K91" s="13"/>
      <c r="L91" s="13"/>
      <c r="M91" s="13"/>
      <c r="N91" s="13"/>
      <c r="O91" s="13"/>
      <c r="P91" s="15"/>
      <c r="Q91" s="13"/>
      <c r="R91" s="13"/>
      <c r="S91" s="16"/>
    </row>
    <row r="92" spans="9:19" x14ac:dyDescent="0.3">
      <c r="I92" s="13"/>
      <c r="J92" s="13"/>
      <c r="K92" s="13"/>
      <c r="L92" s="13"/>
      <c r="M92" s="13"/>
      <c r="N92" s="13"/>
      <c r="O92" s="13"/>
      <c r="P92" s="15"/>
      <c r="Q92" s="13"/>
      <c r="R92" s="13"/>
      <c r="S92" s="16"/>
    </row>
    <row r="93" spans="9:19" x14ac:dyDescent="0.3">
      <c r="I93" s="13"/>
      <c r="J93" s="13"/>
      <c r="K93" s="13"/>
      <c r="L93" s="13"/>
      <c r="M93" s="13"/>
      <c r="N93" s="13"/>
      <c r="O93" s="13"/>
      <c r="P93" s="15"/>
      <c r="Q93" s="13"/>
      <c r="R93" s="13"/>
      <c r="S93" s="16"/>
    </row>
    <row r="94" spans="9:19" x14ac:dyDescent="0.3">
      <c r="I94" s="13"/>
      <c r="J94" s="13"/>
      <c r="K94" s="13"/>
      <c r="L94" s="13"/>
      <c r="M94" s="13"/>
      <c r="N94" s="13"/>
      <c r="O94" s="13"/>
      <c r="P94" s="15"/>
      <c r="Q94" s="13"/>
      <c r="R94" s="13"/>
      <c r="S94" s="16"/>
    </row>
    <row r="95" spans="9:19" x14ac:dyDescent="0.3">
      <c r="I95" s="13"/>
      <c r="J95" s="13"/>
      <c r="K95" s="13"/>
      <c r="L95" s="13"/>
      <c r="M95" s="13"/>
      <c r="N95" s="13"/>
      <c r="O95" s="13"/>
      <c r="P95" s="15"/>
      <c r="Q95" s="13"/>
      <c r="R95" s="13"/>
      <c r="S95" s="16"/>
    </row>
    <row r="96" spans="9:19" x14ac:dyDescent="0.3">
      <c r="I96" s="13"/>
      <c r="J96" s="13"/>
      <c r="K96" s="13"/>
      <c r="L96" s="13"/>
      <c r="M96" s="13"/>
      <c r="N96" s="13"/>
      <c r="O96" s="13"/>
      <c r="P96" s="15"/>
      <c r="Q96" s="13"/>
      <c r="R96" s="13"/>
      <c r="S96" s="16"/>
    </row>
    <row r="97" spans="9:19" x14ac:dyDescent="0.3">
      <c r="I97" s="13"/>
      <c r="J97" s="13"/>
      <c r="K97" s="13"/>
      <c r="L97" s="13"/>
      <c r="M97" s="13"/>
      <c r="N97" s="13"/>
      <c r="O97" s="13"/>
      <c r="P97" s="15"/>
      <c r="Q97" s="13"/>
      <c r="R97" s="13"/>
      <c r="S97" s="16"/>
    </row>
    <row r="98" spans="9:19" x14ac:dyDescent="0.3">
      <c r="I98" s="13"/>
      <c r="J98" s="13"/>
      <c r="K98" s="13"/>
      <c r="L98" s="13"/>
      <c r="M98" s="13"/>
      <c r="N98" s="13"/>
      <c r="O98" s="13"/>
      <c r="P98" s="15"/>
      <c r="Q98" s="13"/>
      <c r="R98" s="13"/>
      <c r="S98" s="16"/>
    </row>
    <row r="99" spans="9:19" x14ac:dyDescent="0.3">
      <c r="I99" s="13"/>
      <c r="J99" s="13"/>
      <c r="K99" s="13"/>
      <c r="L99" s="13"/>
      <c r="M99" s="13"/>
      <c r="N99" s="13"/>
      <c r="O99" s="13"/>
      <c r="P99" s="15"/>
      <c r="Q99" s="13"/>
      <c r="R99" s="13"/>
      <c r="S99" s="16"/>
    </row>
    <row r="100" spans="9:19" x14ac:dyDescent="0.3">
      <c r="I100" s="13"/>
      <c r="J100" s="13"/>
      <c r="K100" s="13"/>
      <c r="L100" s="13"/>
      <c r="M100" s="13"/>
      <c r="N100" s="13"/>
      <c r="O100" s="13"/>
      <c r="P100" s="15"/>
      <c r="Q100" s="13"/>
      <c r="R100" s="13"/>
      <c r="S100" s="16"/>
    </row>
    <row r="101" spans="9:19" x14ac:dyDescent="0.3">
      <c r="I101" s="13"/>
      <c r="J101" s="13"/>
      <c r="K101" s="13"/>
      <c r="L101" s="13"/>
      <c r="M101" s="13"/>
      <c r="N101" s="13"/>
      <c r="O101" s="13"/>
      <c r="P101" s="15"/>
      <c r="Q101" s="13"/>
      <c r="R101" s="13"/>
      <c r="S101" s="16"/>
    </row>
    <row r="102" spans="9:19" x14ac:dyDescent="0.3">
      <c r="I102" s="13"/>
      <c r="J102" s="13"/>
      <c r="K102" s="13"/>
      <c r="L102" s="13"/>
      <c r="M102" s="13"/>
      <c r="N102" s="13"/>
      <c r="O102" s="13"/>
      <c r="P102" s="15"/>
      <c r="Q102" s="13"/>
      <c r="R102" s="13"/>
      <c r="S102" s="16"/>
    </row>
    <row r="103" spans="9:19" x14ac:dyDescent="0.3">
      <c r="I103" s="13"/>
      <c r="J103" s="13"/>
      <c r="K103" s="13"/>
      <c r="L103" s="13"/>
      <c r="M103" s="13"/>
      <c r="N103" s="13"/>
      <c r="O103" s="13"/>
      <c r="P103" s="15"/>
      <c r="Q103" s="13"/>
      <c r="R103" s="13"/>
      <c r="S103" s="16"/>
    </row>
    <row r="104" spans="9:19" x14ac:dyDescent="0.3">
      <c r="I104" s="13"/>
      <c r="J104" s="13"/>
      <c r="K104" s="13"/>
      <c r="L104" s="13"/>
      <c r="M104" s="13"/>
      <c r="N104" s="13"/>
      <c r="O104" s="13"/>
      <c r="P104" s="15"/>
      <c r="Q104" s="13"/>
      <c r="R104" s="13"/>
      <c r="S104" s="16"/>
    </row>
    <row r="105" spans="9:19" x14ac:dyDescent="0.3">
      <c r="I105" s="13"/>
      <c r="J105" s="13"/>
      <c r="K105" s="13"/>
      <c r="L105" s="13"/>
      <c r="M105" s="13"/>
      <c r="N105" s="13"/>
      <c r="O105" s="13"/>
      <c r="P105" s="15"/>
      <c r="Q105" s="13"/>
      <c r="R105" s="13"/>
      <c r="S105" s="16"/>
    </row>
    <row r="106" spans="9:19" x14ac:dyDescent="0.3">
      <c r="I106" s="13"/>
      <c r="J106" s="13"/>
      <c r="K106" s="13"/>
      <c r="L106" s="13"/>
      <c r="M106" s="13"/>
      <c r="N106" s="13"/>
      <c r="O106" s="13"/>
      <c r="P106" s="15"/>
      <c r="Q106" s="13"/>
      <c r="R106" s="13"/>
      <c r="S106" s="16"/>
    </row>
    <row r="107" spans="9:19" x14ac:dyDescent="0.3">
      <c r="I107" s="13"/>
      <c r="J107" s="13"/>
      <c r="K107" s="13"/>
      <c r="L107" s="13"/>
      <c r="M107" s="13"/>
      <c r="N107" s="13"/>
      <c r="O107" s="13"/>
      <c r="P107" s="15"/>
      <c r="Q107" s="13"/>
      <c r="R107" s="13"/>
      <c r="S107" s="16"/>
    </row>
    <row r="108" spans="9:19" x14ac:dyDescent="0.3">
      <c r="I108" s="13"/>
      <c r="J108" s="13"/>
      <c r="K108" s="13"/>
      <c r="L108" s="13"/>
      <c r="M108" s="13"/>
      <c r="N108" s="13"/>
      <c r="O108" s="13"/>
      <c r="P108" s="15"/>
      <c r="Q108" s="13"/>
      <c r="R108" s="13"/>
      <c r="S108" s="16"/>
    </row>
    <row r="109" spans="9:19" x14ac:dyDescent="0.3">
      <c r="I109" s="13"/>
      <c r="J109" s="13"/>
      <c r="K109" s="13"/>
      <c r="L109" s="13"/>
      <c r="M109" s="13"/>
      <c r="N109" s="13"/>
      <c r="O109" s="13"/>
      <c r="P109" s="15"/>
      <c r="Q109" s="13"/>
      <c r="R109" s="13"/>
      <c r="S109" s="16"/>
    </row>
    <row r="110" spans="9:19" x14ac:dyDescent="0.3">
      <c r="I110" s="13"/>
      <c r="J110" s="13"/>
      <c r="K110" s="13"/>
      <c r="L110" s="13"/>
      <c r="M110" s="13"/>
      <c r="N110" s="13"/>
      <c r="O110" s="13"/>
      <c r="P110" s="15"/>
      <c r="Q110" s="13"/>
      <c r="R110" s="13"/>
      <c r="S110" s="16"/>
    </row>
    <row r="111" spans="9:19" x14ac:dyDescent="0.3">
      <c r="I111" s="13"/>
      <c r="J111" s="13"/>
      <c r="K111" s="13"/>
      <c r="L111" s="13"/>
      <c r="M111" s="13"/>
      <c r="N111" s="13"/>
      <c r="O111" s="13"/>
      <c r="P111" s="15"/>
      <c r="Q111" s="13"/>
      <c r="R111" s="13"/>
      <c r="S111" s="16"/>
    </row>
    <row r="112" spans="9:19" x14ac:dyDescent="0.3">
      <c r="I112" s="13"/>
      <c r="J112" s="13"/>
      <c r="K112" s="13"/>
      <c r="L112" s="13"/>
      <c r="M112" s="13"/>
      <c r="N112" s="13"/>
      <c r="O112" s="13"/>
      <c r="P112" s="15"/>
      <c r="Q112" s="13"/>
      <c r="R112" s="13"/>
      <c r="S112" s="16"/>
    </row>
    <row r="113" spans="9:19" x14ac:dyDescent="0.3">
      <c r="I113" s="13"/>
      <c r="J113" s="13"/>
      <c r="K113" s="13"/>
      <c r="L113" s="13"/>
      <c r="M113" s="13"/>
      <c r="N113" s="13"/>
      <c r="O113" s="13"/>
      <c r="P113" s="15"/>
      <c r="Q113" s="13"/>
      <c r="R113" s="13"/>
      <c r="S113" s="16"/>
    </row>
    <row r="114" spans="9:19" x14ac:dyDescent="0.3">
      <c r="I114" s="13"/>
      <c r="J114" s="13"/>
      <c r="K114" s="13"/>
      <c r="L114" s="13"/>
      <c r="M114" s="13"/>
      <c r="N114" s="13"/>
      <c r="O114" s="13"/>
      <c r="P114" s="15"/>
      <c r="Q114" s="13"/>
      <c r="R114" s="13"/>
      <c r="S114" s="16"/>
    </row>
    <row r="115" spans="9:19" x14ac:dyDescent="0.3">
      <c r="I115" s="13"/>
      <c r="J115" s="13"/>
      <c r="K115" s="13"/>
      <c r="L115" s="13"/>
      <c r="M115" s="13"/>
      <c r="N115" s="13"/>
      <c r="O115" s="13"/>
      <c r="P115" s="15"/>
      <c r="Q115" s="13"/>
      <c r="R115" s="13"/>
      <c r="S115" s="16"/>
    </row>
    <row r="116" spans="9:19" x14ac:dyDescent="0.3">
      <c r="I116" s="13"/>
      <c r="J116" s="13"/>
      <c r="K116" s="13"/>
      <c r="L116" s="13"/>
      <c r="M116" s="13"/>
      <c r="N116" s="13"/>
      <c r="O116" s="13"/>
      <c r="P116" s="15"/>
      <c r="Q116" s="13"/>
      <c r="R116" s="13"/>
      <c r="S116" s="16"/>
    </row>
    <row r="117" spans="9:19" x14ac:dyDescent="0.3">
      <c r="I117" s="13"/>
      <c r="J117" s="13"/>
      <c r="K117" s="13"/>
      <c r="L117" s="13"/>
      <c r="M117" s="13"/>
      <c r="N117" s="13"/>
      <c r="O117" s="13"/>
      <c r="P117" s="15"/>
      <c r="Q117" s="13"/>
      <c r="R117" s="13"/>
      <c r="S117" s="16"/>
    </row>
    <row r="118" spans="9:19" x14ac:dyDescent="0.3">
      <c r="I118" s="13"/>
      <c r="J118" s="13"/>
      <c r="K118" s="13"/>
      <c r="L118" s="13"/>
      <c r="M118" s="13"/>
      <c r="N118" s="13"/>
      <c r="O118" s="13"/>
      <c r="P118" s="15"/>
      <c r="Q118" s="13"/>
      <c r="R118" s="13"/>
      <c r="S118" s="16"/>
    </row>
    <row r="119" spans="9:19" x14ac:dyDescent="0.3">
      <c r="I119" s="13"/>
      <c r="J119" s="13"/>
      <c r="K119" s="13"/>
      <c r="L119" s="13"/>
      <c r="M119" s="13"/>
      <c r="N119" s="13"/>
      <c r="O119" s="13"/>
      <c r="P119" s="15"/>
      <c r="Q119" s="13"/>
      <c r="R119" s="13"/>
      <c r="S119" s="16"/>
    </row>
    <row r="120" spans="9:19" x14ac:dyDescent="0.3">
      <c r="I120" s="13"/>
      <c r="J120" s="13"/>
      <c r="K120" s="13"/>
      <c r="L120" s="13"/>
      <c r="M120" s="13"/>
      <c r="N120" s="13"/>
      <c r="O120" s="13"/>
      <c r="P120" s="15"/>
      <c r="Q120" s="13"/>
      <c r="R120" s="13"/>
      <c r="S120" s="16"/>
    </row>
    <row r="121" spans="9:19" x14ac:dyDescent="0.3">
      <c r="I121" s="13"/>
      <c r="J121" s="13"/>
      <c r="K121" s="13"/>
      <c r="L121" s="13"/>
      <c r="M121" s="13"/>
      <c r="N121" s="13"/>
      <c r="O121" s="13"/>
      <c r="P121" s="15"/>
      <c r="Q121" s="13"/>
      <c r="R121" s="13"/>
      <c r="S121" s="16"/>
    </row>
    <row r="122" spans="9:19" x14ac:dyDescent="0.3">
      <c r="I122" s="13"/>
      <c r="J122" s="13"/>
      <c r="K122" s="13"/>
      <c r="L122" s="13"/>
      <c r="M122" s="13"/>
      <c r="N122" s="13"/>
      <c r="O122" s="13"/>
      <c r="P122" s="15"/>
      <c r="Q122" s="13"/>
      <c r="R122" s="13"/>
      <c r="S122" s="16"/>
    </row>
    <row r="123" spans="9:19" x14ac:dyDescent="0.3">
      <c r="I123" s="13"/>
      <c r="J123" s="13"/>
      <c r="K123" s="13"/>
      <c r="L123" s="13"/>
      <c r="M123" s="13"/>
      <c r="N123" s="13"/>
      <c r="O123" s="13"/>
      <c r="P123" s="15"/>
      <c r="Q123" s="13"/>
      <c r="R123" s="13"/>
      <c r="S123" s="16"/>
    </row>
    <row r="124" spans="9:19" x14ac:dyDescent="0.3">
      <c r="I124" s="13"/>
      <c r="J124" s="13"/>
      <c r="K124" s="13"/>
      <c r="L124" s="13"/>
      <c r="M124" s="13"/>
      <c r="N124" s="13"/>
      <c r="O124" s="13"/>
      <c r="P124" s="15"/>
      <c r="Q124" s="13"/>
      <c r="R124" s="13"/>
      <c r="S124" s="16"/>
    </row>
    <row r="125" spans="9:19" x14ac:dyDescent="0.3">
      <c r="I125" s="13"/>
      <c r="J125" s="13"/>
      <c r="K125" s="13"/>
      <c r="L125" s="13"/>
      <c r="M125" s="13"/>
      <c r="N125" s="13"/>
      <c r="O125" s="13"/>
      <c r="P125" s="15"/>
      <c r="Q125" s="13"/>
      <c r="R125" s="13"/>
      <c r="S125" s="16"/>
    </row>
    <row r="126" spans="9:19" x14ac:dyDescent="0.3"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6"/>
    </row>
    <row r="127" spans="9:19" x14ac:dyDescent="0.3"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6"/>
    </row>
    <row r="128" spans="9:19" x14ac:dyDescent="0.3"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6"/>
    </row>
    <row r="129" spans="9:19" x14ac:dyDescent="0.3"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6"/>
    </row>
    <row r="130" spans="9:19" x14ac:dyDescent="0.3"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6"/>
    </row>
    <row r="131" spans="9:19" x14ac:dyDescent="0.3"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6"/>
    </row>
    <row r="132" spans="9:19" x14ac:dyDescent="0.3"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6"/>
    </row>
    <row r="133" spans="9:19" x14ac:dyDescent="0.3"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6"/>
    </row>
    <row r="134" spans="9:19" x14ac:dyDescent="0.3"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6"/>
    </row>
    <row r="135" spans="9:19" x14ac:dyDescent="0.3"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6"/>
    </row>
    <row r="136" spans="9:19" x14ac:dyDescent="0.3"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6"/>
    </row>
    <row r="137" spans="9:19" x14ac:dyDescent="0.3"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6"/>
    </row>
    <row r="138" spans="9:19" x14ac:dyDescent="0.3"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6"/>
    </row>
    <row r="139" spans="9:19" x14ac:dyDescent="0.3"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6"/>
    </row>
    <row r="140" spans="9:19" x14ac:dyDescent="0.3"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6"/>
    </row>
    <row r="141" spans="9:19" x14ac:dyDescent="0.3"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6"/>
    </row>
    <row r="142" spans="9:19" x14ac:dyDescent="0.3"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6"/>
    </row>
    <row r="143" spans="9:19" x14ac:dyDescent="0.3"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6"/>
    </row>
    <row r="144" spans="9:19" x14ac:dyDescent="0.3"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6"/>
    </row>
    <row r="145" spans="9:19" x14ac:dyDescent="0.3"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6"/>
    </row>
    <row r="146" spans="9:19" x14ac:dyDescent="0.3"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6"/>
    </row>
    <row r="147" spans="9:19" x14ac:dyDescent="0.3"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6"/>
    </row>
    <row r="148" spans="9:19" x14ac:dyDescent="0.3"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6"/>
    </row>
    <row r="149" spans="9:19" x14ac:dyDescent="0.3"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6"/>
    </row>
    <row r="150" spans="9:19" x14ac:dyDescent="0.3"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6"/>
    </row>
    <row r="151" spans="9:19" x14ac:dyDescent="0.3"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6"/>
    </row>
    <row r="152" spans="9:19" x14ac:dyDescent="0.3"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6"/>
    </row>
    <row r="153" spans="9:19" x14ac:dyDescent="0.3"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6"/>
    </row>
    <row r="154" spans="9:19" x14ac:dyDescent="0.3"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6"/>
    </row>
    <row r="155" spans="9:19" x14ac:dyDescent="0.3"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6"/>
    </row>
    <row r="156" spans="9:19" x14ac:dyDescent="0.3"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6"/>
    </row>
    <row r="157" spans="9:19" x14ac:dyDescent="0.3"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6"/>
    </row>
    <row r="158" spans="9:19" x14ac:dyDescent="0.3"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6"/>
    </row>
    <row r="159" spans="9:19" x14ac:dyDescent="0.3"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6"/>
    </row>
    <row r="160" spans="9:19" x14ac:dyDescent="0.3"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6"/>
    </row>
    <row r="161" spans="9:19" x14ac:dyDescent="0.3"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6"/>
    </row>
    <row r="162" spans="9:19" x14ac:dyDescent="0.3"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6"/>
    </row>
    <row r="163" spans="9:19" x14ac:dyDescent="0.3"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6"/>
    </row>
    <row r="164" spans="9:19" x14ac:dyDescent="0.3"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6"/>
    </row>
    <row r="165" spans="9:19" x14ac:dyDescent="0.3"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6"/>
    </row>
    <row r="166" spans="9:19" x14ac:dyDescent="0.3"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6"/>
    </row>
    <row r="167" spans="9:19" x14ac:dyDescent="0.3"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6"/>
    </row>
    <row r="168" spans="9:19" x14ac:dyDescent="0.3"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6"/>
    </row>
    <row r="169" spans="9:19" x14ac:dyDescent="0.3"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6"/>
    </row>
    <row r="170" spans="9:19" x14ac:dyDescent="0.3"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6"/>
    </row>
    <row r="171" spans="9:19" x14ac:dyDescent="0.3"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6"/>
    </row>
    <row r="172" spans="9:19" x14ac:dyDescent="0.3"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6"/>
    </row>
    <row r="173" spans="9:19" x14ac:dyDescent="0.3"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6"/>
    </row>
    <row r="174" spans="9:19" x14ac:dyDescent="0.3"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6"/>
    </row>
    <row r="175" spans="9:19" x14ac:dyDescent="0.3"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6"/>
    </row>
    <row r="176" spans="9:19" x14ac:dyDescent="0.3"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6"/>
    </row>
    <row r="177" spans="9:19" x14ac:dyDescent="0.3"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6"/>
    </row>
    <row r="178" spans="9:19" x14ac:dyDescent="0.3"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6"/>
    </row>
    <row r="179" spans="9:19" x14ac:dyDescent="0.3"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6"/>
    </row>
    <row r="180" spans="9:19" x14ac:dyDescent="0.3"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6"/>
    </row>
    <row r="181" spans="9:19" x14ac:dyDescent="0.3"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6"/>
    </row>
    <row r="182" spans="9:19" x14ac:dyDescent="0.3"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6"/>
    </row>
    <row r="183" spans="9:19" x14ac:dyDescent="0.3"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6"/>
    </row>
    <row r="184" spans="9:19" x14ac:dyDescent="0.3"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6"/>
    </row>
    <row r="185" spans="9:19" x14ac:dyDescent="0.3"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6"/>
    </row>
    <row r="186" spans="9:19" x14ac:dyDescent="0.3"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6"/>
    </row>
    <row r="187" spans="9:19" x14ac:dyDescent="0.3"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6"/>
    </row>
    <row r="188" spans="9:19" x14ac:dyDescent="0.3"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6"/>
    </row>
    <row r="189" spans="9:19" x14ac:dyDescent="0.3"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6"/>
    </row>
    <row r="190" spans="9:19" x14ac:dyDescent="0.3"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6"/>
    </row>
    <row r="191" spans="9:19" x14ac:dyDescent="0.3"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6"/>
    </row>
    <row r="192" spans="9:19" x14ac:dyDescent="0.3"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6"/>
    </row>
    <row r="193" spans="9:19" x14ac:dyDescent="0.3"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6"/>
    </row>
    <row r="194" spans="9:19" x14ac:dyDescent="0.3"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6"/>
    </row>
    <row r="195" spans="9:19" x14ac:dyDescent="0.3"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6"/>
    </row>
    <row r="196" spans="9:19" x14ac:dyDescent="0.3"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6"/>
    </row>
    <row r="197" spans="9:19" x14ac:dyDescent="0.3"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6"/>
    </row>
    <row r="198" spans="9:19" x14ac:dyDescent="0.3"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6"/>
    </row>
    <row r="199" spans="9:19" x14ac:dyDescent="0.3"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6"/>
    </row>
    <row r="200" spans="9:19" x14ac:dyDescent="0.3"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6"/>
    </row>
    <row r="201" spans="9:19" x14ac:dyDescent="0.3"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6"/>
    </row>
    <row r="202" spans="9:19" x14ac:dyDescent="0.3"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6"/>
    </row>
    <row r="203" spans="9:19" x14ac:dyDescent="0.3"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6"/>
    </row>
    <row r="204" spans="9:19" x14ac:dyDescent="0.3"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6"/>
    </row>
    <row r="205" spans="9:19" x14ac:dyDescent="0.3"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6"/>
    </row>
    <row r="206" spans="9:19" x14ac:dyDescent="0.3"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6"/>
    </row>
    <row r="207" spans="9:19" x14ac:dyDescent="0.3"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6"/>
    </row>
    <row r="208" spans="9:19" x14ac:dyDescent="0.3"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6"/>
    </row>
    <row r="209" spans="9:19" x14ac:dyDescent="0.3"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6"/>
    </row>
    <row r="210" spans="9:19" x14ac:dyDescent="0.3"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6"/>
    </row>
    <row r="211" spans="9:19" x14ac:dyDescent="0.3"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6"/>
    </row>
    <row r="212" spans="9:19" x14ac:dyDescent="0.3"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6"/>
    </row>
    <row r="213" spans="9:19" x14ac:dyDescent="0.3"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6"/>
    </row>
    <row r="214" spans="9:19" x14ac:dyDescent="0.3"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6"/>
    </row>
    <row r="215" spans="9:19" x14ac:dyDescent="0.3"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6"/>
    </row>
    <row r="216" spans="9:19" x14ac:dyDescent="0.3"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6"/>
    </row>
    <row r="217" spans="9:19" x14ac:dyDescent="0.3"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6"/>
    </row>
    <row r="218" spans="9:19" x14ac:dyDescent="0.3"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6"/>
    </row>
    <row r="219" spans="9:19" x14ac:dyDescent="0.3"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6"/>
    </row>
    <row r="220" spans="9:19" x14ac:dyDescent="0.3"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6"/>
    </row>
    <row r="221" spans="9:19" x14ac:dyDescent="0.3"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6"/>
    </row>
    <row r="222" spans="9:19" x14ac:dyDescent="0.3"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6"/>
    </row>
    <row r="223" spans="9:19" x14ac:dyDescent="0.3"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6"/>
    </row>
    <row r="224" spans="9:19" x14ac:dyDescent="0.3"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6"/>
    </row>
    <row r="225" spans="9:19" x14ac:dyDescent="0.3"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6"/>
    </row>
    <row r="226" spans="9:19" x14ac:dyDescent="0.3"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6"/>
    </row>
    <row r="227" spans="9:19" x14ac:dyDescent="0.3"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6"/>
    </row>
    <row r="228" spans="9:19" x14ac:dyDescent="0.3"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6"/>
    </row>
    <row r="229" spans="9:19" x14ac:dyDescent="0.3">
      <c r="I229" s="13"/>
      <c r="J229" s="13"/>
      <c r="K229" s="13"/>
      <c r="L229" s="13"/>
      <c r="M229" s="13"/>
      <c r="N229" s="13"/>
      <c r="O229" s="13"/>
      <c r="P229" s="13"/>
      <c r="Q229" s="13"/>
      <c r="R229" s="13"/>
    </row>
    <row r="230" spans="9:19" x14ac:dyDescent="0.3">
      <c r="I230" s="13"/>
      <c r="J230" s="13"/>
      <c r="K230" s="13"/>
      <c r="L230" s="13"/>
      <c r="M230" s="13"/>
      <c r="N230" s="13"/>
      <c r="O230" s="13"/>
      <c r="P230" s="13"/>
      <c r="Q230" s="13"/>
      <c r="R230" s="13"/>
    </row>
    <row r="231" spans="9:19" x14ac:dyDescent="0.3">
      <c r="I231" s="13"/>
      <c r="J231" s="13"/>
      <c r="K231" s="13"/>
      <c r="L231" s="13"/>
      <c r="M231" s="13"/>
      <c r="N231" s="13"/>
      <c r="O231" s="13"/>
      <c r="P231" s="13"/>
      <c r="Q231" s="13"/>
      <c r="R231" s="13"/>
    </row>
    <row r="232" spans="9:19" x14ac:dyDescent="0.3">
      <c r="I232" s="13"/>
      <c r="J232" s="13"/>
      <c r="K232" s="13"/>
      <c r="L232" s="13"/>
      <c r="M232" s="13"/>
      <c r="N232" s="13"/>
      <c r="O232" s="13"/>
      <c r="P232" s="13"/>
      <c r="Q232" s="13"/>
      <c r="R232" s="13"/>
    </row>
    <row r="233" spans="9:19" x14ac:dyDescent="0.3">
      <c r="I233" s="13"/>
      <c r="J233" s="13"/>
      <c r="K233" s="13"/>
      <c r="L233" s="13"/>
      <c r="M233" s="13"/>
      <c r="N233" s="13"/>
      <c r="O233" s="13"/>
      <c r="P233" s="13"/>
      <c r="Q233" s="13"/>
      <c r="R233" s="13"/>
    </row>
    <row r="234" spans="9:19" x14ac:dyDescent="0.3">
      <c r="I234" s="13"/>
      <c r="J234" s="13"/>
      <c r="K234" s="13"/>
      <c r="L234" s="13"/>
      <c r="M234" s="13"/>
      <c r="N234" s="13"/>
      <c r="O234" s="13"/>
      <c r="P234" s="13"/>
      <c r="Q234" s="13"/>
      <c r="R234" s="13"/>
    </row>
    <row r="235" spans="9:19" x14ac:dyDescent="0.3">
      <c r="I235" s="13"/>
      <c r="J235" s="13"/>
      <c r="K235" s="13"/>
      <c r="L235" s="13"/>
      <c r="M235" s="13"/>
      <c r="N235" s="13"/>
      <c r="O235" s="13"/>
      <c r="P235" s="13"/>
      <c r="Q235" s="13"/>
      <c r="R235" s="13"/>
    </row>
    <row r="236" spans="9:19" x14ac:dyDescent="0.3">
      <c r="I236" s="13"/>
      <c r="J236" s="13"/>
      <c r="K236" s="13"/>
      <c r="L236" s="13"/>
      <c r="M236" s="13"/>
      <c r="N236" s="13"/>
      <c r="O236" s="13"/>
      <c r="P236" s="13"/>
      <c r="Q236" s="13"/>
      <c r="R236" s="13"/>
    </row>
    <row r="237" spans="9:19" x14ac:dyDescent="0.3">
      <c r="I237" s="13"/>
      <c r="J237" s="13"/>
      <c r="K237" s="13"/>
      <c r="L237" s="13"/>
      <c r="M237" s="13"/>
      <c r="N237" s="13"/>
      <c r="O237" s="13"/>
      <c r="P237" s="13"/>
      <c r="Q237" s="13"/>
      <c r="R237" s="13"/>
    </row>
    <row r="238" spans="9:19" x14ac:dyDescent="0.3">
      <c r="I238" s="13"/>
      <c r="J238" s="13"/>
      <c r="K238" s="13"/>
      <c r="L238" s="13"/>
      <c r="M238" s="13"/>
      <c r="N238" s="13"/>
      <c r="O238" s="13"/>
      <c r="P238" s="13"/>
      <c r="Q238" s="13"/>
      <c r="R238" s="13"/>
    </row>
    <row r="239" spans="9:19" x14ac:dyDescent="0.3">
      <c r="I239" s="13"/>
      <c r="J239" s="13"/>
      <c r="K239" s="13"/>
      <c r="L239" s="13"/>
      <c r="M239" s="13"/>
      <c r="N239" s="13"/>
      <c r="O239" s="13"/>
      <c r="P239" s="13"/>
      <c r="Q239" s="13"/>
      <c r="R239" s="13"/>
    </row>
    <row r="240" spans="9:19" x14ac:dyDescent="0.3">
      <c r="I240" s="13"/>
      <c r="J240" s="13"/>
      <c r="K240" s="13"/>
      <c r="L240" s="13"/>
      <c r="M240" s="13"/>
      <c r="N240" s="13"/>
      <c r="O240" s="13"/>
      <c r="P240" s="13"/>
      <c r="Q240" s="13"/>
      <c r="R240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Rth Module 23L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Mehdi GHRABLI</dc:creator>
  <cp:lastModifiedBy>lux jamil</cp:lastModifiedBy>
  <dcterms:created xsi:type="dcterms:W3CDTF">2024-05-23T16:19:39Z</dcterms:created>
  <dcterms:modified xsi:type="dcterms:W3CDTF">2024-11-11T22:45:37Z</dcterms:modified>
</cp:coreProperties>
</file>