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9F1314BA-891F-41A6-A53C-B638C540A3B9}" xr6:coauthVersionLast="47" xr6:coauthVersionMax="47" xr10:uidLastSave="{00000000-0000-0000-0000-000000000000}"/>
  <bookViews>
    <workbookView xWindow="-108" yWindow="-108" windowWidth="23256" windowHeight="12456" xr2:uid="{0406F001-FF0E-42D9-B075-F6C96F7E42D6}"/>
  </bookViews>
  <sheets>
    <sheet name="Rth Module 27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K29" i="1"/>
  <c r="M29" i="1" s="1"/>
  <c r="K2" i="1"/>
  <c r="M2" i="1" s="1"/>
  <c r="L29" i="1"/>
  <c r="E2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K28" i="1"/>
  <c r="M28" i="1" s="1"/>
  <c r="L28" i="1"/>
  <c r="E28" i="1"/>
  <c r="K27" i="1"/>
  <c r="M27" i="1" s="1"/>
  <c r="L27" i="1"/>
  <c r="E27" i="1"/>
  <c r="K26" i="1"/>
  <c r="M26" i="1" s="1"/>
  <c r="L26" i="1"/>
  <c r="E26" i="1"/>
  <c r="K25" i="1"/>
  <c r="M25" i="1" s="1"/>
  <c r="L25" i="1"/>
  <c r="E25" i="1"/>
  <c r="K24" i="1"/>
  <c r="M24" i="1" s="1"/>
  <c r="L24" i="1"/>
  <c r="E24" i="1"/>
  <c r="K23" i="1"/>
  <c r="M23" i="1" s="1"/>
  <c r="L23" i="1"/>
  <c r="E23" i="1"/>
  <c r="K22" i="1"/>
  <c r="M22" i="1" s="1"/>
  <c r="L22" i="1"/>
  <c r="E22" i="1"/>
  <c r="K21" i="1"/>
  <c r="M21" i="1" s="1"/>
  <c r="L21" i="1"/>
  <c r="E21" i="1"/>
  <c r="K20" i="1"/>
  <c r="M20" i="1" s="1"/>
  <c r="L20" i="1"/>
  <c r="E20" i="1"/>
  <c r="K19" i="1"/>
  <c r="M19" i="1" s="1"/>
  <c r="L19" i="1"/>
  <c r="E19" i="1"/>
  <c r="K18" i="1"/>
  <c r="M18" i="1" s="1"/>
  <c r="L18" i="1"/>
  <c r="E18" i="1"/>
  <c r="K17" i="1"/>
  <c r="M17" i="1" s="1"/>
  <c r="L17" i="1"/>
  <c r="E17" i="1"/>
  <c r="K16" i="1"/>
  <c r="M16" i="1" s="1"/>
  <c r="L16" i="1"/>
  <c r="E16" i="1"/>
  <c r="K15" i="1"/>
  <c r="M15" i="1" s="1"/>
  <c r="L15" i="1"/>
  <c r="E15" i="1"/>
  <c r="K14" i="1"/>
  <c r="M14" i="1" s="1"/>
  <c r="L14" i="1"/>
  <c r="E14" i="1"/>
  <c r="K13" i="1"/>
  <c r="M13" i="1" s="1"/>
  <c r="L13" i="1"/>
  <c r="E13" i="1"/>
  <c r="K12" i="1"/>
  <c r="M12" i="1" s="1"/>
  <c r="L12" i="1"/>
  <c r="E12" i="1"/>
  <c r="K11" i="1"/>
  <c r="M11" i="1" s="1"/>
  <c r="L11" i="1"/>
  <c r="E11" i="1"/>
  <c r="K10" i="1"/>
  <c r="M10" i="1" s="1"/>
  <c r="L10" i="1"/>
  <c r="E10" i="1"/>
  <c r="K9" i="1"/>
  <c r="M9" i="1" s="1"/>
  <c r="L9" i="1"/>
  <c r="E9" i="1"/>
  <c r="K8" i="1"/>
  <c r="M8" i="1" s="1"/>
  <c r="L8" i="1"/>
  <c r="E8" i="1"/>
  <c r="K7" i="1"/>
  <c r="M7" i="1" s="1"/>
  <c r="L7" i="1"/>
  <c r="E7" i="1"/>
  <c r="K6" i="1"/>
  <c r="M6" i="1" s="1"/>
  <c r="L6" i="1"/>
  <c r="E6" i="1"/>
  <c r="K5" i="1"/>
  <c r="M5" i="1" s="1"/>
  <c r="L5" i="1"/>
  <c r="E5" i="1"/>
  <c r="K4" i="1"/>
  <c r="M4" i="1" s="1"/>
  <c r="L4" i="1"/>
  <c r="E4" i="1"/>
  <c r="K3" i="1"/>
  <c r="M3" i="1" s="1"/>
  <c r="L3" i="1"/>
  <c r="E3" i="1"/>
  <c r="N10" i="1" l="1"/>
  <c r="N25" i="1"/>
  <c r="N19" i="1"/>
  <c r="N26" i="1"/>
  <c r="N13" i="1"/>
  <c r="N4" i="1"/>
  <c r="N29" i="1"/>
  <c r="N15" i="1"/>
  <c r="N6" i="1"/>
  <c r="N24" i="1"/>
  <c r="N21" i="1"/>
  <c r="N8" i="1"/>
  <c r="N28" i="1"/>
  <c r="N5" i="1"/>
  <c r="N17" i="1"/>
  <c r="N23" i="1"/>
  <c r="N3" i="1"/>
  <c r="N20" i="1"/>
  <c r="N2" i="1"/>
  <c r="N7" i="1"/>
  <c r="N27" i="1"/>
  <c r="N16" i="1"/>
  <c r="N18" i="1"/>
  <c r="N14" i="1"/>
  <c r="N22" i="1"/>
  <c r="N11" i="1"/>
  <c r="N9" i="1"/>
  <c r="N12" i="1"/>
</calcChain>
</file>

<file path=xl/sharedStrings.xml><?xml version="1.0" encoding="utf-8"?>
<sst xmlns="http://schemas.openxmlformats.org/spreadsheetml/2006/main" count="21" uniqueCount="21">
  <si>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</si>
  <si>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</si>
  <si>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</si>
  <si>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</si>
  <si>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</si>
  <si>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</si>
  <si>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</si>
  <si>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</si>
  <si>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</si>
  <si>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</si>
  <si>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</si>
  <si>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</si>
  <si>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Number of cycles</t>
  </si>
  <si>
    <t>delta Vce / Vce %</t>
  </si>
  <si>
    <t>DeltaT
(°C)</t>
  </si>
  <si>
    <t>Tref
(°C)</t>
  </si>
  <si>
    <t>Tvulcatherm
(°C)</t>
  </si>
  <si>
    <t>Is
(A)</t>
  </si>
  <si>
    <t>Ip
(A)</t>
  </si>
  <si>
    <t>toff
(s)</t>
  </si>
  <si>
    <t>ton
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</si>
</sst>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  <row r="6">
          <cell r="M6">
            <v>42.7</v>
          </cell>
        </row>
        <row r="7">
          <cell r="M7">
            <v>42.6</v>
          </cell>
        </row>
        <row r="8">
          <cell r="M8">
            <v>42.3</v>
          </cell>
        </row>
        <row r="9">
          <cell r="M9">
            <v>42.4</v>
          </cell>
        </row>
        <row r="10">
          <cell r="M10">
            <v>41.9</v>
          </cell>
        </row>
        <row r="11">
          <cell r="M11">
            <v>42.3</v>
          </cell>
        </row>
        <row r="12">
          <cell r="M12">
            <v>42</v>
          </cell>
        </row>
        <row r="13">
          <cell r="M13">
            <v>42.2</v>
          </cell>
        </row>
        <row r="14">
          <cell r="M14">
            <v>43</v>
          </cell>
        </row>
        <row r="15">
          <cell r="M15">
            <v>42.5</v>
          </cell>
        </row>
        <row r="16">
          <cell r="M16">
            <v>42.4</v>
          </cell>
        </row>
        <row r="17">
          <cell r="M17">
            <v>42.3</v>
          </cell>
        </row>
        <row r="18">
          <cell r="M18">
            <v>43.6</v>
          </cell>
        </row>
        <row r="19">
          <cell r="M19">
            <v>42.7</v>
          </cell>
        </row>
        <row r="20">
          <cell r="M20">
            <v>42.4</v>
          </cell>
        </row>
        <row r="21">
          <cell r="M21">
            <v>42.2</v>
          </cell>
        </row>
        <row r="22">
          <cell r="M22">
            <v>42.8</v>
          </cell>
        </row>
        <row r="23">
          <cell r="M23">
            <v>42.6</v>
          </cell>
        </row>
        <row r="24">
          <cell r="M24">
            <v>42.1</v>
          </cell>
        </row>
        <row r="25">
          <cell r="M25">
            <v>42.3</v>
          </cell>
        </row>
        <row r="26">
          <cell r="M26">
            <v>42.6</v>
          </cell>
        </row>
        <row r="27">
          <cell r="M27">
            <v>42.5</v>
          </cell>
        </row>
        <row r="28">
          <cell r="M28">
            <v>42.5</v>
          </cell>
        </row>
        <row r="29">
          <cell r="M29">
            <v>42.7</v>
          </cell>
        </row>
        <row r="30">
          <cell r="M30">
            <v>42.6</v>
          </cell>
        </row>
        <row r="31">
          <cell r="M31">
            <v>42.2</v>
          </cell>
        </row>
        <row r="32">
          <cell r="M32">
            <v>43.1</v>
          </cell>
        </row>
      </sheetData>
      <sheetData sheetId="2"/>
      <sheetData sheetId="3">
        <row r="5">
          <cell r="M5">
            <v>42.7</v>
          </cell>
        </row>
      </sheetData>
      <sheetData sheetId="4"/>
      <sheetData sheetId="5">
        <row r="5">
          <cell r="M5">
            <v>42.1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F99-BD16-4E09-AD18-211DF61FBCB5}">
  <dimension ref="A1:U143"/>
  <sheetViews>
    <sheetView tabSelected="1" workbookViewId="0">
      <selection activeCell="Q10" sqref="Q10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5" width="17.44140625" style="1" bestFit="1" customWidth="1"/>
    <col min="6" max="6" width="6.33203125" style="1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6384" width="11.44140625" style="1"/>
  </cols>
  <sheetData>
    <row r="1" spans="1:21" ht="43.2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13</v>
      </c>
      <c r="O1" s="2" t="s">
        <v>14</v>
      </c>
      <c r="P1" s="2" t="s">
        <v>15</v>
      </c>
      <c r="Q1" s="2" t="s">
        <v>20</v>
      </c>
      <c r="R1" s="2" t="s">
        <v>19</v>
      </c>
      <c r="S1" s="2" t="s">
        <v>18</v>
      </c>
      <c r="T1" s="2" t="s">
        <v>17</v>
      </c>
      <c r="U1" s="2" t="s">
        <v>16</v>
      </c>
    </row>
    <row r="2" spans="1:21" x14ac:dyDescent="0.3">
      <c r="A2" s="3">
        <v>0</v>
      </c>
      <c r="B2" s="4">
        <v>149.5</v>
      </c>
      <c r="C2" s="3">
        <v>14.79</v>
      </c>
      <c r="D2" s="5">
        <v>1.4715</v>
      </c>
      <c r="E2" s="5">
        <f>D2-[1]Calibration!$C$16*(F2-$F$2)+[1]Calibration!$C$17*(150-B2)</f>
        <v>1.473395</v>
      </c>
      <c r="F2" s="4">
        <v>94.8</v>
      </c>
      <c r="G2" s="4">
        <v>72.2</v>
      </c>
      <c r="H2" s="4">
        <v>73.3</v>
      </c>
      <c r="I2" s="4">
        <v>75</v>
      </c>
      <c r="J2" s="4">
        <v>70.5</v>
      </c>
      <c r="K2" s="4">
        <f>'[1]Rth Module 27L'!M5</f>
        <v>42.8</v>
      </c>
      <c r="L2" s="6">
        <f>(F2-(G2+H2+I2+J2)/4)/(D2*B2)</f>
        <v>0.10023217043560081</v>
      </c>
      <c r="M2" s="6">
        <f t="shared" ref="M2:M29" si="0">(F2-K2)/(B2*D2)</f>
        <v>0.23637518651479561</v>
      </c>
      <c r="N2" s="7">
        <f>(E2-$E$2)/$E$2*100</f>
        <v>0</v>
      </c>
      <c r="O2" s="3">
        <v>90</v>
      </c>
      <c r="P2" s="3">
        <v>55</v>
      </c>
      <c r="Q2" s="3">
        <v>3</v>
      </c>
      <c r="R2" s="3">
        <v>6</v>
      </c>
      <c r="S2" s="3">
        <v>240</v>
      </c>
      <c r="T2" s="3">
        <v>150</v>
      </c>
      <c r="U2" s="3">
        <v>43</v>
      </c>
    </row>
    <row r="3" spans="1:21" x14ac:dyDescent="0.3">
      <c r="A3" s="8">
        <v>5000</v>
      </c>
      <c r="B3" s="8">
        <v>149.69999999999999</v>
      </c>
      <c r="C3" s="8">
        <v>14.79</v>
      </c>
      <c r="D3" s="9">
        <v>1.4757</v>
      </c>
      <c r="E3" s="9">
        <f>D3-[1]Calibration!$C$16*(F3-$F$2)+[1]Calibration!$C$17*(150-B3)</f>
        <v>1.4760074665288427</v>
      </c>
      <c r="F3" s="10">
        <v>95.5</v>
      </c>
      <c r="G3" s="10">
        <v>72.5</v>
      </c>
      <c r="H3" s="10">
        <v>73.5</v>
      </c>
      <c r="I3" s="10">
        <v>75.2</v>
      </c>
      <c r="J3" s="10">
        <v>70.7</v>
      </c>
      <c r="K3" s="10">
        <f>'[1]Rth Module 27L'!M6</f>
        <v>42.7</v>
      </c>
      <c r="L3" s="11">
        <f t="shared" ref="L3:L29" si="1">(F3-(G3+H3+I3+J3)/4)/(D3*B3)</f>
        <v>0.10196354399295759</v>
      </c>
      <c r="M3" s="11">
        <f t="shared" si="0"/>
        <v>0.23900888447627788</v>
      </c>
      <c r="N3" s="12">
        <f t="shared" ref="N3:N29" si="2">(E3-$E$2)/$E$2*100</f>
        <v>0.1773093114095492</v>
      </c>
      <c r="O3" s="8">
        <v>90</v>
      </c>
      <c r="P3" s="8">
        <v>55</v>
      </c>
      <c r="Q3" s="8">
        <v>3</v>
      </c>
      <c r="R3" s="8">
        <v>6</v>
      </c>
      <c r="S3" s="8">
        <v>240</v>
      </c>
      <c r="T3" s="8">
        <v>150</v>
      </c>
      <c r="U3" s="8">
        <v>43</v>
      </c>
    </row>
    <row r="4" spans="1:21" x14ac:dyDescent="0.3">
      <c r="A4" s="8">
        <f>A3+7488-5863+4950</f>
        <v>11575</v>
      </c>
      <c r="B4" s="8">
        <v>149.9</v>
      </c>
      <c r="C4" s="8">
        <v>14.78</v>
      </c>
      <c r="D4" s="9">
        <v>1.48</v>
      </c>
      <c r="E4" s="9">
        <f>D4-[1]Calibration!$C$16*(F4-$F$2)+[1]Calibration!$C$17*(150-B4)</f>
        <v>1.4789569426208733</v>
      </c>
      <c r="F4" s="10">
        <v>96</v>
      </c>
      <c r="G4" s="10">
        <v>73</v>
      </c>
      <c r="H4" s="10">
        <v>73.900000000000006</v>
      </c>
      <c r="I4" s="10">
        <v>75.7</v>
      </c>
      <c r="J4" s="10">
        <v>71</v>
      </c>
      <c r="K4" s="10">
        <f>'[1]Rth Module 27L'!M7</f>
        <v>42.6</v>
      </c>
      <c r="L4" s="11">
        <f t="shared" si="1"/>
        <v>0.10186971494509851</v>
      </c>
      <c r="M4" s="11">
        <f t="shared" si="0"/>
        <v>0.24070100787912663</v>
      </c>
      <c r="N4" s="12">
        <f t="shared" si="2"/>
        <v>0.37749161771780709</v>
      </c>
      <c r="O4" s="8">
        <v>90</v>
      </c>
      <c r="P4" s="8">
        <v>55</v>
      </c>
      <c r="Q4" s="8">
        <v>3</v>
      </c>
      <c r="R4" s="8">
        <v>6</v>
      </c>
      <c r="S4" s="8">
        <v>240</v>
      </c>
      <c r="T4" s="8">
        <v>150</v>
      </c>
      <c r="U4" s="8">
        <v>43</v>
      </c>
    </row>
    <row r="5" spans="1:21" x14ac:dyDescent="0.3">
      <c r="A5" s="8">
        <f t="shared" ref="A5:A10" si="3">A4+5000</f>
        <v>16575</v>
      </c>
      <c r="B5" s="8">
        <v>149.80000000000001</v>
      </c>
      <c r="C5" s="8">
        <v>14.78</v>
      </c>
      <c r="D5" s="8">
        <v>1.4816</v>
      </c>
      <c r="E5" s="9">
        <f>D5-[1]Calibration!$C$16*(F5-$F$2)+[1]Calibration!$C$17*(150-B5)</f>
        <v>1.4808174378392795</v>
      </c>
      <c r="F5" s="10">
        <v>96.1</v>
      </c>
      <c r="G5" s="10">
        <v>73</v>
      </c>
      <c r="H5" s="10">
        <v>74</v>
      </c>
      <c r="I5" s="10">
        <v>75.7</v>
      </c>
      <c r="J5" s="10">
        <v>71</v>
      </c>
      <c r="K5" s="10">
        <f>'[1]Rth Module 27L'!M8</f>
        <v>42.3</v>
      </c>
      <c r="L5" s="11">
        <f t="shared" si="1"/>
        <v>0.10216555839751776</v>
      </c>
      <c r="M5" s="11">
        <f t="shared" si="0"/>
        <v>0.2424038386675394</v>
      </c>
      <c r="N5" s="12">
        <f t="shared" si="2"/>
        <v>0.50376428854988231</v>
      </c>
      <c r="O5" s="8">
        <v>90</v>
      </c>
      <c r="P5" s="8">
        <v>55</v>
      </c>
      <c r="Q5" s="8">
        <v>3</v>
      </c>
      <c r="R5" s="8">
        <v>6</v>
      </c>
      <c r="S5" s="8">
        <v>240</v>
      </c>
      <c r="T5" s="8">
        <v>150</v>
      </c>
      <c r="U5" s="8">
        <v>43</v>
      </c>
    </row>
    <row r="6" spans="1:21" x14ac:dyDescent="0.3">
      <c r="A6" s="8">
        <f t="shared" si="3"/>
        <v>21575</v>
      </c>
      <c r="B6" s="8">
        <v>149.9</v>
      </c>
      <c r="C6" s="8">
        <v>14.78</v>
      </c>
      <c r="D6" s="8">
        <v>1.4838</v>
      </c>
      <c r="E6" s="9">
        <f>D6-[1]Calibration!$C$16*(F6-$F$2)+[1]Calibration!$C$17*(150-B6)</f>
        <v>1.4821644187129039</v>
      </c>
      <c r="F6" s="10">
        <v>96.5</v>
      </c>
      <c r="G6" s="10">
        <v>73.2</v>
      </c>
      <c r="H6" s="10">
        <v>74.2</v>
      </c>
      <c r="I6" s="10">
        <v>75.8</v>
      </c>
      <c r="J6" s="10">
        <v>71.099999999999994</v>
      </c>
      <c r="K6" s="10">
        <f>'[1]Rth Module 27L'!M9</f>
        <v>42.4</v>
      </c>
      <c r="L6" s="11">
        <f t="shared" si="1"/>
        <v>0.10307001630506966</v>
      </c>
      <c r="M6" s="11">
        <f t="shared" si="0"/>
        <v>0.24323175058251981</v>
      </c>
      <c r="N6" s="12">
        <f t="shared" si="2"/>
        <v>0.59518450333440331</v>
      </c>
      <c r="O6" s="8">
        <v>90</v>
      </c>
      <c r="P6" s="8">
        <v>55</v>
      </c>
      <c r="Q6" s="8">
        <v>3</v>
      </c>
      <c r="R6" s="8">
        <v>6</v>
      </c>
      <c r="S6" s="8">
        <v>240</v>
      </c>
      <c r="T6" s="8">
        <v>150</v>
      </c>
      <c r="U6" s="8">
        <v>43</v>
      </c>
    </row>
    <row r="7" spans="1:21" x14ac:dyDescent="0.3">
      <c r="A7" s="8">
        <f t="shared" si="3"/>
        <v>26575</v>
      </c>
      <c r="B7" s="8">
        <v>149.9</v>
      </c>
      <c r="C7" s="8">
        <v>14.79</v>
      </c>
      <c r="D7" s="9">
        <v>1.4850000000000001</v>
      </c>
      <c r="E7" s="9">
        <f>D7-[1]Calibration!$C$16*(F7-$F$2)+[1]Calibration!$C$17*(150-B7)</f>
        <v>1.4836014282760919</v>
      </c>
      <c r="F7" s="10">
        <v>96.3</v>
      </c>
      <c r="G7" s="10">
        <v>73</v>
      </c>
      <c r="H7" s="10">
        <v>74</v>
      </c>
      <c r="I7" s="10">
        <v>75.599999999999994</v>
      </c>
      <c r="J7" s="10">
        <v>70.900000000000006</v>
      </c>
      <c r="K7" s="10">
        <f>'[1]Rth Module 27L'!M10</f>
        <v>41.9</v>
      </c>
      <c r="L7" s="11">
        <f t="shared" si="1"/>
        <v>0.10298672740300491</v>
      </c>
      <c r="M7" s="11">
        <f t="shared" si="0"/>
        <v>0.24438289948630174</v>
      </c>
      <c r="N7" s="12">
        <f t="shared" si="2"/>
        <v>0.69271500691205412</v>
      </c>
      <c r="O7" s="8">
        <v>90</v>
      </c>
      <c r="P7" s="8">
        <v>55</v>
      </c>
      <c r="Q7" s="8">
        <v>3</v>
      </c>
      <c r="R7" s="8">
        <v>6</v>
      </c>
      <c r="S7" s="8">
        <v>240</v>
      </c>
      <c r="T7" s="8">
        <v>150</v>
      </c>
      <c r="U7" s="8">
        <v>43</v>
      </c>
    </row>
    <row r="8" spans="1:21" x14ac:dyDescent="0.3">
      <c r="A8" s="8">
        <f t="shared" si="3"/>
        <v>31575</v>
      </c>
      <c r="B8" s="8">
        <v>149.9</v>
      </c>
      <c r="C8" s="8">
        <v>14.78</v>
      </c>
      <c r="D8" s="8">
        <v>1.4867999999999999</v>
      </c>
      <c r="E8" s="9">
        <f>D8-[1]Calibration!$C$16*(F8-$F$2)+[1]Calibration!$C$17*(150-B8)</f>
        <v>1.484927409149716</v>
      </c>
      <c r="F8" s="10">
        <v>96.7</v>
      </c>
      <c r="G8" s="10">
        <v>73.400000000000006</v>
      </c>
      <c r="H8" s="10">
        <v>74.400000000000006</v>
      </c>
      <c r="I8" s="10">
        <v>76</v>
      </c>
      <c r="J8" s="10">
        <v>71.400000000000006</v>
      </c>
      <c r="K8" s="10">
        <f>'[1]Rth Module 27L'!M11</f>
        <v>42.3</v>
      </c>
      <c r="L8" s="11">
        <f t="shared" si="1"/>
        <v>0.10274987378367029</v>
      </c>
      <c r="M8" s="11">
        <f t="shared" si="0"/>
        <v>0.24408703641186316</v>
      </c>
      <c r="N8" s="12">
        <f t="shared" si="2"/>
        <v>0.78270994198541344</v>
      </c>
      <c r="O8" s="8">
        <v>90</v>
      </c>
      <c r="P8" s="8">
        <v>55</v>
      </c>
      <c r="Q8" s="8">
        <v>3</v>
      </c>
      <c r="R8" s="8">
        <v>6</v>
      </c>
      <c r="S8" s="8">
        <v>240</v>
      </c>
      <c r="T8" s="8">
        <v>150</v>
      </c>
      <c r="U8" s="8">
        <v>43</v>
      </c>
    </row>
    <row r="9" spans="1:21" x14ac:dyDescent="0.3">
      <c r="A9" s="8">
        <f t="shared" si="3"/>
        <v>36575</v>
      </c>
      <c r="B9" s="8">
        <v>149.69999999999999</v>
      </c>
      <c r="C9" s="8">
        <v>14.79</v>
      </c>
      <c r="D9" s="8">
        <v>1.4873000000000001</v>
      </c>
      <c r="E9" s="9">
        <f>D9-[1]Calibration!$C$16*(F9-$F$2)+[1]Calibration!$C$17*(150-B9)</f>
        <v>1.486422418712904</v>
      </c>
      <c r="F9" s="10">
        <v>96.5</v>
      </c>
      <c r="G9" s="10">
        <v>73.2</v>
      </c>
      <c r="H9" s="10">
        <v>74.2</v>
      </c>
      <c r="I9" s="10">
        <v>75.900000000000006</v>
      </c>
      <c r="J9" s="10">
        <v>71.099999999999994</v>
      </c>
      <c r="K9" s="10">
        <f>'[1]Rth Module 27L'!M12</f>
        <v>42</v>
      </c>
      <c r="L9" s="11">
        <f t="shared" si="1"/>
        <v>0.10285255959823009</v>
      </c>
      <c r="M9" s="11">
        <f t="shared" si="0"/>
        <v>0.24478010908749076</v>
      </c>
      <c r="N9" s="12">
        <f t="shared" si="2"/>
        <v>0.88417693238432504</v>
      </c>
      <c r="O9" s="8">
        <v>90</v>
      </c>
      <c r="P9" s="8">
        <v>55</v>
      </c>
      <c r="Q9" s="8">
        <v>3</v>
      </c>
      <c r="R9" s="8">
        <v>6</v>
      </c>
      <c r="S9" s="8">
        <v>240</v>
      </c>
      <c r="T9" s="8">
        <v>150</v>
      </c>
      <c r="U9" s="8">
        <v>43</v>
      </c>
    </row>
    <row r="10" spans="1:21" x14ac:dyDescent="0.3">
      <c r="A10" s="3">
        <f t="shared" si="3"/>
        <v>41575</v>
      </c>
      <c r="B10" s="3">
        <v>149.9</v>
      </c>
      <c r="C10" s="3">
        <v>14.79</v>
      </c>
      <c r="D10" s="3">
        <v>1.4888999999999999</v>
      </c>
      <c r="E10" s="5">
        <f>D10-[1]Calibration!$C$16*(F10-$F$2)+[1]Calibration!$C$17*(150-B10)</f>
        <v>1.4869089043681221</v>
      </c>
      <c r="F10" s="4">
        <v>96.8</v>
      </c>
      <c r="G10" s="4">
        <v>73.3</v>
      </c>
      <c r="H10" s="4">
        <v>74.400000000000006</v>
      </c>
      <c r="I10" s="4">
        <v>76.2</v>
      </c>
      <c r="J10" s="4">
        <v>71.3</v>
      </c>
      <c r="K10" s="4">
        <f>'[1]Rth Module 27L'!M13</f>
        <v>42.2</v>
      </c>
      <c r="L10" s="6">
        <f t="shared" si="1"/>
        <v>0.10305300809266311</v>
      </c>
      <c r="M10" s="6">
        <f t="shared" si="0"/>
        <v>0.24463888008084372</v>
      </c>
      <c r="N10" s="7">
        <f t="shared" si="2"/>
        <v>0.91719493877215919</v>
      </c>
      <c r="O10" s="3">
        <v>90</v>
      </c>
      <c r="P10" s="3">
        <v>55</v>
      </c>
      <c r="Q10" s="3">
        <v>3</v>
      </c>
      <c r="R10" s="3">
        <v>6</v>
      </c>
      <c r="S10" s="3">
        <v>240</v>
      </c>
      <c r="T10" s="3">
        <v>150</v>
      </c>
      <c r="U10" s="3">
        <v>43</v>
      </c>
    </row>
    <row r="11" spans="1:21" x14ac:dyDescent="0.3">
      <c r="A11" s="8">
        <f>A10+37367-34950+42409-37367</f>
        <v>49034</v>
      </c>
      <c r="B11" s="8">
        <v>149.6</v>
      </c>
      <c r="C11" s="8">
        <v>14.79</v>
      </c>
      <c r="D11" s="8">
        <v>1.4901</v>
      </c>
      <c r="E11" s="9">
        <f>D11-[1]Calibration!$C$16*(F11-$F$2)+[1]Calibration!$C$17*(150-B11)</f>
        <v>1.4896014187129041</v>
      </c>
      <c r="F11" s="10">
        <v>96.5</v>
      </c>
      <c r="G11" s="10">
        <v>73.2</v>
      </c>
      <c r="H11" s="10">
        <v>74.400000000000006</v>
      </c>
      <c r="I11" s="10">
        <v>76</v>
      </c>
      <c r="J11" s="10">
        <v>71.099999999999994</v>
      </c>
      <c r="K11" s="10">
        <f>'[1]Rth Module 27L'!M14</f>
        <v>43</v>
      </c>
      <c r="L11" s="11">
        <f t="shared" si="1"/>
        <v>0.10239146997635369</v>
      </c>
      <c r="M11" s="11">
        <f t="shared" si="0"/>
        <v>0.23999753094128917</v>
      </c>
      <c r="N11" s="12">
        <f t="shared" si="2"/>
        <v>1.0999371324664513</v>
      </c>
      <c r="O11" s="8">
        <v>90</v>
      </c>
      <c r="P11" s="8">
        <v>55</v>
      </c>
      <c r="Q11" s="8">
        <v>3</v>
      </c>
      <c r="R11" s="8">
        <v>6</v>
      </c>
      <c r="S11" s="8">
        <v>240</v>
      </c>
      <c r="T11" s="8">
        <v>150</v>
      </c>
      <c r="U11" s="8">
        <v>43</v>
      </c>
    </row>
    <row r="12" spans="1:21" x14ac:dyDescent="0.3">
      <c r="A12" s="8">
        <f>A11+5000</f>
        <v>54034</v>
      </c>
      <c r="B12" s="8">
        <v>149.6</v>
      </c>
      <c r="C12" s="8">
        <v>14.79</v>
      </c>
      <c r="D12" s="8">
        <v>1.4908999999999999</v>
      </c>
      <c r="E12" s="9">
        <f>D12-[1]Calibration!$C$16*(F12-$F$2)+[1]Calibration!$C$17*(150-B12)</f>
        <v>1.490401418712904</v>
      </c>
      <c r="F12" s="10">
        <v>96.5</v>
      </c>
      <c r="G12" s="10">
        <v>73.099999999999994</v>
      </c>
      <c r="H12" s="10">
        <v>74.2</v>
      </c>
      <c r="I12" s="10">
        <v>75.900000000000006</v>
      </c>
      <c r="J12" s="10">
        <v>71</v>
      </c>
      <c r="K12" s="10">
        <f>'[1]Rth Module 27L'!M15</f>
        <v>42.5</v>
      </c>
      <c r="L12" s="11">
        <f t="shared" si="1"/>
        <v>0.10289696888395657</v>
      </c>
      <c r="M12" s="11">
        <f t="shared" si="0"/>
        <v>0.24211051502107439</v>
      </c>
      <c r="N12" s="12">
        <f t="shared" si="2"/>
        <v>1.1542335024147619</v>
      </c>
      <c r="O12" s="8">
        <v>90</v>
      </c>
      <c r="P12" s="8">
        <v>55</v>
      </c>
      <c r="Q12" s="8">
        <v>3</v>
      </c>
      <c r="R12" s="8">
        <v>6</v>
      </c>
      <c r="S12" s="8">
        <v>240</v>
      </c>
      <c r="T12" s="8">
        <v>150</v>
      </c>
      <c r="U12" s="8">
        <v>43</v>
      </c>
    </row>
    <row r="13" spans="1:21" x14ac:dyDescent="0.3">
      <c r="A13" s="8">
        <f>A12+5000</f>
        <v>59034</v>
      </c>
      <c r="B13" s="8">
        <v>149.6</v>
      </c>
      <c r="C13" s="8">
        <v>14.79</v>
      </c>
      <c r="D13" s="9">
        <v>1.492</v>
      </c>
      <c r="E13" s="9">
        <f>D13-[1]Calibration!$C$16*(F13-$F$2)+[1]Calibration!$C$17*(150-B13)</f>
        <v>1.491619923494498</v>
      </c>
      <c r="F13" s="10">
        <v>96.4</v>
      </c>
      <c r="G13" s="10">
        <v>73.099999999999994</v>
      </c>
      <c r="H13" s="10">
        <v>74.2</v>
      </c>
      <c r="I13" s="10">
        <v>76</v>
      </c>
      <c r="J13" s="10">
        <v>71</v>
      </c>
      <c r="K13" s="10">
        <f>'[1]Rth Module 27L'!M16</f>
        <v>42.4</v>
      </c>
      <c r="L13" s="11">
        <f t="shared" si="1"/>
        <v>0.10226107869421229</v>
      </c>
      <c r="M13" s="11">
        <f t="shared" si="0"/>
        <v>0.24193201531160849</v>
      </c>
      <c r="N13" s="12">
        <f t="shared" si="2"/>
        <v>1.2369339854212891</v>
      </c>
      <c r="O13" s="8">
        <v>90</v>
      </c>
      <c r="P13" s="8">
        <v>55</v>
      </c>
      <c r="Q13" s="8">
        <v>3</v>
      </c>
      <c r="R13" s="8">
        <v>6</v>
      </c>
      <c r="S13" s="8">
        <v>240</v>
      </c>
      <c r="T13" s="8">
        <v>150</v>
      </c>
      <c r="U13" s="8">
        <v>43</v>
      </c>
    </row>
    <row r="14" spans="1:21" x14ac:dyDescent="0.3">
      <c r="A14" s="3">
        <f>A13+5000</f>
        <v>64034</v>
      </c>
      <c r="B14" s="3">
        <v>149.69999999999999</v>
      </c>
      <c r="C14" s="3">
        <v>14.79</v>
      </c>
      <c r="D14" s="3">
        <v>1.4933000000000001</v>
      </c>
      <c r="E14" s="5">
        <f>D14-[1]Calibration!$C$16*(F14-$F$2)+[1]Calibration!$C$17*(150-B14)</f>
        <v>1.4920669043681223</v>
      </c>
      <c r="F14" s="4">
        <v>96.8</v>
      </c>
      <c r="G14" s="4">
        <v>73.400000000000006</v>
      </c>
      <c r="H14" s="4">
        <v>74.599999999999994</v>
      </c>
      <c r="I14" s="4">
        <v>76.2</v>
      </c>
      <c r="J14" s="4">
        <v>71.3</v>
      </c>
      <c r="K14" s="4">
        <f>'[1]Rth Module 27L'!M17</f>
        <v>42.3</v>
      </c>
      <c r="L14" s="6">
        <f t="shared" si="1"/>
        <v>0.1025511367832654</v>
      </c>
      <c r="M14" s="6">
        <f t="shared" si="0"/>
        <v>0.2437965956243387</v>
      </c>
      <c r="N14" s="7">
        <f t="shared" si="2"/>
        <v>1.2672707840139454</v>
      </c>
      <c r="O14" s="3">
        <v>90</v>
      </c>
      <c r="P14" s="3">
        <v>55</v>
      </c>
      <c r="Q14" s="3">
        <v>3</v>
      </c>
      <c r="R14" s="3">
        <v>6</v>
      </c>
      <c r="S14" s="3">
        <v>240</v>
      </c>
      <c r="T14" s="3">
        <v>150</v>
      </c>
      <c r="U14" s="3">
        <v>43</v>
      </c>
    </row>
    <row r="15" spans="1:21" x14ac:dyDescent="0.3">
      <c r="A15" s="8">
        <f>A14-57409+60106+4948</f>
        <v>71679</v>
      </c>
      <c r="B15" s="8">
        <v>149.9</v>
      </c>
      <c r="C15" s="8">
        <v>14.79</v>
      </c>
      <c r="D15" s="8">
        <v>1.4962</v>
      </c>
      <c r="E15" s="9">
        <f>D15-[1]Calibration!$C$16*(F15-$F$2)+[1]Calibration!$C$17*(150-B15)</f>
        <v>1.4925498374258079</v>
      </c>
      <c r="F15" s="10">
        <v>98.2</v>
      </c>
      <c r="G15" s="10">
        <v>73.900000000000006</v>
      </c>
      <c r="H15" s="10">
        <v>75.5</v>
      </c>
      <c r="I15" s="10">
        <v>77</v>
      </c>
      <c r="J15" s="10">
        <v>71.900000000000006</v>
      </c>
      <c r="K15" s="10">
        <f>'[1]Rth Module 27L'!M18</f>
        <v>43.6</v>
      </c>
      <c r="L15" s="11">
        <f t="shared" si="1"/>
        <v>0.10533690017825009</v>
      </c>
      <c r="M15" s="11">
        <f t="shared" si="0"/>
        <v>0.24344528041195579</v>
      </c>
      <c r="N15" s="12">
        <f t="shared" si="2"/>
        <v>1.3000476739644102</v>
      </c>
      <c r="O15" s="8">
        <v>90</v>
      </c>
      <c r="P15" s="8">
        <v>55</v>
      </c>
      <c r="Q15" s="8">
        <v>3</v>
      </c>
      <c r="R15" s="8">
        <v>6</v>
      </c>
      <c r="S15" s="8">
        <v>240</v>
      </c>
      <c r="T15" s="8">
        <v>150</v>
      </c>
      <c r="U15" s="8">
        <v>43</v>
      </c>
    </row>
    <row r="16" spans="1:21" x14ac:dyDescent="0.3">
      <c r="A16" s="8">
        <f t="shared" ref="A16:A24" si="4">A15+5000</f>
        <v>76679</v>
      </c>
      <c r="B16" s="8">
        <v>149.9</v>
      </c>
      <c r="C16" s="8">
        <v>14.79</v>
      </c>
      <c r="D16" s="9">
        <v>1.4964999999999999</v>
      </c>
      <c r="E16" s="9">
        <f>D16-[1]Calibration!$C$16*(F16-$F$2)+[1]Calibration!$C$17*(150-B16)</f>
        <v>1.4932053517705894</v>
      </c>
      <c r="F16" s="8">
        <v>97.9</v>
      </c>
      <c r="G16" s="10">
        <v>73.599999999999994</v>
      </c>
      <c r="H16" s="10">
        <v>75.2</v>
      </c>
      <c r="I16" s="10">
        <v>76.7</v>
      </c>
      <c r="J16" s="10">
        <v>71.599999999999994</v>
      </c>
      <c r="K16" s="10">
        <f>'[1]Rth Module 27L'!M19</f>
        <v>42.7</v>
      </c>
      <c r="L16" s="11">
        <f t="shared" si="1"/>
        <v>0.10531578352602593</v>
      </c>
      <c r="M16" s="11">
        <f t="shared" si="0"/>
        <v>0.24607116404811138</v>
      </c>
      <c r="N16" s="12">
        <f t="shared" si="2"/>
        <v>1.3445377356777666</v>
      </c>
      <c r="O16" s="8">
        <v>90</v>
      </c>
      <c r="P16" s="8">
        <v>55</v>
      </c>
      <c r="Q16" s="8">
        <v>3</v>
      </c>
      <c r="R16" s="8">
        <v>6</v>
      </c>
      <c r="S16" s="8">
        <v>240</v>
      </c>
      <c r="T16" s="8">
        <v>150</v>
      </c>
      <c r="U16" s="8">
        <v>43</v>
      </c>
    </row>
    <row r="17" spans="1:21" x14ac:dyDescent="0.3">
      <c r="A17" s="8">
        <f t="shared" si="4"/>
        <v>81679</v>
      </c>
      <c r="B17" s="8">
        <v>149.80000000000001</v>
      </c>
      <c r="C17" s="12">
        <v>14.8</v>
      </c>
      <c r="D17" s="9">
        <v>1.4976</v>
      </c>
      <c r="E17" s="9">
        <f>D17-[1]Calibration!$C$16*(F17-$F$2)+[1]Calibration!$C$17*(150-B17)</f>
        <v>1.4951583708969653</v>
      </c>
      <c r="F17" s="8">
        <v>97.5</v>
      </c>
      <c r="G17" s="10">
        <v>73.400000000000006</v>
      </c>
      <c r="H17" s="10">
        <v>75</v>
      </c>
      <c r="I17" s="10">
        <v>76.5</v>
      </c>
      <c r="J17" s="10">
        <v>71.400000000000006</v>
      </c>
      <c r="K17" s="10">
        <f>'[1]Rth Module 27L'!M20</f>
        <v>42.4</v>
      </c>
      <c r="L17" s="11">
        <f t="shared" si="1"/>
        <v>0.10441717874544976</v>
      </c>
      <c r="M17" s="11">
        <f t="shared" si="0"/>
        <v>0.24560881745461183</v>
      </c>
      <c r="N17" s="12">
        <f t="shared" si="2"/>
        <v>1.4770900469300723</v>
      </c>
      <c r="O17" s="8">
        <v>90</v>
      </c>
      <c r="P17" s="8">
        <v>55</v>
      </c>
      <c r="Q17" s="8">
        <v>3</v>
      </c>
      <c r="R17" s="8">
        <v>6</v>
      </c>
      <c r="S17" s="8">
        <v>240</v>
      </c>
      <c r="T17" s="8">
        <v>150</v>
      </c>
      <c r="U17" s="8">
        <v>43</v>
      </c>
    </row>
    <row r="18" spans="1:21" x14ac:dyDescent="0.3">
      <c r="A18" s="8">
        <f t="shared" si="4"/>
        <v>86679</v>
      </c>
      <c r="B18" s="8">
        <v>149.80000000000001</v>
      </c>
      <c r="C18" s="8">
        <v>14.79</v>
      </c>
      <c r="D18" s="9">
        <v>1.5004</v>
      </c>
      <c r="E18" s="9">
        <f>D18-[1]Calibration!$C$16*(F18-$F$2)+[1]Calibration!$C$17*(150-B18)</f>
        <v>1.4978398661153713</v>
      </c>
      <c r="F18" s="8">
        <v>97.6</v>
      </c>
      <c r="G18" s="10">
        <v>73.3</v>
      </c>
      <c r="H18" s="10">
        <v>75.099999999999994</v>
      </c>
      <c r="I18" s="10">
        <v>76.599999999999994</v>
      </c>
      <c r="J18" s="10">
        <v>71.5</v>
      </c>
      <c r="K18" s="10">
        <f>'[1]Rth Module 27L'!M21</f>
        <v>42.2</v>
      </c>
      <c r="L18" s="11">
        <f t="shared" si="1"/>
        <v>0.10444477823270266</v>
      </c>
      <c r="M18" s="11">
        <f t="shared" si="0"/>
        <v>0.2464852274373473</v>
      </c>
      <c r="N18" s="12">
        <f t="shared" si="2"/>
        <v>1.65908436742159</v>
      </c>
      <c r="O18" s="8">
        <v>90</v>
      </c>
      <c r="P18" s="8">
        <v>55</v>
      </c>
      <c r="Q18" s="8">
        <v>3</v>
      </c>
      <c r="R18" s="8">
        <v>6</v>
      </c>
      <c r="S18" s="8">
        <v>240</v>
      </c>
      <c r="T18" s="8">
        <v>150</v>
      </c>
      <c r="U18" s="8">
        <v>43</v>
      </c>
    </row>
    <row r="19" spans="1:21" x14ac:dyDescent="0.3">
      <c r="A19" s="8">
        <f t="shared" si="4"/>
        <v>91679</v>
      </c>
      <c r="B19" s="8">
        <v>149.80000000000001</v>
      </c>
      <c r="C19" s="8">
        <v>14.79</v>
      </c>
      <c r="D19" s="9">
        <v>1.5018</v>
      </c>
      <c r="E19" s="9">
        <f>D19-[1]Calibration!$C$16*(F19-$F$2)+[1]Calibration!$C$17*(150-B19)</f>
        <v>1.4990028565521836</v>
      </c>
      <c r="F19" s="8">
        <v>97.8</v>
      </c>
      <c r="G19" s="10">
        <v>73.599999999999994</v>
      </c>
      <c r="H19" s="10">
        <v>75.2</v>
      </c>
      <c r="I19" s="10">
        <v>76.7</v>
      </c>
      <c r="J19" s="10">
        <v>71.599999999999994</v>
      </c>
      <c r="K19" s="10">
        <f>'[1]Rth Module 27L'!M22</f>
        <v>42.8</v>
      </c>
      <c r="L19" s="11">
        <f t="shared" si="1"/>
        <v>0.1045696654890855</v>
      </c>
      <c r="M19" s="11">
        <f t="shared" si="0"/>
        <v>0.24447743259934981</v>
      </c>
      <c r="N19" s="12">
        <f t="shared" si="2"/>
        <v>1.7380170661759786</v>
      </c>
      <c r="O19" s="8">
        <v>90</v>
      </c>
      <c r="P19" s="8">
        <v>55</v>
      </c>
      <c r="Q19" s="8">
        <v>3</v>
      </c>
      <c r="R19" s="8">
        <v>6</v>
      </c>
      <c r="S19" s="8">
        <v>240</v>
      </c>
      <c r="T19" s="8">
        <v>150</v>
      </c>
      <c r="U19" s="8">
        <v>43</v>
      </c>
    </row>
    <row r="20" spans="1:21" x14ac:dyDescent="0.3">
      <c r="A20" s="8">
        <f t="shared" si="4"/>
        <v>96679</v>
      </c>
      <c r="B20" s="8">
        <v>149.80000000000001</v>
      </c>
      <c r="C20" s="8">
        <v>14.79</v>
      </c>
      <c r="D20" s="9">
        <v>1.5029999999999999</v>
      </c>
      <c r="E20" s="9">
        <f>D20-[1]Calibration!$C$16*(F20-$F$2)+[1]Calibration!$C$17*(150-B20)</f>
        <v>1.5000843517705895</v>
      </c>
      <c r="F20" s="8">
        <v>97.9</v>
      </c>
      <c r="G20" s="10">
        <v>73.7</v>
      </c>
      <c r="H20" s="10">
        <v>75.2</v>
      </c>
      <c r="I20" s="10">
        <v>76.7</v>
      </c>
      <c r="J20" s="10">
        <v>71.599999999999994</v>
      </c>
      <c r="K20" s="10">
        <f>'[1]Rth Module 27L'!M23</f>
        <v>42.6</v>
      </c>
      <c r="L20" s="11">
        <f t="shared" si="1"/>
        <v>0.10481928888107182</v>
      </c>
      <c r="M20" s="11">
        <f t="shared" si="0"/>
        <v>0.24561468962386754</v>
      </c>
      <c r="N20" s="12">
        <f t="shared" si="2"/>
        <v>1.8114186467708597</v>
      </c>
      <c r="O20" s="8">
        <v>90</v>
      </c>
      <c r="P20" s="8">
        <v>55</v>
      </c>
      <c r="Q20" s="8">
        <v>3</v>
      </c>
      <c r="R20" s="8">
        <v>6</v>
      </c>
      <c r="S20" s="8">
        <v>240</v>
      </c>
      <c r="T20" s="8">
        <v>150</v>
      </c>
      <c r="U20" s="8">
        <v>43</v>
      </c>
    </row>
    <row r="21" spans="1:21" x14ac:dyDescent="0.3">
      <c r="A21" s="8">
        <f t="shared" si="4"/>
        <v>101679</v>
      </c>
      <c r="B21" s="8">
        <v>149.80000000000001</v>
      </c>
      <c r="C21" s="12">
        <v>14.8</v>
      </c>
      <c r="D21" s="9">
        <v>1.5046999999999999</v>
      </c>
      <c r="E21" s="9">
        <f>D21-[1]Calibration!$C$16*(F21-$F$2)+[1]Calibration!$C$17*(150-B21)</f>
        <v>1.5022583708969652</v>
      </c>
      <c r="F21" s="8">
        <v>97.5</v>
      </c>
      <c r="G21" s="10">
        <v>73.3</v>
      </c>
      <c r="H21" s="10">
        <v>74.7</v>
      </c>
      <c r="I21" s="10">
        <v>76.400000000000006</v>
      </c>
      <c r="J21" s="10">
        <v>71.2</v>
      </c>
      <c r="K21" s="10">
        <f>'[1]Rth Module 27L'!M24</f>
        <v>42.1</v>
      </c>
      <c r="L21" s="11">
        <f t="shared" si="1"/>
        <v>0.10470086474928621</v>
      </c>
      <c r="M21" s="11">
        <f t="shared" si="0"/>
        <v>0.24578084352162954</v>
      </c>
      <c r="N21" s="12">
        <f t="shared" si="2"/>
        <v>1.9589703302213748</v>
      </c>
      <c r="O21" s="8">
        <v>90</v>
      </c>
      <c r="P21" s="8">
        <v>55</v>
      </c>
      <c r="Q21" s="8">
        <v>3</v>
      </c>
      <c r="R21" s="8">
        <v>6</v>
      </c>
      <c r="S21" s="8">
        <v>240</v>
      </c>
      <c r="T21" s="8">
        <v>150</v>
      </c>
      <c r="U21" s="8">
        <v>43</v>
      </c>
    </row>
    <row r="22" spans="1:21" x14ac:dyDescent="0.3">
      <c r="A22" s="8">
        <f t="shared" si="4"/>
        <v>106679</v>
      </c>
      <c r="B22" s="8">
        <v>149.80000000000001</v>
      </c>
      <c r="C22" s="12">
        <v>14.8</v>
      </c>
      <c r="D22" s="9">
        <v>1.5081</v>
      </c>
      <c r="E22" s="9">
        <f>D22-[1]Calibration!$C$16*(F22-$F$2)+[1]Calibration!$C$17*(150-B22)</f>
        <v>1.5053028565521835</v>
      </c>
      <c r="F22" s="8">
        <v>97.8</v>
      </c>
      <c r="G22" s="10">
        <v>73.8</v>
      </c>
      <c r="H22" s="10">
        <v>74.900000000000006</v>
      </c>
      <c r="I22" s="10">
        <v>76.599999999999994</v>
      </c>
      <c r="J22" s="10">
        <v>71.400000000000006</v>
      </c>
      <c r="K22" s="10">
        <f>'[1]Rth Module 27L'!M25</f>
        <v>42.3</v>
      </c>
      <c r="L22" s="11">
        <f t="shared" si="1"/>
        <v>0.10457547932751923</v>
      </c>
      <c r="M22" s="11">
        <f t="shared" si="0"/>
        <v>0.24566938000750552</v>
      </c>
      <c r="N22" s="12">
        <f t="shared" si="2"/>
        <v>2.1656009795189703</v>
      </c>
      <c r="O22" s="8">
        <v>90</v>
      </c>
      <c r="P22" s="8">
        <v>55</v>
      </c>
      <c r="Q22" s="8">
        <v>3</v>
      </c>
      <c r="R22" s="8">
        <v>6</v>
      </c>
      <c r="S22" s="8">
        <v>240</v>
      </c>
      <c r="T22" s="8">
        <v>150</v>
      </c>
      <c r="U22" s="8">
        <v>43</v>
      </c>
    </row>
    <row r="23" spans="1:21" x14ac:dyDescent="0.3">
      <c r="A23" s="8">
        <f t="shared" si="4"/>
        <v>111679</v>
      </c>
      <c r="B23" s="8">
        <v>149.69999999999999</v>
      </c>
      <c r="C23" s="12">
        <v>14.8</v>
      </c>
      <c r="D23" s="9">
        <v>1.5117</v>
      </c>
      <c r="E23" s="9">
        <f>D23-[1]Calibration!$C$16*(F23-$F$2)+[1]Calibration!$C$17*(150-B23)</f>
        <v>1.5092818565521835</v>
      </c>
      <c r="F23" s="8">
        <v>97.8</v>
      </c>
      <c r="G23" s="10">
        <v>74.2</v>
      </c>
      <c r="H23" s="10">
        <v>75.099999999999994</v>
      </c>
      <c r="I23" s="10">
        <v>76.7</v>
      </c>
      <c r="J23" s="10">
        <v>71.8</v>
      </c>
      <c r="K23" s="10">
        <f>'[1]Rth Module 27L'!M26</f>
        <v>42.6</v>
      </c>
      <c r="L23" s="11">
        <f t="shared" si="1"/>
        <v>0.10318093796024054</v>
      </c>
      <c r="M23" s="11">
        <f t="shared" si="0"/>
        <v>0.24392238866832028</v>
      </c>
      <c r="N23" s="12">
        <f t="shared" si="2"/>
        <v>2.4356575495494073</v>
      </c>
      <c r="O23" s="8">
        <v>90</v>
      </c>
      <c r="P23" s="8">
        <v>55</v>
      </c>
      <c r="Q23" s="8">
        <v>3</v>
      </c>
      <c r="R23" s="8">
        <v>6</v>
      </c>
      <c r="S23" s="8">
        <v>240</v>
      </c>
      <c r="T23" s="8">
        <v>150</v>
      </c>
      <c r="U23" s="8">
        <v>43</v>
      </c>
    </row>
    <row r="24" spans="1:21" x14ac:dyDescent="0.3">
      <c r="A24" s="8">
        <f t="shared" si="4"/>
        <v>116679</v>
      </c>
      <c r="B24" s="8">
        <v>149.69999999999999</v>
      </c>
      <c r="C24" s="12">
        <v>14.8</v>
      </c>
      <c r="D24" s="9">
        <v>1.5204</v>
      </c>
      <c r="E24" s="9">
        <f>D24-[1]Calibration!$C$16*(F24-$F$2)+[1]Calibration!$C$17*(150-B24)</f>
        <v>1.5177448469889956</v>
      </c>
      <c r="F24" s="10">
        <v>98</v>
      </c>
      <c r="G24" s="10">
        <v>74.3</v>
      </c>
      <c r="H24" s="10">
        <v>75</v>
      </c>
      <c r="I24" s="10">
        <v>76.599999999999994</v>
      </c>
      <c r="J24" s="10">
        <v>71.900000000000006</v>
      </c>
      <c r="K24" s="10">
        <f>'[1]Rth Module 27L'!M27</f>
        <v>42.5</v>
      </c>
      <c r="L24" s="11">
        <f t="shared" si="1"/>
        <v>0.10346923787063736</v>
      </c>
      <c r="M24" s="11">
        <f t="shared" si="0"/>
        <v>0.24384470071424091</v>
      </c>
      <c r="N24" s="12">
        <f t="shared" si="2"/>
        <v>3.0100446240821763</v>
      </c>
      <c r="O24" s="8">
        <v>90</v>
      </c>
      <c r="P24" s="8">
        <v>55</v>
      </c>
      <c r="Q24" s="8">
        <v>3</v>
      </c>
      <c r="R24" s="8">
        <v>6</v>
      </c>
      <c r="S24" s="8">
        <v>240</v>
      </c>
      <c r="T24" s="8">
        <v>150</v>
      </c>
      <c r="U24" s="8">
        <v>43</v>
      </c>
    </row>
    <row r="25" spans="1:21" x14ac:dyDescent="0.3">
      <c r="A25" s="8">
        <f>A24-49948+54791</f>
        <v>121522</v>
      </c>
      <c r="B25" s="8">
        <v>149.69999999999999</v>
      </c>
      <c r="C25" s="12">
        <v>14.8</v>
      </c>
      <c r="D25" s="9">
        <v>1.5230999999999999</v>
      </c>
      <c r="E25" s="9">
        <f>D25-[1]Calibration!$C$16*(F25-$F$2)+[1]Calibration!$C$17*(150-B25)</f>
        <v>1.5199708278626201</v>
      </c>
      <c r="F25" s="8">
        <v>98.4</v>
      </c>
      <c r="G25" s="10">
        <v>74.599999999999994</v>
      </c>
      <c r="H25" s="10">
        <v>75.400000000000006</v>
      </c>
      <c r="I25" s="10">
        <v>77.099999999999994</v>
      </c>
      <c r="J25" s="10">
        <v>72.400000000000006</v>
      </c>
      <c r="K25" s="10">
        <f>'[1]Rth Module 27L'!M28</f>
        <v>42.5</v>
      </c>
      <c r="L25" s="11">
        <f t="shared" si="1"/>
        <v>0.10317617266792359</v>
      </c>
      <c r="M25" s="11">
        <f t="shared" si="0"/>
        <v>0.24516676098350385</v>
      </c>
      <c r="N25" s="12">
        <f t="shared" si="2"/>
        <v>3.161122975347415</v>
      </c>
      <c r="O25" s="8">
        <v>90</v>
      </c>
      <c r="P25" s="8">
        <v>55</v>
      </c>
      <c r="Q25" s="8">
        <v>3</v>
      </c>
      <c r="R25" s="8">
        <v>6</v>
      </c>
      <c r="S25" s="8">
        <v>240</v>
      </c>
      <c r="T25" s="8">
        <v>150</v>
      </c>
      <c r="U25" s="8">
        <v>43</v>
      </c>
    </row>
    <row r="26" spans="1:21" x14ac:dyDescent="0.3">
      <c r="A26" s="8">
        <f>A25+5000</f>
        <v>126522</v>
      </c>
      <c r="B26" s="8">
        <v>149.69999999999999</v>
      </c>
      <c r="C26" s="12">
        <v>14.8</v>
      </c>
      <c r="D26" s="9">
        <v>1.524</v>
      </c>
      <c r="E26" s="9">
        <f>D26-[1]Calibration!$C$16*(F26-$F$2)+[1]Calibration!$C$17*(150-B26)</f>
        <v>1.521107837425808</v>
      </c>
      <c r="F26" s="8">
        <v>98.2</v>
      </c>
      <c r="G26" s="10">
        <v>74.400000000000006</v>
      </c>
      <c r="H26" s="10">
        <v>75.2</v>
      </c>
      <c r="I26" s="10">
        <v>77</v>
      </c>
      <c r="J26" s="10">
        <v>72.2</v>
      </c>
      <c r="K26" s="10">
        <f>'[1]Rth Module 27L'!M29</f>
        <v>42.7</v>
      </c>
      <c r="L26" s="11">
        <f t="shared" si="1"/>
        <v>0.10300566136647749</v>
      </c>
      <c r="M26" s="11">
        <f t="shared" si="0"/>
        <v>0.24326868961019152</v>
      </c>
      <c r="N26" s="12">
        <f t="shared" si="2"/>
        <v>3.2382923401944494</v>
      </c>
      <c r="O26" s="8">
        <v>90</v>
      </c>
      <c r="P26" s="8">
        <v>55</v>
      </c>
      <c r="Q26" s="8">
        <v>3</v>
      </c>
      <c r="R26" s="8">
        <v>6</v>
      </c>
      <c r="S26" s="8">
        <v>240</v>
      </c>
      <c r="T26" s="8">
        <v>150</v>
      </c>
      <c r="U26" s="8">
        <v>43</v>
      </c>
    </row>
    <row r="27" spans="1:21" x14ac:dyDescent="0.3">
      <c r="A27" s="8">
        <f>A26+61131-59792</f>
        <v>127861</v>
      </c>
      <c r="B27" s="8">
        <v>149.6</v>
      </c>
      <c r="C27" s="12">
        <v>14.8</v>
      </c>
      <c r="D27" s="9">
        <v>1.5243</v>
      </c>
      <c r="E27" s="9">
        <f>D27-[1]Calibration!$C$16*(F27-$F$2)+[1]Calibration!$C$17*(150-B27)</f>
        <v>1.5217868374258081</v>
      </c>
      <c r="F27" s="8">
        <v>98.2</v>
      </c>
      <c r="G27" s="10">
        <v>74.400000000000006</v>
      </c>
      <c r="H27" s="10">
        <v>75.099999999999994</v>
      </c>
      <c r="I27" s="10">
        <v>77</v>
      </c>
      <c r="J27" s="10">
        <v>72.2</v>
      </c>
      <c r="K27" s="10">
        <f>'[1]Rth Module 27L'!M30</f>
        <v>42.6</v>
      </c>
      <c r="L27" s="11">
        <f t="shared" si="1"/>
        <v>0.10316386131128484</v>
      </c>
      <c r="M27" s="11">
        <f t="shared" si="0"/>
        <v>0.24382192088873267</v>
      </c>
      <c r="N27" s="12">
        <f t="shared" si="2"/>
        <v>3.2843763841880897</v>
      </c>
      <c r="O27" s="8">
        <v>90</v>
      </c>
      <c r="P27" s="8">
        <v>55</v>
      </c>
      <c r="Q27" s="8">
        <v>3</v>
      </c>
      <c r="R27" s="8">
        <v>6</v>
      </c>
      <c r="S27" s="8">
        <v>240</v>
      </c>
      <c r="T27" s="8">
        <v>150</v>
      </c>
      <c r="U27" s="8">
        <v>43</v>
      </c>
    </row>
    <row r="28" spans="1:21" x14ac:dyDescent="0.3">
      <c r="A28" s="8">
        <f>A27+5000</f>
        <v>132861</v>
      </c>
      <c r="B28" s="8">
        <v>149.69999999999999</v>
      </c>
      <c r="C28" s="12">
        <v>14.8</v>
      </c>
      <c r="D28" s="9">
        <v>1.5289999999999999</v>
      </c>
      <c r="E28" s="9">
        <f>D28-[1]Calibration!$C$16*(F28-$F$2)+[1]Calibration!$C$17*(150-B28)</f>
        <v>1.5258708278626201</v>
      </c>
      <c r="F28" s="8">
        <v>98.4</v>
      </c>
      <c r="G28" s="10">
        <v>73.8</v>
      </c>
      <c r="H28" s="10">
        <v>75.099999999999994</v>
      </c>
      <c r="I28" s="10">
        <v>76.900000000000006</v>
      </c>
      <c r="J28" s="10">
        <v>72.099999999999994</v>
      </c>
      <c r="K28" s="10">
        <f>'[1]Rth Module 27L'!M31</f>
        <v>42.2</v>
      </c>
      <c r="L28" s="11">
        <f t="shared" si="1"/>
        <v>0.10452559795850701</v>
      </c>
      <c r="M28" s="11">
        <f t="shared" si="0"/>
        <v>0.24553139415958583</v>
      </c>
      <c r="N28" s="12">
        <f t="shared" si="2"/>
        <v>3.5615587037162513</v>
      </c>
      <c r="O28" s="8">
        <v>90</v>
      </c>
      <c r="P28" s="8">
        <v>55</v>
      </c>
      <c r="Q28" s="8">
        <v>3</v>
      </c>
      <c r="R28" s="8">
        <v>6</v>
      </c>
      <c r="S28" s="8">
        <v>240</v>
      </c>
      <c r="T28" s="8">
        <v>150</v>
      </c>
      <c r="U28" s="8">
        <v>43</v>
      </c>
    </row>
    <row r="29" spans="1:21" x14ac:dyDescent="0.3">
      <c r="A29" s="13">
        <f>A28+68400-66131</f>
        <v>135130</v>
      </c>
      <c r="B29" s="13">
        <v>149.6</v>
      </c>
      <c r="C29" s="14">
        <v>14.82</v>
      </c>
      <c r="D29" s="15">
        <v>1.5688</v>
      </c>
      <c r="E29" s="15">
        <f>D29-[1]Calibration!$C$16*(F29-$F$2)+[1]Calibration!$C$17*(150-B29)</f>
        <v>1.5642722561387121</v>
      </c>
      <c r="F29" s="16">
        <v>99.9</v>
      </c>
      <c r="G29" s="16">
        <v>75.8</v>
      </c>
      <c r="H29" s="16">
        <v>75.599999999999994</v>
      </c>
      <c r="I29" s="16">
        <v>76.3</v>
      </c>
      <c r="J29" s="16">
        <v>73.7</v>
      </c>
      <c r="K29" s="16">
        <f>'[1]Rth Module 27L'!M32</f>
        <v>43.1</v>
      </c>
      <c r="L29" s="17">
        <f t="shared" si="1"/>
        <v>0.10460497072594747</v>
      </c>
      <c r="M29" s="17">
        <f t="shared" si="0"/>
        <v>0.24201883247388245</v>
      </c>
      <c r="N29" s="14">
        <f t="shared" si="2"/>
        <v>6.1678813989943029</v>
      </c>
      <c r="O29" s="13">
        <v>90</v>
      </c>
      <c r="P29" s="13">
        <v>55</v>
      </c>
      <c r="Q29" s="13">
        <v>3</v>
      </c>
      <c r="R29" s="13">
        <v>6</v>
      </c>
      <c r="S29" s="13">
        <v>240</v>
      </c>
      <c r="T29" s="13">
        <v>150</v>
      </c>
      <c r="U29" s="13">
        <v>43</v>
      </c>
    </row>
    <row r="30" spans="1:21" x14ac:dyDescent="0.3">
      <c r="C30" s="18"/>
      <c r="G30" s="19"/>
      <c r="H30" s="19"/>
      <c r="I30" s="19"/>
      <c r="J30" s="19"/>
      <c r="K30" s="19"/>
      <c r="L30" s="19"/>
      <c r="M30" s="19"/>
      <c r="N30" s="19"/>
    </row>
    <row r="31" spans="1:21" x14ac:dyDescent="0.3">
      <c r="C31" s="18"/>
      <c r="G31" s="19"/>
      <c r="H31" s="19"/>
      <c r="I31" s="19"/>
      <c r="J31" s="19"/>
      <c r="K31" s="19"/>
      <c r="L31" s="19"/>
      <c r="M31" s="19"/>
      <c r="N31" s="19"/>
    </row>
    <row r="32" spans="1:21" x14ac:dyDescent="0.3">
      <c r="C32" s="18"/>
      <c r="G32" s="19"/>
      <c r="H32" s="19"/>
      <c r="I32" s="19"/>
      <c r="J32" s="19"/>
      <c r="K32" s="19"/>
      <c r="L32" s="19"/>
      <c r="M32" s="19"/>
      <c r="N32" s="19"/>
    </row>
    <row r="33" spans="3:14" x14ac:dyDescent="0.3">
      <c r="C33" s="18"/>
      <c r="G33" s="19"/>
      <c r="H33" s="19"/>
      <c r="I33" s="19"/>
      <c r="J33" s="19"/>
      <c r="K33" s="19"/>
      <c r="L33" s="19"/>
      <c r="M33" s="19"/>
      <c r="N33" s="19"/>
    </row>
    <row r="34" spans="3:14" x14ac:dyDescent="0.3">
      <c r="C34" s="18"/>
      <c r="G34" s="19"/>
      <c r="H34" s="19"/>
      <c r="I34" s="19"/>
      <c r="J34" s="19"/>
      <c r="K34" s="19"/>
      <c r="L34" s="19"/>
      <c r="M34" s="19"/>
      <c r="N34" s="19"/>
    </row>
    <row r="35" spans="3:14" x14ac:dyDescent="0.3">
      <c r="C35" s="18"/>
      <c r="G35" s="19"/>
      <c r="H35" s="19"/>
      <c r="I35" s="19"/>
      <c r="J35" s="19"/>
      <c r="K35" s="19"/>
      <c r="L35" s="19"/>
      <c r="M35" s="19"/>
      <c r="N35" s="19"/>
    </row>
    <row r="36" spans="3:14" x14ac:dyDescent="0.3">
      <c r="C36" s="18"/>
      <c r="G36" s="19"/>
      <c r="H36" s="19"/>
      <c r="I36" s="19"/>
      <c r="J36" s="19"/>
      <c r="K36" s="19"/>
      <c r="L36" s="19"/>
      <c r="M36" s="19"/>
      <c r="N36" s="19"/>
    </row>
    <row r="37" spans="3:14" x14ac:dyDescent="0.3">
      <c r="C37" s="18"/>
      <c r="G37" s="19"/>
      <c r="H37" s="19"/>
      <c r="I37" s="19"/>
      <c r="J37" s="19"/>
      <c r="K37" s="19"/>
      <c r="L37" s="19"/>
      <c r="M37" s="19"/>
      <c r="N37" s="19"/>
    </row>
    <row r="38" spans="3:14" x14ac:dyDescent="0.3">
      <c r="C38" s="18"/>
      <c r="G38" s="19"/>
      <c r="H38" s="19"/>
      <c r="I38" s="19"/>
      <c r="J38" s="19"/>
      <c r="K38" s="19"/>
      <c r="L38" s="19"/>
      <c r="M38" s="19"/>
      <c r="N38" s="19"/>
    </row>
    <row r="39" spans="3:14" x14ac:dyDescent="0.3">
      <c r="C39" s="18"/>
      <c r="G39" s="19"/>
      <c r="H39" s="19"/>
      <c r="I39" s="19"/>
      <c r="J39" s="19"/>
      <c r="K39" s="19"/>
      <c r="L39" s="19"/>
      <c r="M39" s="19"/>
      <c r="N39" s="19"/>
    </row>
    <row r="40" spans="3:14" x14ac:dyDescent="0.3">
      <c r="C40" s="18"/>
      <c r="G40" s="19"/>
      <c r="H40" s="19"/>
      <c r="I40" s="19"/>
      <c r="J40" s="19"/>
      <c r="K40" s="19"/>
      <c r="L40" s="19"/>
      <c r="M40" s="19"/>
      <c r="N40" s="19"/>
    </row>
    <row r="41" spans="3:14" x14ac:dyDescent="0.3">
      <c r="C41" s="18"/>
      <c r="G41" s="19"/>
      <c r="H41" s="19"/>
      <c r="I41" s="19"/>
      <c r="J41" s="19"/>
      <c r="K41" s="19"/>
      <c r="L41" s="19"/>
      <c r="M41" s="19"/>
      <c r="N41" s="19"/>
    </row>
    <row r="42" spans="3:14" x14ac:dyDescent="0.3">
      <c r="C42" s="18"/>
      <c r="G42" s="19"/>
      <c r="H42" s="19"/>
      <c r="I42" s="19"/>
      <c r="J42" s="19"/>
      <c r="K42" s="19"/>
      <c r="L42" s="19"/>
      <c r="M42" s="19"/>
      <c r="N42" s="19"/>
    </row>
    <row r="43" spans="3:14" x14ac:dyDescent="0.3">
      <c r="C43" s="18"/>
      <c r="G43" s="19"/>
      <c r="H43" s="19"/>
      <c r="I43" s="19"/>
      <c r="J43" s="19"/>
      <c r="K43" s="19"/>
      <c r="L43" s="19"/>
      <c r="M43" s="19"/>
      <c r="N43" s="19"/>
    </row>
    <row r="44" spans="3:14" x14ac:dyDescent="0.3">
      <c r="C44" s="18"/>
      <c r="G44" s="19"/>
      <c r="H44" s="19"/>
      <c r="I44" s="19"/>
      <c r="J44" s="19"/>
      <c r="K44" s="19"/>
      <c r="L44" s="19"/>
      <c r="M44" s="19"/>
      <c r="N44" s="19"/>
    </row>
    <row r="45" spans="3:14" x14ac:dyDescent="0.3">
      <c r="C45" s="18"/>
      <c r="G45" s="19"/>
      <c r="H45" s="19"/>
      <c r="I45" s="19"/>
      <c r="J45" s="19"/>
      <c r="K45" s="19"/>
      <c r="L45" s="19"/>
      <c r="M45" s="19"/>
      <c r="N45" s="19"/>
    </row>
    <row r="46" spans="3:14" x14ac:dyDescent="0.3">
      <c r="C46" s="18"/>
      <c r="G46" s="19"/>
      <c r="H46" s="19"/>
      <c r="I46" s="19"/>
      <c r="J46" s="19"/>
      <c r="K46" s="19"/>
      <c r="L46" s="19"/>
      <c r="M46" s="19"/>
      <c r="N46" s="19"/>
    </row>
    <row r="47" spans="3:14" x14ac:dyDescent="0.3">
      <c r="C47" s="18"/>
      <c r="G47" s="19"/>
      <c r="H47" s="19"/>
      <c r="I47" s="19"/>
      <c r="J47" s="19"/>
      <c r="K47" s="19"/>
      <c r="L47" s="19"/>
      <c r="M47" s="19"/>
      <c r="N47" s="19"/>
    </row>
    <row r="48" spans="3:14" x14ac:dyDescent="0.3">
      <c r="C48" s="18"/>
      <c r="G48" s="19"/>
      <c r="H48" s="19"/>
      <c r="I48" s="19"/>
      <c r="J48" s="19"/>
      <c r="K48" s="19"/>
      <c r="L48" s="19"/>
      <c r="M48" s="19"/>
      <c r="N48" s="19"/>
    </row>
    <row r="49" spans="3:14" x14ac:dyDescent="0.3">
      <c r="C49" s="18"/>
      <c r="G49" s="19"/>
      <c r="H49" s="19"/>
      <c r="I49" s="19"/>
      <c r="J49" s="19"/>
      <c r="K49" s="19"/>
      <c r="L49" s="19"/>
      <c r="M49" s="19"/>
      <c r="N49" s="19"/>
    </row>
    <row r="50" spans="3:14" x14ac:dyDescent="0.3">
      <c r="C50" s="18"/>
      <c r="G50" s="19"/>
      <c r="H50" s="19"/>
      <c r="I50" s="19"/>
      <c r="J50" s="19"/>
      <c r="K50" s="19"/>
      <c r="L50" s="19"/>
      <c r="M50" s="19"/>
      <c r="N50" s="19"/>
    </row>
    <row r="51" spans="3:14" x14ac:dyDescent="0.3">
      <c r="C51" s="18"/>
      <c r="G51" s="19"/>
      <c r="H51" s="19"/>
      <c r="I51" s="19"/>
      <c r="J51" s="19"/>
      <c r="K51" s="19"/>
      <c r="L51" s="19"/>
      <c r="M51" s="19"/>
      <c r="N51" s="19"/>
    </row>
    <row r="52" spans="3:14" x14ac:dyDescent="0.3">
      <c r="C52" s="18"/>
      <c r="G52" s="19"/>
      <c r="H52" s="19"/>
      <c r="I52" s="19"/>
      <c r="J52" s="19"/>
      <c r="K52" s="19"/>
      <c r="L52" s="19"/>
      <c r="M52" s="19"/>
      <c r="N52" s="19"/>
    </row>
    <row r="53" spans="3:14" x14ac:dyDescent="0.3">
      <c r="C53" s="18"/>
      <c r="G53" s="19"/>
      <c r="H53" s="19"/>
      <c r="I53" s="19"/>
      <c r="J53" s="19"/>
      <c r="K53" s="19"/>
      <c r="L53" s="19"/>
      <c r="M53" s="19"/>
      <c r="N53" s="19"/>
    </row>
    <row r="54" spans="3:14" x14ac:dyDescent="0.3">
      <c r="C54" s="18"/>
      <c r="G54" s="19"/>
      <c r="H54" s="19"/>
      <c r="I54" s="19"/>
      <c r="J54" s="19"/>
      <c r="K54" s="19"/>
      <c r="L54" s="19"/>
      <c r="M54" s="19"/>
      <c r="N54" s="19"/>
    </row>
    <row r="55" spans="3:14" x14ac:dyDescent="0.3">
      <c r="C55" s="18"/>
      <c r="G55" s="19"/>
      <c r="H55" s="19"/>
      <c r="I55" s="19"/>
      <c r="J55" s="19"/>
      <c r="K55" s="19"/>
      <c r="L55" s="19"/>
      <c r="M55" s="19"/>
      <c r="N55" s="19"/>
    </row>
    <row r="56" spans="3:14" x14ac:dyDescent="0.3">
      <c r="C56" s="18"/>
      <c r="G56" s="19"/>
      <c r="H56" s="19"/>
      <c r="I56" s="19"/>
      <c r="J56" s="19"/>
      <c r="K56" s="19"/>
      <c r="L56" s="19"/>
      <c r="M56" s="19"/>
      <c r="N56" s="19"/>
    </row>
    <row r="57" spans="3:14" x14ac:dyDescent="0.3">
      <c r="C57" s="18"/>
      <c r="G57" s="19"/>
      <c r="H57" s="19"/>
      <c r="I57" s="19"/>
      <c r="J57" s="19"/>
      <c r="K57" s="19"/>
      <c r="L57" s="19"/>
      <c r="M57" s="19"/>
      <c r="N57" s="19"/>
    </row>
    <row r="58" spans="3:14" x14ac:dyDescent="0.3">
      <c r="C58" s="18"/>
      <c r="G58" s="19"/>
      <c r="H58" s="19"/>
      <c r="I58" s="19"/>
      <c r="J58" s="19"/>
      <c r="K58" s="19"/>
      <c r="L58" s="19"/>
      <c r="M58" s="19"/>
      <c r="N58" s="19"/>
    </row>
    <row r="59" spans="3:14" x14ac:dyDescent="0.3">
      <c r="C59" s="18"/>
      <c r="G59" s="19"/>
      <c r="H59" s="19"/>
      <c r="I59" s="19"/>
      <c r="J59" s="19"/>
      <c r="K59" s="19"/>
      <c r="L59" s="19"/>
      <c r="M59" s="19"/>
      <c r="N59" s="19"/>
    </row>
    <row r="60" spans="3:14" x14ac:dyDescent="0.3">
      <c r="C60" s="18"/>
      <c r="G60" s="19"/>
      <c r="H60" s="19"/>
      <c r="I60" s="19"/>
      <c r="J60" s="19"/>
      <c r="K60" s="19"/>
      <c r="L60" s="19"/>
      <c r="M60" s="19"/>
      <c r="N60" s="19"/>
    </row>
    <row r="61" spans="3:14" x14ac:dyDescent="0.3">
      <c r="C61" s="18"/>
      <c r="G61" s="19"/>
      <c r="H61" s="19"/>
      <c r="I61" s="19"/>
      <c r="J61" s="19"/>
      <c r="K61" s="19"/>
      <c r="L61" s="19"/>
      <c r="M61" s="19"/>
      <c r="N61" s="19"/>
    </row>
    <row r="62" spans="3:14" x14ac:dyDescent="0.3">
      <c r="C62" s="18"/>
      <c r="G62" s="19"/>
      <c r="H62" s="19"/>
      <c r="I62" s="19"/>
      <c r="J62" s="19"/>
      <c r="K62" s="19"/>
      <c r="L62" s="19"/>
      <c r="M62" s="19"/>
      <c r="N62" s="19"/>
    </row>
    <row r="63" spans="3:14" x14ac:dyDescent="0.3">
      <c r="C63" s="18"/>
      <c r="G63" s="19"/>
      <c r="H63" s="19"/>
      <c r="I63" s="19"/>
      <c r="J63" s="19"/>
      <c r="K63" s="19"/>
      <c r="L63" s="19"/>
      <c r="M63" s="19"/>
      <c r="N63" s="19"/>
    </row>
    <row r="64" spans="3:14" x14ac:dyDescent="0.3">
      <c r="G64" s="19"/>
      <c r="H64" s="19"/>
      <c r="I64" s="19"/>
      <c r="J64" s="19"/>
      <c r="K64" s="19"/>
      <c r="L64" s="19"/>
      <c r="M64" s="19"/>
      <c r="N64" s="19"/>
    </row>
    <row r="65" spans="7:14" x14ac:dyDescent="0.3">
      <c r="G65" s="19"/>
      <c r="H65" s="19"/>
      <c r="I65" s="19"/>
      <c r="J65" s="19"/>
      <c r="K65" s="19"/>
      <c r="L65" s="19"/>
      <c r="M65" s="19"/>
      <c r="N65" s="19"/>
    </row>
    <row r="66" spans="7:14" x14ac:dyDescent="0.3">
      <c r="G66" s="19"/>
      <c r="H66" s="19"/>
      <c r="I66" s="19"/>
      <c r="J66" s="19"/>
      <c r="K66" s="19"/>
      <c r="L66" s="19"/>
      <c r="M66" s="19"/>
      <c r="N66" s="19"/>
    </row>
    <row r="67" spans="7:14" x14ac:dyDescent="0.3">
      <c r="G67" s="19"/>
      <c r="H67" s="19"/>
      <c r="I67" s="19"/>
      <c r="J67" s="19"/>
      <c r="K67" s="19"/>
      <c r="L67" s="19"/>
      <c r="M67" s="19"/>
      <c r="N67" s="19"/>
    </row>
    <row r="68" spans="7:14" x14ac:dyDescent="0.3">
      <c r="G68" s="19"/>
      <c r="H68" s="19"/>
      <c r="I68" s="19"/>
      <c r="J68" s="19"/>
      <c r="K68" s="19"/>
      <c r="L68" s="19"/>
      <c r="M68" s="19"/>
      <c r="N68" s="19"/>
    </row>
    <row r="69" spans="7:14" x14ac:dyDescent="0.3">
      <c r="G69" s="19"/>
      <c r="H69" s="19"/>
      <c r="I69" s="19"/>
      <c r="J69" s="19"/>
      <c r="K69" s="19"/>
      <c r="L69" s="19"/>
      <c r="M69" s="19"/>
      <c r="N69" s="19"/>
    </row>
    <row r="70" spans="7:14" x14ac:dyDescent="0.3">
      <c r="G70" s="19"/>
      <c r="H70" s="19"/>
      <c r="I70" s="19"/>
      <c r="J70" s="19"/>
      <c r="K70" s="19"/>
      <c r="L70" s="19"/>
      <c r="M70" s="19"/>
      <c r="N70" s="19"/>
    </row>
    <row r="71" spans="7:14" x14ac:dyDescent="0.3">
      <c r="G71" s="19"/>
      <c r="H71" s="19"/>
      <c r="I71" s="19"/>
      <c r="J71" s="19"/>
      <c r="K71" s="19"/>
      <c r="L71" s="19"/>
      <c r="M71" s="19"/>
      <c r="N71" s="19"/>
    </row>
    <row r="72" spans="7:14" x14ac:dyDescent="0.3">
      <c r="G72" s="19"/>
      <c r="H72" s="19"/>
      <c r="I72" s="19"/>
      <c r="J72" s="19"/>
      <c r="K72" s="19"/>
      <c r="L72" s="19"/>
      <c r="M72" s="19"/>
      <c r="N72" s="19"/>
    </row>
    <row r="73" spans="7:14" x14ac:dyDescent="0.3">
      <c r="G73" s="19"/>
      <c r="H73" s="19"/>
      <c r="I73" s="19"/>
      <c r="J73" s="19"/>
      <c r="K73" s="19"/>
      <c r="L73" s="19"/>
      <c r="M73" s="19"/>
      <c r="N73" s="19"/>
    </row>
    <row r="74" spans="7:14" x14ac:dyDescent="0.3">
      <c r="G74" s="19"/>
      <c r="H74" s="19"/>
      <c r="I74" s="19"/>
      <c r="J74" s="19"/>
      <c r="K74" s="19"/>
      <c r="L74" s="19"/>
      <c r="M74" s="19"/>
      <c r="N74" s="19"/>
    </row>
    <row r="75" spans="7:14" x14ac:dyDescent="0.3">
      <c r="G75" s="19"/>
      <c r="H75" s="19"/>
      <c r="I75" s="19"/>
      <c r="J75" s="19"/>
      <c r="K75" s="19"/>
      <c r="L75" s="19"/>
      <c r="M75" s="19"/>
      <c r="N75" s="19"/>
    </row>
    <row r="76" spans="7:14" x14ac:dyDescent="0.3">
      <c r="G76" s="19"/>
      <c r="H76" s="19"/>
      <c r="I76" s="19"/>
      <c r="J76" s="19"/>
      <c r="K76" s="19"/>
      <c r="L76" s="19"/>
      <c r="M76" s="19"/>
      <c r="N76" s="19"/>
    </row>
    <row r="77" spans="7:14" x14ac:dyDescent="0.3">
      <c r="G77" s="19"/>
      <c r="H77" s="19"/>
      <c r="I77" s="19"/>
      <c r="J77" s="19"/>
      <c r="K77" s="19"/>
      <c r="L77" s="19"/>
      <c r="M77" s="19"/>
      <c r="N77" s="19"/>
    </row>
    <row r="78" spans="7:14" x14ac:dyDescent="0.3">
      <c r="G78" s="19"/>
      <c r="H78" s="19"/>
      <c r="I78" s="19"/>
      <c r="J78" s="19"/>
      <c r="K78" s="19"/>
      <c r="L78" s="19"/>
      <c r="M78" s="19"/>
      <c r="N78" s="19"/>
    </row>
    <row r="79" spans="7:14" x14ac:dyDescent="0.3">
      <c r="G79" s="19"/>
      <c r="H79" s="19"/>
      <c r="I79" s="19"/>
      <c r="J79" s="19"/>
      <c r="K79" s="19"/>
      <c r="L79" s="19"/>
      <c r="M79" s="19"/>
      <c r="N79" s="19"/>
    </row>
    <row r="80" spans="7:14" x14ac:dyDescent="0.3">
      <c r="G80" s="19"/>
      <c r="H80" s="19"/>
      <c r="I80" s="19"/>
      <c r="J80" s="19"/>
      <c r="K80" s="19"/>
      <c r="L80" s="19"/>
      <c r="M80" s="19"/>
      <c r="N80" s="19"/>
    </row>
    <row r="81" spans="7:14" x14ac:dyDescent="0.3">
      <c r="G81" s="19"/>
      <c r="H81" s="19"/>
      <c r="I81" s="19"/>
      <c r="J81" s="19"/>
      <c r="K81" s="19"/>
      <c r="L81" s="19"/>
      <c r="M81" s="19"/>
      <c r="N81" s="19"/>
    </row>
    <row r="82" spans="7:14" x14ac:dyDescent="0.3">
      <c r="G82" s="19"/>
      <c r="H82" s="19"/>
      <c r="I82" s="19"/>
      <c r="J82" s="19"/>
      <c r="K82" s="19"/>
      <c r="L82" s="19"/>
      <c r="M82" s="19"/>
      <c r="N82" s="19"/>
    </row>
    <row r="83" spans="7:14" x14ac:dyDescent="0.3">
      <c r="G83" s="19"/>
      <c r="H83" s="19"/>
      <c r="I83" s="19"/>
      <c r="J83" s="19"/>
      <c r="K83" s="19"/>
      <c r="L83" s="19"/>
      <c r="M83" s="19"/>
      <c r="N83" s="19"/>
    </row>
    <row r="84" spans="7:14" x14ac:dyDescent="0.3">
      <c r="G84" s="19"/>
      <c r="H84" s="19"/>
      <c r="I84" s="19"/>
      <c r="J84" s="19"/>
      <c r="K84" s="19"/>
      <c r="L84" s="19"/>
      <c r="M84" s="19"/>
      <c r="N84" s="19"/>
    </row>
    <row r="85" spans="7:14" x14ac:dyDescent="0.3">
      <c r="G85" s="19"/>
      <c r="H85" s="19"/>
      <c r="I85" s="19"/>
      <c r="J85" s="19"/>
      <c r="K85" s="19"/>
      <c r="L85" s="19"/>
      <c r="M85" s="19"/>
      <c r="N85" s="19"/>
    </row>
    <row r="86" spans="7:14" x14ac:dyDescent="0.3">
      <c r="G86" s="19"/>
      <c r="H86" s="19"/>
      <c r="I86" s="19"/>
      <c r="J86" s="19"/>
      <c r="K86" s="19"/>
      <c r="L86" s="19"/>
      <c r="M86" s="19"/>
      <c r="N86" s="19"/>
    </row>
    <row r="87" spans="7:14" x14ac:dyDescent="0.3">
      <c r="G87" s="19"/>
      <c r="H87" s="19"/>
      <c r="I87" s="19"/>
      <c r="J87" s="19"/>
      <c r="K87" s="19"/>
      <c r="L87" s="19"/>
      <c r="M87" s="19"/>
      <c r="N87" s="19"/>
    </row>
    <row r="88" spans="7:14" x14ac:dyDescent="0.3">
      <c r="G88" s="19"/>
      <c r="H88" s="19"/>
      <c r="I88" s="19"/>
      <c r="J88" s="19"/>
      <c r="K88" s="19"/>
      <c r="L88" s="19"/>
      <c r="M88" s="19"/>
      <c r="N88" s="19"/>
    </row>
    <row r="89" spans="7:14" x14ac:dyDescent="0.3">
      <c r="G89" s="19"/>
      <c r="H89" s="19"/>
      <c r="I89" s="19"/>
      <c r="J89" s="19"/>
      <c r="K89" s="19"/>
      <c r="L89" s="19"/>
      <c r="M89" s="19"/>
      <c r="N89" s="19"/>
    </row>
    <row r="90" spans="7:14" x14ac:dyDescent="0.3">
      <c r="G90" s="19"/>
      <c r="H90" s="19"/>
      <c r="I90" s="19"/>
      <c r="J90" s="19"/>
      <c r="K90" s="19"/>
      <c r="L90" s="19"/>
      <c r="M90" s="19"/>
      <c r="N90" s="19"/>
    </row>
    <row r="91" spans="7:14" x14ac:dyDescent="0.3">
      <c r="G91" s="19"/>
      <c r="H91" s="19"/>
      <c r="I91" s="19"/>
      <c r="J91" s="19"/>
      <c r="K91" s="19"/>
      <c r="L91" s="19"/>
      <c r="M91" s="19"/>
      <c r="N91" s="19"/>
    </row>
    <row r="92" spans="7:14" x14ac:dyDescent="0.3">
      <c r="G92" s="19"/>
      <c r="H92" s="19"/>
      <c r="I92" s="19"/>
      <c r="J92" s="19"/>
      <c r="K92" s="19"/>
      <c r="L92" s="19"/>
      <c r="M92" s="19"/>
      <c r="N92" s="19"/>
    </row>
    <row r="93" spans="7:14" x14ac:dyDescent="0.3">
      <c r="G93" s="19"/>
      <c r="H93" s="19"/>
      <c r="I93" s="19"/>
      <c r="J93" s="19"/>
      <c r="K93" s="19"/>
      <c r="L93" s="19"/>
      <c r="M93" s="19"/>
      <c r="N93" s="19"/>
    </row>
    <row r="94" spans="7:14" x14ac:dyDescent="0.3">
      <c r="G94" s="19"/>
      <c r="H94" s="19"/>
      <c r="I94" s="19"/>
      <c r="J94" s="19"/>
      <c r="K94" s="19"/>
      <c r="L94" s="19"/>
      <c r="M94" s="19"/>
      <c r="N94" s="19"/>
    </row>
    <row r="95" spans="7:14" x14ac:dyDescent="0.3">
      <c r="G95" s="19"/>
      <c r="H95" s="19"/>
      <c r="I95" s="19"/>
      <c r="J95" s="19"/>
      <c r="K95" s="19"/>
      <c r="L95" s="19"/>
      <c r="M95" s="19"/>
      <c r="N95" s="19"/>
    </row>
    <row r="96" spans="7:14" x14ac:dyDescent="0.3">
      <c r="G96" s="19"/>
      <c r="H96" s="19"/>
      <c r="I96" s="19"/>
      <c r="J96" s="19"/>
      <c r="K96" s="19"/>
      <c r="L96" s="19"/>
      <c r="M96" s="19"/>
      <c r="N96" s="19"/>
    </row>
    <row r="97" spans="7:14" x14ac:dyDescent="0.3">
      <c r="G97" s="19"/>
      <c r="H97" s="19"/>
      <c r="I97" s="19"/>
      <c r="J97" s="19"/>
      <c r="K97" s="19"/>
      <c r="L97" s="19"/>
      <c r="M97" s="19"/>
      <c r="N97" s="19"/>
    </row>
    <row r="98" spans="7:14" x14ac:dyDescent="0.3">
      <c r="G98" s="19"/>
      <c r="H98" s="19"/>
      <c r="I98" s="19"/>
      <c r="J98" s="19"/>
      <c r="K98" s="19"/>
      <c r="L98" s="19"/>
      <c r="M98" s="19"/>
      <c r="N98" s="19"/>
    </row>
    <row r="99" spans="7:14" x14ac:dyDescent="0.3">
      <c r="G99" s="19"/>
      <c r="H99" s="19"/>
      <c r="I99" s="19"/>
      <c r="J99" s="19"/>
      <c r="K99" s="19"/>
      <c r="L99" s="19"/>
      <c r="M99" s="19"/>
      <c r="N99" s="19"/>
    </row>
    <row r="100" spans="7:14" x14ac:dyDescent="0.3">
      <c r="G100" s="19"/>
      <c r="H100" s="19"/>
      <c r="I100" s="19"/>
      <c r="J100" s="19"/>
      <c r="K100" s="19"/>
      <c r="L100" s="19"/>
      <c r="M100" s="19"/>
      <c r="N100" s="19"/>
    </row>
    <row r="101" spans="7:14" x14ac:dyDescent="0.3">
      <c r="G101" s="19"/>
      <c r="H101" s="19"/>
      <c r="I101" s="19"/>
      <c r="J101" s="19"/>
      <c r="K101" s="19"/>
      <c r="L101" s="19"/>
      <c r="M101" s="19"/>
      <c r="N101" s="19"/>
    </row>
    <row r="102" spans="7:14" x14ac:dyDescent="0.3">
      <c r="G102" s="19"/>
      <c r="H102" s="19"/>
      <c r="I102" s="19"/>
      <c r="J102" s="19"/>
      <c r="K102" s="19"/>
      <c r="L102" s="19"/>
      <c r="M102" s="19"/>
      <c r="N102" s="19"/>
    </row>
    <row r="103" spans="7:14" x14ac:dyDescent="0.3">
      <c r="G103" s="19"/>
      <c r="H103" s="19"/>
      <c r="I103" s="19"/>
      <c r="J103" s="19"/>
      <c r="K103" s="19"/>
      <c r="L103" s="19"/>
      <c r="M103" s="19"/>
      <c r="N103" s="19"/>
    </row>
    <row r="104" spans="7:14" x14ac:dyDescent="0.3">
      <c r="G104" s="19"/>
      <c r="H104" s="19"/>
      <c r="I104" s="19"/>
      <c r="J104" s="19"/>
      <c r="K104" s="19"/>
      <c r="L104" s="19"/>
      <c r="M104" s="19"/>
      <c r="N104" s="19"/>
    </row>
    <row r="105" spans="7:14" x14ac:dyDescent="0.3">
      <c r="G105" s="19"/>
      <c r="H105" s="19"/>
      <c r="I105" s="19"/>
      <c r="J105" s="19"/>
      <c r="K105" s="19"/>
      <c r="L105" s="19"/>
      <c r="M105" s="19"/>
      <c r="N105" s="19"/>
    </row>
    <row r="106" spans="7:14" x14ac:dyDescent="0.3">
      <c r="G106" s="19"/>
      <c r="H106" s="19"/>
      <c r="I106" s="19"/>
      <c r="J106" s="19"/>
      <c r="K106" s="19"/>
      <c r="L106" s="19"/>
      <c r="M106" s="19"/>
      <c r="N106" s="19"/>
    </row>
    <row r="107" spans="7:14" x14ac:dyDescent="0.3">
      <c r="G107" s="19"/>
      <c r="H107" s="19"/>
      <c r="I107" s="19"/>
      <c r="J107" s="19"/>
      <c r="K107" s="19"/>
      <c r="L107" s="19"/>
      <c r="M107" s="19"/>
      <c r="N107" s="19"/>
    </row>
    <row r="108" spans="7:14" x14ac:dyDescent="0.3">
      <c r="G108" s="19"/>
      <c r="H108" s="19"/>
      <c r="I108" s="19"/>
      <c r="J108" s="19"/>
      <c r="K108" s="19"/>
      <c r="L108" s="19"/>
      <c r="M108" s="19"/>
      <c r="N108" s="19"/>
    </row>
    <row r="109" spans="7:14" x14ac:dyDescent="0.3">
      <c r="G109" s="19"/>
      <c r="H109" s="19"/>
      <c r="I109" s="19"/>
      <c r="J109" s="19"/>
      <c r="K109" s="19"/>
      <c r="L109" s="19"/>
      <c r="M109" s="19"/>
      <c r="N109" s="19"/>
    </row>
    <row r="110" spans="7:14" x14ac:dyDescent="0.3">
      <c r="G110" s="19"/>
      <c r="H110" s="19"/>
      <c r="I110" s="19"/>
      <c r="J110" s="19"/>
      <c r="K110" s="19"/>
      <c r="L110" s="19"/>
      <c r="M110" s="19"/>
      <c r="N110" s="19"/>
    </row>
    <row r="111" spans="7:14" x14ac:dyDescent="0.3">
      <c r="G111" s="19"/>
      <c r="H111" s="19"/>
      <c r="I111" s="19"/>
      <c r="J111" s="19"/>
      <c r="K111" s="19"/>
      <c r="L111" s="19"/>
      <c r="M111" s="19"/>
      <c r="N111" s="19"/>
    </row>
    <row r="112" spans="7:14" x14ac:dyDescent="0.3">
      <c r="G112" s="19"/>
      <c r="H112" s="19"/>
      <c r="I112" s="19"/>
      <c r="J112" s="19"/>
      <c r="K112" s="19"/>
      <c r="L112" s="19"/>
      <c r="M112" s="19"/>
      <c r="N112" s="19"/>
    </row>
    <row r="113" spans="7:14" x14ac:dyDescent="0.3">
      <c r="G113" s="19"/>
      <c r="H113" s="19"/>
      <c r="I113" s="19"/>
      <c r="J113" s="19"/>
      <c r="K113" s="19"/>
      <c r="L113" s="19"/>
      <c r="M113" s="19"/>
      <c r="N113" s="19"/>
    </row>
    <row r="114" spans="7:14" x14ac:dyDescent="0.3">
      <c r="G114" s="19"/>
      <c r="H114" s="19"/>
      <c r="I114" s="19"/>
      <c r="J114" s="19"/>
      <c r="K114" s="19"/>
      <c r="L114" s="19"/>
      <c r="M114" s="19"/>
      <c r="N114" s="19"/>
    </row>
    <row r="115" spans="7:14" x14ac:dyDescent="0.3">
      <c r="G115" s="19"/>
      <c r="H115" s="19"/>
      <c r="I115" s="19"/>
      <c r="J115" s="19"/>
      <c r="K115" s="19"/>
      <c r="L115" s="19"/>
      <c r="M115" s="19"/>
      <c r="N115" s="19"/>
    </row>
    <row r="116" spans="7:14" x14ac:dyDescent="0.3">
      <c r="G116" s="19"/>
      <c r="H116" s="19"/>
      <c r="I116" s="19"/>
      <c r="J116" s="19"/>
      <c r="K116" s="19"/>
      <c r="L116" s="19"/>
      <c r="M116" s="19"/>
      <c r="N116" s="19"/>
    </row>
    <row r="117" spans="7:14" x14ac:dyDescent="0.3">
      <c r="G117" s="19"/>
      <c r="H117" s="19"/>
      <c r="I117" s="19"/>
      <c r="J117" s="19"/>
      <c r="K117" s="19"/>
      <c r="L117" s="19"/>
      <c r="M117" s="19"/>
      <c r="N117" s="19"/>
    </row>
    <row r="118" spans="7:14" x14ac:dyDescent="0.3">
      <c r="G118" s="19"/>
      <c r="H118" s="19"/>
      <c r="I118" s="19"/>
      <c r="J118" s="19"/>
      <c r="K118" s="19"/>
      <c r="L118" s="19"/>
      <c r="M118" s="19"/>
      <c r="N118" s="19"/>
    </row>
    <row r="119" spans="7:14" x14ac:dyDescent="0.3">
      <c r="G119" s="19"/>
      <c r="H119" s="19"/>
      <c r="I119" s="19"/>
      <c r="J119" s="19"/>
      <c r="K119" s="19"/>
      <c r="L119" s="19"/>
      <c r="M119" s="19"/>
      <c r="N119" s="19"/>
    </row>
    <row r="120" spans="7:14" x14ac:dyDescent="0.3">
      <c r="G120" s="19"/>
      <c r="H120" s="19"/>
      <c r="I120" s="19"/>
      <c r="J120" s="19"/>
      <c r="K120" s="19"/>
      <c r="L120" s="19"/>
      <c r="M120" s="19"/>
      <c r="N120" s="19"/>
    </row>
    <row r="121" spans="7:14" x14ac:dyDescent="0.3">
      <c r="G121" s="19"/>
      <c r="H121" s="19"/>
      <c r="I121" s="19"/>
      <c r="J121" s="19"/>
      <c r="K121" s="19"/>
      <c r="L121" s="19"/>
      <c r="M121" s="19"/>
      <c r="N121" s="19"/>
    </row>
    <row r="122" spans="7:14" x14ac:dyDescent="0.3">
      <c r="G122" s="19"/>
      <c r="H122" s="19"/>
      <c r="I122" s="19"/>
      <c r="J122" s="19"/>
      <c r="K122" s="19"/>
      <c r="L122" s="19"/>
      <c r="M122" s="19"/>
      <c r="N122" s="19"/>
    </row>
    <row r="123" spans="7:14" x14ac:dyDescent="0.3">
      <c r="G123" s="19"/>
      <c r="H123" s="19"/>
      <c r="I123" s="19"/>
      <c r="J123" s="19"/>
      <c r="K123" s="19"/>
      <c r="L123" s="19"/>
      <c r="M123" s="19"/>
      <c r="N123" s="19"/>
    </row>
    <row r="124" spans="7:14" x14ac:dyDescent="0.3">
      <c r="G124" s="19"/>
      <c r="H124" s="19"/>
      <c r="I124" s="19"/>
      <c r="J124" s="19"/>
      <c r="K124" s="19"/>
      <c r="L124" s="19"/>
      <c r="M124" s="19"/>
      <c r="N124" s="19"/>
    </row>
    <row r="125" spans="7:14" x14ac:dyDescent="0.3">
      <c r="G125" s="19"/>
      <c r="H125" s="19"/>
      <c r="I125" s="19"/>
      <c r="J125" s="19"/>
      <c r="K125" s="19"/>
      <c r="L125" s="19"/>
      <c r="M125" s="19"/>
      <c r="N125" s="19"/>
    </row>
    <row r="126" spans="7:14" x14ac:dyDescent="0.3">
      <c r="G126" s="19"/>
      <c r="H126" s="19"/>
      <c r="I126" s="19"/>
      <c r="J126" s="19"/>
      <c r="K126" s="19"/>
      <c r="L126" s="19"/>
      <c r="M126" s="19"/>
      <c r="N126" s="19"/>
    </row>
    <row r="127" spans="7:14" x14ac:dyDescent="0.3">
      <c r="G127" s="19"/>
      <c r="H127" s="19"/>
      <c r="I127" s="19"/>
      <c r="J127" s="19"/>
      <c r="K127" s="19"/>
      <c r="L127" s="19"/>
      <c r="M127" s="19"/>
      <c r="N127" s="19"/>
    </row>
    <row r="128" spans="7:14" x14ac:dyDescent="0.3">
      <c r="G128" s="19"/>
      <c r="H128" s="19"/>
      <c r="I128" s="19"/>
      <c r="J128" s="19"/>
      <c r="K128" s="19"/>
      <c r="L128" s="19"/>
      <c r="M128" s="19"/>
      <c r="N128" s="19"/>
    </row>
    <row r="129" spans="7:14" x14ac:dyDescent="0.3">
      <c r="G129" s="19"/>
      <c r="H129" s="19"/>
      <c r="I129" s="19"/>
      <c r="J129" s="19"/>
      <c r="K129" s="19"/>
      <c r="L129" s="19"/>
      <c r="M129" s="19"/>
      <c r="N129" s="19"/>
    </row>
    <row r="130" spans="7:14" x14ac:dyDescent="0.3">
      <c r="G130" s="19"/>
      <c r="H130" s="19"/>
      <c r="I130" s="19"/>
      <c r="J130" s="19"/>
      <c r="K130" s="19"/>
      <c r="L130" s="19"/>
      <c r="M130" s="19"/>
      <c r="N130" s="19"/>
    </row>
    <row r="131" spans="7:14" x14ac:dyDescent="0.3">
      <c r="G131" s="19"/>
      <c r="H131" s="19"/>
      <c r="I131" s="19"/>
      <c r="J131" s="19"/>
      <c r="K131" s="19"/>
      <c r="L131" s="19"/>
      <c r="M131" s="19"/>
      <c r="N131" s="19"/>
    </row>
    <row r="132" spans="7:14" x14ac:dyDescent="0.3">
      <c r="G132" s="19"/>
      <c r="H132" s="19"/>
      <c r="I132" s="19"/>
      <c r="J132" s="19"/>
      <c r="K132" s="19"/>
      <c r="L132" s="19"/>
      <c r="M132" s="19"/>
      <c r="N132" s="19"/>
    </row>
    <row r="133" spans="7:14" x14ac:dyDescent="0.3">
      <c r="G133" s="19"/>
      <c r="H133" s="19"/>
      <c r="I133" s="19"/>
      <c r="J133" s="19"/>
      <c r="K133" s="19"/>
      <c r="L133" s="19"/>
      <c r="M133" s="19"/>
      <c r="N133" s="19"/>
    </row>
    <row r="134" spans="7:14" x14ac:dyDescent="0.3">
      <c r="G134" s="19"/>
      <c r="H134" s="19"/>
      <c r="I134" s="19"/>
      <c r="J134" s="19"/>
      <c r="K134" s="19"/>
      <c r="L134" s="19"/>
      <c r="M134" s="19"/>
      <c r="N134" s="19"/>
    </row>
    <row r="135" spans="7:14" x14ac:dyDescent="0.3">
      <c r="G135" s="19"/>
      <c r="H135" s="19"/>
      <c r="I135" s="19"/>
      <c r="J135" s="19"/>
      <c r="K135" s="19"/>
      <c r="L135" s="19"/>
      <c r="M135" s="19"/>
      <c r="N135" s="19"/>
    </row>
    <row r="136" spans="7:14" x14ac:dyDescent="0.3">
      <c r="G136" s="19"/>
      <c r="H136" s="19"/>
      <c r="I136" s="19"/>
      <c r="J136" s="19"/>
      <c r="K136" s="19"/>
      <c r="L136" s="19"/>
      <c r="M136" s="19"/>
      <c r="N136" s="19"/>
    </row>
    <row r="137" spans="7:14" x14ac:dyDescent="0.3">
      <c r="G137" s="19"/>
      <c r="H137" s="19"/>
      <c r="I137" s="19"/>
      <c r="J137" s="19"/>
      <c r="K137" s="19"/>
      <c r="L137" s="19"/>
      <c r="M137" s="19"/>
      <c r="N137" s="19"/>
    </row>
    <row r="138" spans="7:14" x14ac:dyDescent="0.3">
      <c r="G138" s="19"/>
      <c r="H138" s="19"/>
      <c r="I138" s="19"/>
      <c r="J138" s="19"/>
      <c r="K138" s="19"/>
      <c r="L138" s="19"/>
      <c r="M138" s="19"/>
      <c r="N138" s="19"/>
    </row>
    <row r="139" spans="7:14" x14ac:dyDescent="0.3">
      <c r="G139" s="19"/>
      <c r="H139" s="19"/>
      <c r="I139" s="19"/>
      <c r="J139" s="19"/>
      <c r="K139" s="19"/>
      <c r="L139" s="19"/>
      <c r="M139" s="19"/>
      <c r="N139" s="19"/>
    </row>
    <row r="140" spans="7:14" x14ac:dyDescent="0.3">
      <c r="G140" s="19"/>
      <c r="H140" s="19"/>
      <c r="I140" s="19"/>
      <c r="J140" s="19"/>
      <c r="K140" s="19"/>
      <c r="L140" s="19"/>
      <c r="M140" s="19"/>
      <c r="N140" s="19"/>
    </row>
    <row r="141" spans="7:14" x14ac:dyDescent="0.3">
      <c r="G141" s="19"/>
      <c r="H141" s="19"/>
      <c r="I141" s="19"/>
      <c r="J141" s="19"/>
      <c r="K141" s="19"/>
      <c r="L141" s="19"/>
      <c r="M141" s="19"/>
      <c r="N141" s="19"/>
    </row>
    <row r="142" spans="7:14" x14ac:dyDescent="0.3">
      <c r="G142" s="19"/>
      <c r="H142" s="19"/>
      <c r="I142" s="19"/>
      <c r="J142" s="19"/>
      <c r="K142" s="19"/>
      <c r="L142" s="19"/>
      <c r="M142" s="19"/>
      <c r="N142" s="19"/>
    </row>
    <row r="143" spans="7:14" x14ac:dyDescent="0.3">
      <c r="G143" s="19"/>
      <c r="H143" s="19"/>
      <c r="I143" s="19"/>
      <c r="J143" s="19"/>
      <c r="K143" s="19"/>
      <c r="L143" s="19"/>
      <c r="M143" s="19"/>
      <c r="N14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27H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2024-05-23T15:52:09Z</dcterms:created>
  <dcterms:modified xsi:type="dcterms:W3CDTF">2024-11-19T18:48:57Z</dcterms:modified>
</cp:coreProperties>
</file>