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ownloads\"/>
    </mc:Choice>
  </mc:AlternateContent>
  <xr:revisionPtr revIDLastSave="0" documentId="13_ncr:1_{64898419-40B1-45D5-89CA-20EA89223CF9}" xr6:coauthVersionLast="47" xr6:coauthVersionMax="47" xr10:uidLastSave="{00000000-0000-0000-0000-000000000000}"/>
  <bookViews>
    <workbookView xWindow="-108" yWindow="-108" windowWidth="23256" windowHeight="12456" xr2:uid="{C4B13D50-203E-419E-9E42-9E12D6D703C7}"/>
  </bookViews>
  <sheets>
    <sheet name="Rth Module 29H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E2" i="1"/>
  <c r="K31" i="1"/>
  <c r="M31" i="1" s="1"/>
  <c r="K2" i="1"/>
  <c r="M2" i="1" s="1"/>
  <c r="L31" i="1"/>
  <c r="O31" i="1" s="1"/>
  <c r="E3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K30" i="1"/>
  <c r="M30" i="1" s="1"/>
  <c r="L30" i="1"/>
  <c r="O30" i="1" s="1"/>
  <c r="E30" i="1"/>
  <c r="K29" i="1"/>
  <c r="M29" i="1" s="1"/>
  <c r="L29" i="1"/>
  <c r="O29" i="1" s="1"/>
  <c r="E29" i="1"/>
  <c r="K28" i="1"/>
  <c r="M28" i="1" s="1"/>
  <c r="L28" i="1"/>
  <c r="O28" i="1"/>
  <c r="E28" i="1"/>
  <c r="K27" i="1"/>
  <c r="M27" i="1" s="1"/>
  <c r="L27" i="1"/>
  <c r="O27" i="1" s="1"/>
  <c r="E27" i="1"/>
  <c r="K26" i="1"/>
  <c r="M26" i="1" s="1"/>
  <c r="L26" i="1"/>
  <c r="O26" i="1" s="1"/>
  <c r="E26" i="1"/>
  <c r="K25" i="1"/>
  <c r="M25" i="1" s="1"/>
  <c r="L25" i="1"/>
  <c r="O25" i="1" s="1"/>
  <c r="E25" i="1"/>
  <c r="K24" i="1"/>
  <c r="M24" i="1" s="1"/>
  <c r="L24" i="1"/>
  <c r="O24" i="1" s="1"/>
  <c r="E24" i="1"/>
  <c r="K23" i="1"/>
  <c r="M23" i="1" s="1"/>
  <c r="L23" i="1"/>
  <c r="O23" i="1"/>
  <c r="E23" i="1"/>
  <c r="K22" i="1"/>
  <c r="M22" i="1" s="1"/>
  <c r="L22" i="1"/>
  <c r="O22" i="1" s="1"/>
  <c r="E22" i="1"/>
  <c r="K21" i="1"/>
  <c r="M21" i="1"/>
  <c r="L21" i="1"/>
  <c r="O21" i="1"/>
  <c r="E21" i="1"/>
  <c r="K20" i="1"/>
  <c r="M20" i="1" s="1"/>
  <c r="L20" i="1"/>
  <c r="O20" i="1" s="1"/>
  <c r="E20" i="1"/>
  <c r="K19" i="1"/>
  <c r="M19" i="1" s="1"/>
  <c r="L19" i="1"/>
  <c r="O19" i="1"/>
  <c r="E19" i="1"/>
  <c r="K18" i="1"/>
  <c r="M18" i="1" s="1"/>
  <c r="L18" i="1"/>
  <c r="O18" i="1"/>
  <c r="E18" i="1"/>
  <c r="K17" i="1"/>
  <c r="M17" i="1" s="1"/>
  <c r="L17" i="1"/>
  <c r="O17" i="1"/>
  <c r="E17" i="1"/>
  <c r="K16" i="1"/>
  <c r="M16" i="1" s="1"/>
  <c r="L16" i="1"/>
  <c r="O16" i="1" s="1"/>
  <c r="E16" i="1"/>
  <c r="K15" i="1"/>
  <c r="M15" i="1" s="1"/>
  <c r="L15" i="1"/>
  <c r="O15" i="1" s="1"/>
  <c r="E15" i="1"/>
  <c r="K14" i="1"/>
  <c r="M14" i="1" s="1"/>
  <c r="L14" i="1"/>
  <c r="O14" i="1" s="1"/>
  <c r="E14" i="1"/>
  <c r="K13" i="1"/>
  <c r="M13" i="1"/>
  <c r="L13" i="1"/>
  <c r="O13" i="1" s="1"/>
  <c r="E13" i="1"/>
  <c r="K12" i="1"/>
  <c r="M12" i="1" s="1"/>
  <c r="L12" i="1"/>
  <c r="O12" i="1"/>
  <c r="E12" i="1"/>
  <c r="K11" i="1"/>
  <c r="M11" i="1" s="1"/>
  <c r="L11" i="1"/>
  <c r="O11" i="1" s="1"/>
  <c r="E11" i="1"/>
  <c r="K10" i="1"/>
  <c r="M10" i="1" s="1"/>
  <c r="L10" i="1"/>
  <c r="O10" i="1" s="1"/>
  <c r="E10" i="1"/>
  <c r="K9" i="1"/>
  <c r="M9" i="1" s="1"/>
  <c r="L9" i="1"/>
  <c r="O9" i="1" s="1"/>
  <c r="E9" i="1"/>
  <c r="K8" i="1"/>
  <c r="M8" i="1" s="1"/>
  <c r="L8" i="1"/>
  <c r="O8" i="1" s="1"/>
  <c r="E8" i="1"/>
  <c r="K7" i="1"/>
  <c r="M7" i="1" s="1"/>
  <c r="L7" i="1"/>
  <c r="O7" i="1" s="1"/>
  <c r="E7" i="1"/>
  <c r="K6" i="1"/>
  <c r="M6" i="1" s="1"/>
  <c r="L6" i="1"/>
  <c r="O6" i="1" s="1"/>
  <c r="E6" i="1"/>
  <c r="K5" i="1"/>
  <c r="M5" i="1" s="1"/>
  <c r="L5" i="1"/>
  <c r="O5" i="1"/>
  <c r="E5" i="1"/>
  <c r="K4" i="1"/>
  <c r="M4" i="1" s="1"/>
  <c r="L4" i="1"/>
  <c r="O4" i="1" s="1"/>
  <c r="E4" i="1"/>
  <c r="K3" i="1"/>
  <c r="M3" i="1"/>
  <c r="L3" i="1"/>
  <c r="O3" i="1"/>
  <c r="E3" i="1"/>
  <c r="O2" i="1"/>
  <c r="N18" i="1" l="1"/>
  <c r="N25" i="1"/>
  <c r="N20" i="1"/>
  <c r="N24" i="1"/>
  <c r="N31" i="1"/>
  <c r="N30" i="1"/>
  <c r="N28" i="1"/>
  <c r="N3" i="1"/>
  <c r="N12" i="1"/>
  <c r="N6" i="1"/>
  <c r="N15" i="1"/>
  <c r="N10" i="1"/>
  <c r="N13" i="1"/>
  <c r="N29" i="1"/>
  <c r="N23" i="1"/>
  <c r="N17" i="1"/>
  <c r="N14" i="1"/>
  <c r="N5" i="1"/>
  <c r="N27" i="1"/>
  <c r="P7" i="1"/>
  <c r="P10" i="1"/>
  <c r="P29" i="1"/>
  <c r="P20" i="1"/>
  <c r="P14" i="1"/>
  <c r="P24" i="1"/>
  <c r="P31" i="1"/>
  <c r="P2" i="1"/>
  <c r="P16" i="1"/>
  <c r="P30" i="1"/>
  <c r="P3" i="1"/>
  <c r="P9" i="1"/>
  <c r="P4" i="1"/>
  <c r="P25" i="1"/>
  <c r="P23" i="1"/>
  <c r="P13" i="1"/>
  <c r="P22" i="1"/>
  <c r="P18" i="1"/>
  <c r="P5" i="1"/>
  <c r="P27" i="1"/>
  <c r="P11" i="1"/>
  <c r="P12" i="1"/>
  <c r="P17" i="1"/>
  <c r="N8" i="1"/>
  <c r="N4" i="1"/>
  <c r="N16" i="1"/>
  <c r="N26" i="1"/>
  <c r="P28" i="1"/>
  <c r="P15" i="1"/>
  <c r="N11" i="1"/>
  <c r="P6" i="1"/>
  <c r="N9" i="1"/>
  <c r="P8" i="1"/>
  <c r="N21" i="1"/>
  <c r="P26" i="1"/>
  <c r="N19" i="1"/>
  <c r="N2" i="1"/>
  <c r="N22" i="1"/>
  <c r="P21" i="1"/>
  <c r="N7" i="1"/>
  <c r="P19" i="1"/>
</calcChain>
</file>

<file path=xl/sharedStrings.xml><?xml version="1.0" encoding="utf-8"?>
<sst xmlns="http://schemas.openxmlformats.org/spreadsheetml/2006/main" count="23" uniqueCount="23">
  <si>
    <t>Ic
(A)</t>
  </si>
  <si>
    <t>Vge
(V)</t>
  </si>
  <si>
    <t>Tj (st)
(°C)</t>
  </si>
  <si>
    <t>Tc2
(°C)</t>
  </si>
  <si>
    <t>Tc4
(°C)</t>
  </si>
  <si>
    <t>Tc6
(°C)</t>
  </si>
  <si>
    <t>Tc8
(°C)</t>
  </si>
  <si>
    <t>Tw123
(°C)</t>
  </si>
  <si>
    <t>Rth(j-c)
(°C/W)</t>
  </si>
  <si>
    <t>Rth(jw)
(°C/W)</t>
  </si>
  <si>
    <t>%Rth
jc</t>
  </si>
  <si>
    <t>%Rth
jw</t>
  </si>
  <si>
    <t>Number of cycles</t>
  </si>
  <si>
    <t>delta Vce / Vce %</t>
  </si>
  <si>
    <t>DeltaT
(°C)</t>
  </si>
  <si>
    <t>Tref
(°C)</t>
  </si>
  <si>
    <t>ton
(s)</t>
  </si>
  <si>
    <t>toff
(s)</t>
  </si>
  <si>
    <t>Tvulcatherm
(°C)</t>
  </si>
  <si>
    <t>Is
(A)</t>
  </si>
  <si>
    <t>Ip
(A)</t>
  </si>
  <si>
    <t>Vce
(V)</t>
  </si>
  <si>
    <r>
      <t>Corrected Vce at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</si>
</sst>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9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Rth Module 27L"/>
      <sheetName val="Rth Module 27H"/>
      <sheetName val="Rth Module 28L"/>
      <sheetName val="Rth Module 28H"/>
      <sheetName val="Rth Module 29L"/>
      <sheetName val="Rth Module 29H"/>
      <sheetName val="Rth Module 30L"/>
      <sheetName val="Rth Module 30H"/>
      <sheetName val="Rth Module 31L"/>
      <sheetName val="Rth Module 31H"/>
      <sheetName val="Rth Module 32L"/>
      <sheetName val="Rth Module 32H"/>
      <sheetName val="Suivi vieillissement"/>
      <sheetName val="Te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>
        <row r="5">
          <cell r="M5">
            <v>42.8</v>
          </cell>
        </row>
      </sheetData>
      <sheetData sheetId="2"/>
      <sheetData sheetId="3">
        <row r="5">
          <cell r="M5">
            <v>42.7</v>
          </cell>
        </row>
      </sheetData>
      <sheetData sheetId="4"/>
      <sheetData sheetId="5">
        <row r="5">
          <cell r="M5">
            <v>42.1</v>
          </cell>
        </row>
        <row r="6">
          <cell r="M6">
            <v>42</v>
          </cell>
        </row>
        <row r="7">
          <cell r="M7">
            <v>42.2</v>
          </cell>
        </row>
        <row r="8">
          <cell r="M8">
            <v>42.2</v>
          </cell>
        </row>
        <row r="9">
          <cell r="M9">
            <v>42</v>
          </cell>
        </row>
        <row r="10">
          <cell r="M10">
            <v>42.2</v>
          </cell>
        </row>
        <row r="11">
          <cell r="M11">
            <v>42.5</v>
          </cell>
        </row>
        <row r="12">
          <cell r="M12">
            <v>42.2</v>
          </cell>
        </row>
        <row r="13">
          <cell r="M13">
            <v>42.3</v>
          </cell>
        </row>
        <row r="14">
          <cell r="M14">
            <v>41.9</v>
          </cell>
        </row>
        <row r="15">
          <cell r="M15">
            <v>42.9</v>
          </cell>
        </row>
        <row r="16">
          <cell r="M16">
            <v>42.2</v>
          </cell>
        </row>
        <row r="17">
          <cell r="M17">
            <v>42.4</v>
          </cell>
        </row>
        <row r="18">
          <cell r="M18">
            <v>42.6</v>
          </cell>
        </row>
        <row r="19">
          <cell r="M19">
            <v>42.7</v>
          </cell>
        </row>
        <row r="20">
          <cell r="M20">
            <v>43</v>
          </cell>
        </row>
        <row r="21">
          <cell r="M21">
            <v>42.2</v>
          </cell>
        </row>
        <row r="22">
          <cell r="M22">
            <v>42.6</v>
          </cell>
        </row>
        <row r="23">
          <cell r="M23">
            <v>42.1</v>
          </cell>
        </row>
        <row r="24">
          <cell r="M24">
            <v>42.4</v>
          </cell>
        </row>
        <row r="25">
          <cell r="M25">
            <v>43.2</v>
          </cell>
        </row>
        <row r="26">
          <cell r="M26">
            <v>42.6</v>
          </cell>
        </row>
        <row r="27">
          <cell r="M27">
            <v>42.3</v>
          </cell>
        </row>
        <row r="28">
          <cell r="M28">
            <v>43.1</v>
          </cell>
        </row>
        <row r="29">
          <cell r="M29">
            <v>42.2</v>
          </cell>
        </row>
        <row r="30">
          <cell r="M30">
            <v>42.7</v>
          </cell>
        </row>
        <row r="31">
          <cell r="M31">
            <v>43.3</v>
          </cell>
        </row>
        <row r="32">
          <cell r="M32">
            <v>42.2</v>
          </cell>
        </row>
        <row r="33">
          <cell r="M33">
            <v>42.3</v>
          </cell>
        </row>
        <row r="34">
          <cell r="M34">
            <v>43.3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0C85-7CDC-467D-814C-AF26CB1D230E}">
  <dimension ref="A1:W198"/>
  <sheetViews>
    <sheetView tabSelected="1" topLeftCell="A13" zoomScaleNormal="100" workbookViewId="0">
      <selection activeCell="L19" sqref="L19"/>
    </sheetView>
  </sheetViews>
  <sheetFormatPr defaultColWidth="11.44140625" defaultRowHeight="14.4" x14ac:dyDescent="0.3"/>
  <cols>
    <col min="1" max="1" width="10.6640625" style="1" bestFit="1" customWidth="1"/>
    <col min="2" max="2" width="6" style="1" bestFit="1" customWidth="1"/>
    <col min="3" max="3" width="6" style="1" customWidth="1"/>
    <col min="4" max="5" width="17.44140625" style="1" bestFit="1" customWidth="1"/>
    <col min="6" max="6" width="6.33203125" style="1" bestFit="1" customWidth="1"/>
    <col min="7" max="10" width="4.5546875" style="1" bestFit="1" customWidth="1"/>
    <col min="11" max="11" width="6.5546875" style="1" bestFit="1" customWidth="1"/>
    <col min="12" max="12" width="7.5546875" style="1" bestFit="1" customWidth="1"/>
    <col min="13" max="13" width="7.5546875" style="1" customWidth="1"/>
    <col min="14" max="14" width="12.44140625" style="1" bestFit="1" customWidth="1"/>
    <col min="15" max="15" width="5.5546875" style="1" bestFit="1" customWidth="1"/>
    <col min="16" max="16" width="5.5546875" style="1" customWidth="1"/>
    <col min="17" max="16384" width="11.44140625" style="1"/>
  </cols>
  <sheetData>
    <row r="1" spans="1:23" ht="44.4" x14ac:dyDescent="0.3">
      <c r="A1" s="2" t="s">
        <v>12</v>
      </c>
      <c r="B1" s="2" t="s">
        <v>0</v>
      </c>
      <c r="C1" s="2" t="s">
        <v>1</v>
      </c>
      <c r="D1" s="2" t="s">
        <v>21</v>
      </c>
      <c r="E1" s="2" t="s">
        <v>22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10</v>
      </c>
      <c r="P1" s="2" t="s">
        <v>11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19</v>
      </c>
      <c r="W1" s="2" t="s">
        <v>18</v>
      </c>
    </row>
    <row r="2" spans="1:23" x14ac:dyDescent="0.3">
      <c r="A2" s="3">
        <v>0</v>
      </c>
      <c r="B2" s="4">
        <v>149.6</v>
      </c>
      <c r="C2" s="5">
        <v>14.87</v>
      </c>
      <c r="D2" s="6">
        <v>1.4648000000000001</v>
      </c>
      <c r="E2" s="6">
        <f>D2-[1]Calibration!$C$16*(F2-$F$2)+[1]Calibration!$C$17*(150-B2)</f>
        <v>1.4663160000000002</v>
      </c>
      <c r="F2" s="4">
        <v>95.9</v>
      </c>
      <c r="G2" s="4">
        <v>73.5</v>
      </c>
      <c r="H2" s="4">
        <v>72.8</v>
      </c>
      <c r="I2" s="4">
        <v>76.400000000000006</v>
      </c>
      <c r="J2" s="4">
        <v>71.400000000000006</v>
      </c>
      <c r="K2" s="4">
        <f>'[1]Rth Module 29L'!M5</f>
        <v>42.1</v>
      </c>
      <c r="L2" s="7">
        <f t="shared" ref="L2:L31" si="0">(F2-(G2+H2+I2+J2)/4)/(D2*B2)</f>
        <v>0.10210643638816928</v>
      </c>
      <c r="M2" s="7">
        <f t="shared" ref="M2:M31" si="1">(F2-K2)/(B2*D2)</f>
        <v>0.24551178894674897</v>
      </c>
      <c r="N2" s="5">
        <f t="shared" ref="N2:N31" si="2">(E2-$E$2)/$E$2*100</f>
        <v>0</v>
      </c>
      <c r="O2" s="5">
        <f t="shared" ref="O2:O31" si="3">(L2-$L$2)/$L$2*100</f>
        <v>0</v>
      </c>
      <c r="P2" s="5">
        <f t="shared" ref="P2:P31" si="4">(M2-$M$2)/$M$2*100</f>
        <v>0</v>
      </c>
      <c r="Q2" s="3">
        <v>90</v>
      </c>
      <c r="R2" s="3">
        <v>55</v>
      </c>
      <c r="S2" s="3">
        <v>3</v>
      </c>
      <c r="T2" s="3">
        <v>6</v>
      </c>
      <c r="U2" s="3">
        <v>240</v>
      </c>
      <c r="V2" s="3">
        <v>150</v>
      </c>
      <c r="W2" s="3">
        <v>43</v>
      </c>
    </row>
    <row r="3" spans="1:23" x14ac:dyDescent="0.3">
      <c r="A3" s="8">
        <v>5000</v>
      </c>
      <c r="B3" s="8">
        <v>149.69999999999999</v>
      </c>
      <c r="C3" s="9">
        <v>14.87</v>
      </c>
      <c r="D3" s="10">
        <v>1.4690000000000001</v>
      </c>
      <c r="E3" s="10">
        <f>D3-[1]Calibration!$C$16*(F3-$F$2)+[1]Calibration!$C$17*(150-B3)</f>
        <v>1.4691889617472489</v>
      </c>
      <c r="F3" s="11">
        <v>96.7</v>
      </c>
      <c r="G3" s="11">
        <v>73.5</v>
      </c>
      <c r="H3" s="11">
        <v>72.8</v>
      </c>
      <c r="I3" s="11">
        <v>76.400000000000006</v>
      </c>
      <c r="J3" s="11">
        <v>71.400000000000006</v>
      </c>
      <c r="K3" s="11">
        <f>'[1]Rth Module 29L'!M6</f>
        <v>42</v>
      </c>
      <c r="L3" s="12">
        <f t="shared" si="0"/>
        <v>0.10538435618684611</v>
      </c>
      <c r="M3" s="12">
        <f t="shared" si="1"/>
        <v>0.24873891190595396</v>
      </c>
      <c r="N3" s="9">
        <f t="shared" si="2"/>
        <v>0.19593060071967533</v>
      </c>
      <c r="O3" s="9">
        <f t="shared" si="3"/>
        <v>3.2102969358517583</v>
      </c>
      <c r="P3" s="9">
        <f t="shared" si="4"/>
        <v>1.3144472503945417</v>
      </c>
      <c r="Q3" s="8">
        <v>90</v>
      </c>
      <c r="R3" s="8">
        <v>55</v>
      </c>
      <c r="S3" s="8">
        <v>3</v>
      </c>
      <c r="T3" s="8">
        <v>6</v>
      </c>
      <c r="U3" s="8">
        <v>240</v>
      </c>
      <c r="V3" s="8">
        <v>150</v>
      </c>
      <c r="W3" s="8">
        <v>43</v>
      </c>
    </row>
    <row r="4" spans="1:23" x14ac:dyDescent="0.3">
      <c r="A4" s="8">
        <f>A3+7488-5863+4950</f>
        <v>11575</v>
      </c>
      <c r="B4" s="8">
        <v>149.80000000000001</v>
      </c>
      <c r="C4" s="9">
        <v>14.87</v>
      </c>
      <c r="D4" s="8">
        <v>1.4729000000000001</v>
      </c>
      <c r="E4" s="10">
        <f>D4-[1]Calibration!$C$16*(F4-$F$2)+[1]Calibration!$C$17*(150-B4)</f>
        <v>1.4721174378392796</v>
      </c>
      <c r="F4" s="11">
        <v>97.2</v>
      </c>
      <c r="G4" s="11">
        <v>74.099999999999994</v>
      </c>
      <c r="H4" s="11">
        <v>73.099999999999994</v>
      </c>
      <c r="I4" s="11">
        <v>76.900000000000006</v>
      </c>
      <c r="J4" s="11">
        <v>71.8</v>
      </c>
      <c r="K4" s="11">
        <f>'[1]Rth Module 29L'!M7</f>
        <v>42.2</v>
      </c>
      <c r="L4" s="12">
        <f t="shared" si="0"/>
        <v>0.10526176482078853</v>
      </c>
      <c r="M4" s="12">
        <f t="shared" si="1"/>
        <v>0.24927436233125369</v>
      </c>
      <c r="N4" s="9">
        <f t="shared" si="2"/>
        <v>0.39564717559376306</v>
      </c>
      <c r="O4" s="9">
        <f t="shared" si="3"/>
        <v>3.0902346063904367</v>
      </c>
      <c r="P4" s="9">
        <f t="shared" si="4"/>
        <v>1.5325428569626935</v>
      </c>
      <c r="Q4" s="8">
        <v>90</v>
      </c>
      <c r="R4" s="8">
        <v>55</v>
      </c>
      <c r="S4" s="8">
        <v>3</v>
      </c>
      <c r="T4" s="8">
        <v>6</v>
      </c>
      <c r="U4" s="8">
        <v>240</v>
      </c>
      <c r="V4" s="8">
        <v>150</v>
      </c>
      <c r="W4" s="8">
        <v>43</v>
      </c>
    </row>
    <row r="5" spans="1:23" x14ac:dyDescent="0.3">
      <c r="A5" s="8">
        <f t="shared" ref="A5:A10" si="5">A4+5000</f>
        <v>16575</v>
      </c>
      <c r="B5" s="8">
        <v>149.80000000000001</v>
      </c>
      <c r="C5" s="9">
        <v>14.87</v>
      </c>
      <c r="D5" s="8">
        <v>1.4742</v>
      </c>
      <c r="E5" s="10">
        <f>D5-[1]Calibration!$C$16*(F5-$F$2)+[1]Calibration!$C$17*(150-B5)</f>
        <v>1.4731804282760919</v>
      </c>
      <c r="F5" s="11">
        <v>97.4</v>
      </c>
      <c r="G5" s="11">
        <v>74.099999999999994</v>
      </c>
      <c r="H5" s="11">
        <v>73.099999999999994</v>
      </c>
      <c r="I5" s="11">
        <v>77</v>
      </c>
      <c r="J5" s="11">
        <v>71.900000000000006</v>
      </c>
      <c r="K5" s="11">
        <f>'[1]Rth Module 29L'!M8</f>
        <v>42.2</v>
      </c>
      <c r="L5" s="12">
        <f t="shared" si="0"/>
        <v>0.10584818105957403</v>
      </c>
      <c r="M5" s="12">
        <f t="shared" si="1"/>
        <v>0.24996019655565718</v>
      </c>
      <c r="N5" s="9">
        <f t="shared" si="2"/>
        <v>0.46814112893071352</v>
      </c>
      <c r="O5" s="9">
        <f t="shared" si="3"/>
        <v>3.6645531895561141</v>
      </c>
      <c r="P5" s="9">
        <f t="shared" si="4"/>
        <v>1.8118916521247246</v>
      </c>
      <c r="Q5" s="8">
        <v>90</v>
      </c>
      <c r="R5" s="8">
        <v>55</v>
      </c>
      <c r="S5" s="8">
        <v>3</v>
      </c>
      <c r="T5" s="8">
        <v>6</v>
      </c>
      <c r="U5" s="8">
        <v>240</v>
      </c>
      <c r="V5" s="8">
        <v>150</v>
      </c>
      <c r="W5" s="8">
        <v>43</v>
      </c>
    </row>
    <row r="6" spans="1:23" x14ac:dyDescent="0.3">
      <c r="A6" s="8">
        <f t="shared" si="5"/>
        <v>21575</v>
      </c>
      <c r="B6" s="8">
        <v>149.9</v>
      </c>
      <c r="C6" s="9">
        <v>14.87</v>
      </c>
      <c r="D6" s="8">
        <v>1.4762999999999999</v>
      </c>
      <c r="E6" s="10">
        <f>D6-[1]Calibration!$C$16*(F6-$F$2)+[1]Calibration!$C$17*(150-B6)</f>
        <v>1.474427409149716</v>
      </c>
      <c r="F6" s="11">
        <v>97.8</v>
      </c>
      <c r="G6" s="11">
        <v>74.2</v>
      </c>
      <c r="H6" s="11">
        <v>73.2</v>
      </c>
      <c r="I6" s="11">
        <v>77.099999999999994</v>
      </c>
      <c r="J6" s="11">
        <v>72</v>
      </c>
      <c r="K6" s="11">
        <f>'[1]Rth Module 29L'!M9</f>
        <v>42</v>
      </c>
      <c r="L6" s="12">
        <f t="shared" si="0"/>
        <v>0.10698274453058343</v>
      </c>
      <c r="M6" s="12">
        <f t="shared" si="1"/>
        <v>0.25214940421569398</v>
      </c>
      <c r="N6" s="9">
        <f t="shared" si="2"/>
        <v>0.55318288484309408</v>
      </c>
      <c r="O6" s="9">
        <f t="shared" si="3"/>
        <v>4.7757108316622698</v>
      </c>
      <c r="P6" s="9">
        <f t="shared" si="4"/>
        <v>2.7035831140412991</v>
      </c>
      <c r="Q6" s="8">
        <v>90</v>
      </c>
      <c r="R6" s="8">
        <v>55</v>
      </c>
      <c r="S6" s="8">
        <v>3</v>
      </c>
      <c r="T6" s="8">
        <v>6</v>
      </c>
      <c r="U6" s="8">
        <v>240</v>
      </c>
      <c r="V6" s="8">
        <v>150</v>
      </c>
      <c r="W6" s="8">
        <v>43</v>
      </c>
    </row>
    <row r="7" spans="1:23" x14ac:dyDescent="0.3">
      <c r="A7" s="8">
        <f t="shared" si="5"/>
        <v>26575</v>
      </c>
      <c r="B7" s="8">
        <v>149.9</v>
      </c>
      <c r="C7" s="9">
        <v>14.87</v>
      </c>
      <c r="D7" s="8">
        <v>1.4779</v>
      </c>
      <c r="E7" s="10">
        <f>D7-[1]Calibration!$C$16*(F7-$F$2)+[1]Calibration!$C$17*(150-B7)</f>
        <v>1.4760274091497161</v>
      </c>
      <c r="F7" s="11">
        <v>97.8</v>
      </c>
      <c r="G7" s="11">
        <v>74.099999999999994</v>
      </c>
      <c r="H7" s="11">
        <v>73.099999999999994</v>
      </c>
      <c r="I7" s="11">
        <v>77</v>
      </c>
      <c r="J7" s="11">
        <v>71.900000000000006</v>
      </c>
      <c r="K7" s="11">
        <f>'[1]Rth Module 29L'!M10</f>
        <v>42.2</v>
      </c>
      <c r="L7" s="12">
        <f t="shared" si="0"/>
        <v>0.10731831460728421</v>
      </c>
      <c r="M7" s="12">
        <f t="shared" si="1"/>
        <v>0.25097364004900119</v>
      </c>
      <c r="N7" s="9">
        <f t="shared" si="2"/>
        <v>0.66229988281624896</v>
      </c>
      <c r="O7" s="9">
        <f t="shared" si="3"/>
        <v>5.1043581614202784</v>
      </c>
      <c r="P7" s="9">
        <f t="shared" si="4"/>
        <v>2.2246797702398271</v>
      </c>
      <c r="Q7" s="8">
        <v>90</v>
      </c>
      <c r="R7" s="8">
        <v>55</v>
      </c>
      <c r="S7" s="8">
        <v>3</v>
      </c>
      <c r="T7" s="8">
        <v>6</v>
      </c>
      <c r="U7" s="8">
        <v>240</v>
      </c>
      <c r="V7" s="8">
        <v>150</v>
      </c>
      <c r="W7" s="8">
        <v>43</v>
      </c>
    </row>
    <row r="8" spans="1:23" x14ac:dyDescent="0.3">
      <c r="A8" s="8">
        <f t="shared" si="5"/>
        <v>31575</v>
      </c>
      <c r="B8" s="8">
        <v>149.9</v>
      </c>
      <c r="C8" s="9">
        <v>14.88</v>
      </c>
      <c r="D8" s="8">
        <v>1.4796</v>
      </c>
      <c r="E8" s="10">
        <f>D8-[1]Calibration!$C$16*(F8-$F$2)+[1]Calibration!$C$17*(150-B8)</f>
        <v>1.4768978756785589</v>
      </c>
      <c r="F8" s="11">
        <v>98.5</v>
      </c>
      <c r="G8" s="11">
        <v>74.599999999999994</v>
      </c>
      <c r="H8" s="11">
        <v>73.400000000000006</v>
      </c>
      <c r="I8" s="11">
        <v>77.3</v>
      </c>
      <c r="J8" s="11">
        <v>72.2</v>
      </c>
      <c r="K8" s="11">
        <f>'[1]Rth Module 29L'!M11</f>
        <v>42.5</v>
      </c>
      <c r="L8" s="12">
        <f t="shared" si="0"/>
        <v>0.10877306507483316</v>
      </c>
      <c r="M8" s="12">
        <f t="shared" si="1"/>
        <v>0.25248877281619303</v>
      </c>
      <c r="N8" s="9">
        <f t="shared" si="2"/>
        <v>0.72166406685589779</v>
      </c>
      <c r="O8" s="9">
        <f t="shared" si="3"/>
        <v>6.5290974031450109</v>
      </c>
      <c r="P8" s="9">
        <f t="shared" si="4"/>
        <v>2.8418121587462175</v>
      </c>
      <c r="Q8" s="8">
        <v>90</v>
      </c>
      <c r="R8" s="8">
        <v>55</v>
      </c>
      <c r="S8" s="8">
        <v>3</v>
      </c>
      <c r="T8" s="8">
        <v>6</v>
      </c>
      <c r="U8" s="8">
        <v>240</v>
      </c>
      <c r="V8" s="8">
        <v>150</v>
      </c>
      <c r="W8" s="8">
        <v>43</v>
      </c>
    </row>
    <row r="9" spans="1:23" x14ac:dyDescent="0.3">
      <c r="A9" s="8">
        <f t="shared" si="5"/>
        <v>36575</v>
      </c>
      <c r="B9" s="8">
        <v>149.69999999999999</v>
      </c>
      <c r="C9" s="8">
        <v>14.87</v>
      </c>
      <c r="D9" s="8">
        <v>1.4802999999999999</v>
      </c>
      <c r="E9" s="10">
        <f>D9-[1]Calibration!$C$16*(F9-$F$2)+[1]Calibration!$C$17*(150-B9)</f>
        <v>1.4787113900233406</v>
      </c>
      <c r="F9" s="11">
        <v>98.2</v>
      </c>
      <c r="G9" s="11">
        <v>74.3</v>
      </c>
      <c r="H9" s="11">
        <v>73.2</v>
      </c>
      <c r="I9" s="11">
        <v>77.3</v>
      </c>
      <c r="J9" s="11">
        <v>72</v>
      </c>
      <c r="K9" s="11">
        <f>'[1]Rth Module 29L'!M12</f>
        <v>42.2</v>
      </c>
      <c r="L9" s="12">
        <f t="shared" si="0"/>
        <v>0.10830280435220235</v>
      </c>
      <c r="M9" s="12">
        <f t="shared" si="1"/>
        <v>0.25270654348847216</v>
      </c>
      <c r="N9" s="9">
        <f t="shared" si="2"/>
        <v>0.84534234253329055</v>
      </c>
      <c r="O9" s="9">
        <f t="shared" si="3"/>
        <v>6.0685380698988158</v>
      </c>
      <c r="P9" s="9">
        <f t="shared" si="4"/>
        <v>2.9305128574838903</v>
      </c>
      <c r="Q9" s="8">
        <v>90</v>
      </c>
      <c r="R9" s="8">
        <v>55</v>
      </c>
      <c r="S9" s="8">
        <v>3</v>
      </c>
      <c r="T9" s="8">
        <v>6</v>
      </c>
      <c r="U9" s="8">
        <v>240</v>
      </c>
      <c r="V9" s="8">
        <v>150</v>
      </c>
      <c r="W9" s="8">
        <v>43</v>
      </c>
    </row>
    <row r="10" spans="1:23" x14ac:dyDescent="0.3">
      <c r="A10" s="3">
        <f t="shared" si="5"/>
        <v>41575</v>
      </c>
      <c r="B10" s="3">
        <v>149.80000000000001</v>
      </c>
      <c r="C10" s="3">
        <v>14.87</v>
      </c>
      <c r="D10" s="3">
        <v>1.4821</v>
      </c>
      <c r="E10" s="6">
        <f>D10-[1]Calibration!$C$16*(F10-$F$2)+[1]Calibration!$C$17*(150-B10)</f>
        <v>1.4793028565521835</v>
      </c>
      <c r="F10" s="4">
        <v>98.9</v>
      </c>
      <c r="G10" s="4">
        <v>74.8</v>
      </c>
      <c r="H10" s="4">
        <v>73.599999999999994</v>
      </c>
      <c r="I10" s="4">
        <v>77.7</v>
      </c>
      <c r="J10" s="4">
        <v>72.2</v>
      </c>
      <c r="K10" s="4">
        <f>'[1]Rth Module 29L'!M13</f>
        <v>42.3</v>
      </c>
      <c r="L10" s="7">
        <f t="shared" si="0"/>
        <v>0.10956290234808283</v>
      </c>
      <c r="M10" s="7">
        <f t="shared" si="1"/>
        <v>0.25493361861876607</v>
      </c>
      <c r="N10" s="5">
        <f t="shared" si="2"/>
        <v>0.8856792500513766</v>
      </c>
      <c r="O10" s="5">
        <f t="shared" si="3"/>
        <v>7.3026404834725014</v>
      </c>
      <c r="P10" s="5">
        <f t="shared" si="4"/>
        <v>3.8376282102122099</v>
      </c>
      <c r="Q10" s="3">
        <v>90</v>
      </c>
      <c r="R10" s="3">
        <v>55</v>
      </c>
      <c r="S10" s="3">
        <v>3</v>
      </c>
      <c r="T10" s="3">
        <v>6</v>
      </c>
      <c r="U10" s="3">
        <v>240</v>
      </c>
      <c r="V10" s="3">
        <v>150</v>
      </c>
      <c r="W10" s="3">
        <v>43</v>
      </c>
    </row>
    <row r="11" spans="1:23" x14ac:dyDescent="0.3">
      <c r="A11" s="8">
        <f>A10+37367-34950+42409-37367</f>
        <v>49034</v>
      </c>
      <c r="B11" s="8">
        <v>149.6</v>
      </c>
      <c r="C11" s="8">
        <v>14.87</v>
      </c>
      <c r="D11" s="8">
        <v>1.4823</v>
      </c>
      <c r="E11" s="10">
        <f>D11-[1]Calibration!$C$16*(F11-$F$2)+[1]Calibration!$C$17*(150-B11)</f>
        <v>1.4813273995865286</v>
      </c>
      <c r="F11" s="11">
        <v>98</v>
      </c>
      <c r="G11" s="11">
        <v>74.5</v>
      </c>
      <c r="H11" s="11">
        <v>73.099999999999994</v>
      </c>
      <c r="I11" s="11">
        <v>77.099999999999994</v>
      </c>
      <c r="J11" s="11">
        <v>71.8</v>
      </c>
      <c r="K11" s="11">
        <f>'[1]Rth Module 29L'!M14</f>
        <v>41.9</v>
      </c>
      <c r="L11" s="12">
        <f t="shared" si="0"/>
        <v>0.10766528097504205</v>
      </c>
      <c r="M11" s="12">
        <f t="shared" si="1"/>
        <v>0.25298522566282133</v>
      </c>
      <c r="N11" s="9">
        <f t="shared" si="2"/>
        <v>1.0237492864108702</v>
      </c>
      <c r="O11" s="9">
        <f t="shared" si="3"/>
        <v>5.4441666789155025</v>
      </c>
      <c r="P11" s="9">
        <f t="shared" si="4"/>
        <v>3.044023567313642</v>
      </c>
      <c r="Q11" s="8">
        <v>90</v>
      </c>
      <c r="R11" s="8">
        <v>55</v>
      </c>
      <c r="S11" s="8">
        <v>3</v>
      </c>
      <c r="T11" s="8">
        <v>6</v>
      </c>
      <c r="U11" s="8">
        <v>240</v>
      </c>
      <c r="V11" s="8">
        <v>150</v>
      </c>
      <c r="W11" s="8">
        <v>43</v>
      </c>
    </row>
    <row r="12" spans="1:23" x14ac:dyDescent="0.3">
      <c r="A12" s="8">
        <f>A11+5000</f>
        <v>54034</v>
      </c>
      <c r="B12" s="8">
        <v>149.6</v>
      </c>
      <c r="C12" s="8">
        <v>14.87</v>
      </c>
      <c r="D12" s="8">
        <v>1.4838</v>
      </c>
      <c r="E12" s="10">
        <f>D12-[1]Calibration!$C$16*(F12-$F$2)+[1]Calibration!$C$17*(150-B12)</f>
        <v>1.4824718852417469</v>
      </c>
      <c r="F12" s="11">
        <v>98.3</v>
      </c>
      <c r="G12" s="11">
        <v>74.8</v>
      </c>
      <c r="H12" s="11">
        <v>73.5</v>
      </c>
      <c r="I12" s="11">
        <v>77.599999999999994</v>
      </c>
      <c r="J12" s="11">
        <v>72.2</v>
      </c>
      <c r="K12" s="11">
        <f>'[1]Rth Module 29L'!M15</f>
        <v>42.9</v>
      </c>
      <c r="L12" s="12">
        <f t="shared" si="0"/>
        <v>0.10710594203493989</v>
      </c>
      <c r="M12" s="12">
        <f t="shared" si="1"/>
        <v>0.24957599111401355</v>
      </c>
      <c r="N12" s="9">
        <f t="shared" si="2"/>
        <v>1.1018010607363429</v>
      </c>
      <c r="O12" s="9">
        <f t="shared" si="3"/>
        <v>4.8963667949045035</v>
      </c>
      <c r="P12" s="9">
        <f t="shared" si="4"/>
        <v>1.6554000053113935</v>
      </c>
      <c r="Q12" s="8">
        <v>90</v>
      </c>
      <c r="R12" s="8">
        <v>55</v>
      </c>
      <c r="S12" s="8">
        <v>3</v>
      </c>
      <c r="T12" s="8">
        <v>6</v>
      </c>
      <c r="U12" s="8">
        <v>240</v>
      </c>
      <c r="V12" s="8">
        <v>150</v>
      </c>
      <c r="W12" s="8">
        <v>43</v>
      </c>
    </row>
    <row r="13" spans="1:23" x14ac:dyDescent="0.3">
      <c r="A13" s="8">
        <f>A12+5000</f>
        <v>59034</v>
      </c>
      <c r="B13" s="8">
        <v>149.6</v>
      </c>
      <c r="C13" s="8">
        <v>14.87</v>
      </c>
      <c r="D13" s="10">
        <v>1.4843999999999999</v>
      </c>
      <c r="E13" s="10">
        <f>D13-[1]Calibration!$C$16*(F13-$F$2)+[1]Calibration!$C$17*(150-B13)</f>
        <v>1.4833088948049347</v>
      </c>
      <c r="F13" s="11">
        <v>98.1</v>
      </c>
      <c r="G13" s="11">
        <v>74.599999999999994</v>
      </c>
      <c r="H13" s="11">
        <v>73.2</v>
      </c>
      <c r="I13" s="11">
        <v>77.2</v>
      </c>
      <c r="J13" s="11">
        <v>71.900000000000006</v>
      </c>
      <c r="K13" s="11">
        <f>'[1]Rth Module 29L'!M16</f>
        <v>42.2</v>
      </c>
      <c r="L13" s="12">
        <f t="shared" si="0"/>
        <v>0.10751296550074428</v>
      </c>
      <c r="M13" s="12">
        <f t="shared" si="1"/>
        <v>0.25172669199964837</v>
      </c>
      <c r="N13" s="9">
        <f t="shared" si="2"/>
        <v>1.158883542492511</v>
      </c>
      <c r="O13" s="9">
        <f t="shared" si="3"/>
        <v>5.2949934439210669</v>
      </c>
      <c r="P13" s="9">
        <f t="shared" si="4"/>
        <v>2.5314071799001887</v>
      </c>
      <c r="Q13" s="8">
        <v>90</v>
      </c>
      <c r="R13" s="8">
        <v>55</v>
      </c>
      <c r="S13" s="8">
        <v>3</v>
      </c>
      <c r="T13" s="8">
        <v>6</v>
      </c>
      <c r="U13" s="8">
        <v>240</v>
      </c>
      <c r="V13" s="8">
        <v>150</v>
      </c>
      <c r="W13" s="8">
        <v>43</v>
      </c>
    </row>
    <row r="14" spans="1:23" x14ac:dyDescent="0.3">
      <c r="A14" s="3">
        <f>A13+5000</f>
        <v>64034</v>
      </c>
      <c r="B14" s="3">
        <v>149.69999999999999</v>
      </c>
      <c r="C14" s="3">
        <v>14.87</v>
      </c>
      <c r="D14" s="3">
        <v>1.4852000000000001</v>
      </c>
      <c r="E14" s="6">
        <f>D14-[1]Calibration!$C$16*(F14-$F$2)+[1]Calibration!$C$17*(150-B14)</f>
        <v>1.4833743804601529</v>
      </c>
      <c r="F14" s="4">
        <v>98.4</v>
      </c>
      <c r="G14" s="4">
        <v>74.400000000000006</v>
      </c>
      <c r="H14" s="4">
        <v>73.2</v>
      </c>
      <c r="I14" s="4">
        <v>77.3</v>
      </c>
      <c r="J14" s="4">
        <v>71.8</v>
      </c>
      <c r="K14" s="4">
        <f>'[1]Rth Module 29L'!M17</f>
        <v>42.4</v>
      </c>
      <c r="L14" s="7">
        <f t="shared" si="0"/>
        <v>0.10895747865243006</v>
      </c>
      <c r="M14" s="7">
        <f t="shared" si="1"/>
        <v>0.25187280926877548</v>
      </c>
      <c r="N14" s="5">
        <f t="shared" si="2"/>
        <v>1.1633495413098358</v>
      </c>
      <c r="O14" s="5">
        <f t="shared" si="3"/>
        <v>6.7097065636643718</v>
      </c>
      <c r="P14" s="5">
        <f t="shared" si="4"/>
        <v>2.5909225578598201</v>
      </c>
      <c r="Q14" s="3">
        <v>90</v>
      </c>
      <c r="R14" s="3">
        <v>55</v>
      </c>
      <c r="S14" s="3">
        <v>3</v>
      </c>
      <c r="T14" s="3">
        <v>6</v>
      </c>
      <c r="U14" s="3">
        <v>240</v>
      </c>
      <c r="V14" s="3">
        <v>150</v>
      </c>
      <c r="W14" s="3">
        <v>43</v>
      </c>
    </row>
    <row r="15" spans="1:23" x14ac:dyDescent="0.3">
      <c r="A15" s="8">
        <f>A14-57409+60106+4948</f>
        <v>71679</v>
      </c>
      <c r="B15" s="8">
        <v>149.9</v>
      </c>
      <c r="C15" s="8">
        <v>14.88</v>
      </c>
      <c r="D15" s="8">
        <v>1.4879</v>
      </c>
      <c r="E15" s="10">
        <f>D15-[1]Calibration!$C$16*(F15-$F$2)+[1]Calibration!$C$17*(150-B15)</f>
        <v>1.4843683422074019</v>
      </c>
      <c r="F15" s="11">
        <v>99.2</v>
      </c>
      <c r="G15" s="11">
        <v>74.599999999999994</v>
      </c>
      <c r="H15" s="11">
        <v>73.400000000000006</v>
      </c>
      <c r="I15" s="11">
        <v>77.5</v>
      </c>
      <c r="J15" s="11">
        <v>72</v>
      </c>
      <c r="K15" s="11">
        <f>'[1]Rth Module 29L'!M18</f>
        <v>42.6</v>
      </c>
      <c r="L15" s="12">
        <f t="shared" si="0"/>
        <v>0.1113047966516289</v>
      </c>
      <c r="M15" s="12">
        <f t="shared" si="1"/>
        <v>0.2537704527888095</v>
      </c>
      <c r="N15" s="9">
        <f t="shared" si="2"/>
        <v>1.2311358675348085</v>
      </c>
      <c r="O15" s="9">
        <f t="shared" si="3"/>
        <v>9.0085998383990216</v>
      </c>
      <c r="P15" s="9">
        <f t="shared" si="4"/>
        <v>3.3638563253888476</v>
      </c>
      <c r="Q15" s="8">
        <v>90</v>
      </c>
      <c r="R15" s="8">
        <v>55</v>
      </c>
      <c r="S15" s="8">
        <v>3</v>
      </c>
      <c r="T15" s="8">
        <v>6</v>
      </c>
      <c r="U15" s="8">
        <v>240</v>
      </c>
      <c r="V15" s="8">
        <v>150</v>
      </c>
      <c r="W15" s="8">
        <v>43</v>
      </c>
    </row>
    <row r="16" spans="1:23" x14ac:dyDescent="0.3">
      <c r="A16" s="8">
        <f t="shared" ref="A16:A24" si="6">A15+5000</f>
        <v>76679</v>
      </c>
      <c r="B16" s="8">
        <v>149.9</v>
      </c>
      <c r="C16" s="8">
        <v>14.89</v>
      </c>
      <c r="D16" s="10">
        <v>1.4883999999999999</v>
      </c>
      <c r="E16" s="10">
        <f>D16-[1]Calibration!$C$16*(F16-$F$2)+[1]Calibration!$C$17*(150-B16)</f>
        <v>1.4852238565521834</v>
      </c>
      <c r="F16" s="11">
        <v>98.9</v>
      </c>
      <c r="G16" s="11">
        <v>74.5</v>
      </c>
      <c r="H16" s="11">
        <v>73.400000000000006</v>
      </c>
      <c r="I16" s="11">
        <v>77.5</v>
      </c>
      <c r="J16" s="11">
        <v>72</v>
      </c>
      <c r="K16" s="11">
        <f>'[1]Rth Module 29L'!M19</f>
        <v>42.7</v>
      </c>
      <c r="L16" s="12">
        <f t="shared" si="0"/>
        <v>0.11003483644654982</v>
      </c>
      <c r="M16" s="12">
        <f t="shared" si="1"/>
        <v>0.25189237508334411</v>
      </c>
      <c r="N16" s="9">
        <f t="shared" si="2"/>
        <v>1.2894803406757607</v>
      </c>
      <c r="O16" s="9">
        <f t="shared" si="3"/>
        <v>7.7648386711292314</v>
      </c>
      <c r="P16" s="9">
        <f t="shared" si="4"/>
        <v>2.5988919570697608</v>
      </c>
      <c r="Q16" s="8">
        <v>90</v>
      </c>
      <c r="R16" s="8">
        <v>55</v>
      </c>
      <c r="S16" s="8">
        <v>3</v>
      </c>
      <c r="T16" s="8">
        <v>6</v>
      </c>
      <c r="U16" s="8">
        <v>240</v>
      </c>
      <c r="V16" s="8">
        <v>150</v>
      </c>
      <c r="W16" s="8">
        <v>43</v>
      </c>
    </row>
    <row r="17" spans="1:23" x14ac:dyDescent="0.3">
      <c r="A17" s="8">
        <f t="shared" si="6"/>
        <v>81679</v>
      </c>
      <c r="B17" s="8">
        <v>149.69999999999999</v>
      </c>
      <c r="C17" s="8">
        <v>14.88</v>
      </c>
      <c r="D17" s="10">
        <v>1.4886999999999999</v>
      </c>
      <c r="E17" s="10">
        <f>D17-[1]Calibration!$C$16*(F17-$F$2)+[1]Calibration!$C$17*(150-B17)</f>
        <v>1.4859263422074018</v>
      </c>
      <c r="F17" s="11">
        <v>99.2</v>
      </c>
      <c r="G17" s="11">
        <v>74.599999999999994</v>
      </c>
      <c r="H17" s="11">
        <v>73.5</v>
      </c>
      <c r="I17" s="11">
        <v>77.7</v>
      </c>
      <c r="J17" s="11">
        <v>72.2</v>
      </c>
      <c r="K17" s="11">
        <f>'[1]Rth Module 29L'!M20</f>
        <v>43</v>
      </c>
      <c r="L17" s="12">
        <f t="shared" si="0"/>
        <v>0.11083271309641969</v>
      </c>
      <c r="M17" s="12">
        <f t="shared" si="1"/>
        <v>0.25217807595217756</v>
      </c>
      <c r="N17" s="9">
        <f t="shared" si="2"/>
        <v>1.3373885443111615</v>
      </c>
      <c r="O17" s="9">
        <f t="shared" si="3"/>
        <v>8.5462552772642759</v>
      </c>
      <c r="P17" s="9">
        <f t="shared" si="4"/>
        <v>2.7152614683095728</v>
      </c>
      <c r="Q17" s="8">
        <v>90</v>
      </c>
      <c r="R17" s="8">
        <v>55</v>
      </c>
      <c r="S17" s="8">
        <v>3</v>
      </c>
      <c r="T17" s="8">
        <v>6</v>
      </c>
      <c r="U17" s="8">
        <v>240</v>
      </c>
      <c r="V17" s="8">
        <v>150</v>
      </c>
      <c r="W17" s="8">
        <v>43</v>
      </c>
    </row>
    <row r="18" spans="1:23" x14ac:dyDescent="0.3">
      <c r="A18" s="8">
        <f t="shared" si="6"/>
        <v>86679</v>
      </c>
      <c r="B18" s="8">
        <v>149.80000000000001</v>
      </c>
      <c r="C18" s="8">
        <v>14.88</v>
      </c>
      <c r="D18" s="10">
        <v>1.4901</v>
      </c>
      <c r="E18" s="10">
        <f>D18-[1]Calibration!$C$16*(F18-$F$2)+[1]Calibration!$C$17*(150-B18)</f>
        <v>1.4870658469889959</v>
      </c>
      <c r="F18" s="11">
        <v>99.1</v>
      </c>
      <c r="G18" s="11">
        <v>74.900000000000006</v>
      </c>
      <c r="H18" s="11">
        <v>73.599999999999994</v>
      </c>
      <c r="I18" s="11">
        <v>77.7</v>
      </c>
      <c r="J18" s="11">
        <v>72.3</v>
      </c>
      <c r="K18" s="11">
        <f>'[1]Rth Module 29L'!M21</f>
        <v>42.2</v>
      </c>
      <c r="L18" s="12">
        <f t="shared" si="0"/>
        <v>0.1096466765207557</v>
      </c>
      <c r="M18" s="12">
        <f t="shared" si="1"/>
        <v>0.25490892314733399</v>
      </c>
      <c r="N18" s="9">
        <f t="shared" si="2"/>
        <v>1.4151006324009103</v>
      </c>
      <c r="O18" s="9">
        <f t="shared" si="3"/>
        <v>7.3846864108755437</v>
      </c>
      <c r="P18" s="9">
        <f t="shared" si="4"/>
        <v>3.8275694380701379</v>
      </c>
      <c r="Q18" s="8">
        <v>90</v>
      </c>
      <c r="R18" s="8">
        <v>55</v>
      </c>
      <c r="S18" s="8">
        <v>3</v>
      </c>
      <c r="T18" s="8">
        <v>6</v>
      </c>
      <c r="U18" s="8">
        <v>240</v>
      </c>
      <c r="V18" s="8">
        <v>150</v>
      </c>
      <c r="W18" s="8">
        <v>43</v>
      </c>
    </row>
    <row r="19" spans="1:23" x14ac:dyDescent="0.3">
      <c r="A19" s="8">
        <f t="shared" si="6"/>
        <v>91679</v>
      </c>
      <c r="B19" s="8">
        <v>149.80000000000001</v>
      </c>
      <c r="C19" s="8">
        <v>14.88</v>
      </c>
      <c r="D19" s="10">
        <v>1.4904999999999999</v>
      </c>
      <c r="E19" s="10">
        <f>D19-[1]Calibration!$C$16*(F19-$F$2)+[1]Calibration!$C$17*(150-B19)</f>
        <v>1.4875843517705896</v>
      </c>
      <c r="F19" s="11">
        <v>99</v>
      </c>
      <c r="G19" s="11">
        <v>74.7</v>
      </c>
      <c r="H19" s="11">
        <v>73.5</v>
      </c>
      <c r="I19" s="11">
        <v>77.7</v>
      </c>
      <c r="J19" s="11">
        <v>72.2</v>
      </c>
      <c r="K19" s="11">
        <f>'[1]Rth Module 29L'!M22</f>
        <v>42.6</v>
      </c>
      <c r="L19" s="12">
        <f t="shared" si="0"/>
        <v>0.10961725104567471</v>
      </c>
      <c r="M19" s="12">
        <f t="shared" si="1"/>
        <v>0.25260114234835757</v>
      </c>
      <c r="N19" s="9">
        <f t="shared" si="2"/>
        <v>1.4504616856523005</v>
      </c>
      <c r="O19" s="9">
        <f t="shared" si="3"/>
        <v>7.3558679777562794</v>
      </c>
      <c r="P19" s="9">
        <f t="shared" si="4"/>
        <v>2.8875816644170467</v>
      </c>
      <c r="Q19" s="8">
        <v>90</v>
      </c>
      <c r="R19" s="8">
        <v>55</v>
      </c>
      <c r="S19" s="8">
        <v>3</v>
      </c>
      <c r="T19" s="8">
        <v>6</v>
      </c>
      <c r="U19" s="8">
        <v>240</v>
      </c>
      <c r="V19" s="8">
        <v>150</v>
      </c>
      <c r="W19" s="8">
        <v>43</v>
      </c>
    </row>
    <row r="20" spans="1:23" x14ac:dyDescent="0.3">
      <c r="A20" s="8">
        <f t="shared" si="6"/>
        <v>96679</v>
      </c>
      <c r="B20" s="8">
        <v>149.80000000000001</v>
      </c>
      <c r="C20" s="8">
        <v>14.89</v>
      </c>
      <c r="D20" s="10">
        <v>1.4916</v>
      </c>
      <c r="E20" s="10">
        <f>D20-[1]Calibration!$C$16*(F20-$F$2)+[1]Calibration!$C$17*(150-B20)</f>
        <v>1.488447342207402</v>
      </c>
      <c r="F20" s="11">
        <v>99.2</v>
      </c>
      <c r="G20" s="11">
        <v>74.599999999999994</v>
      </c>
      <c r="H20" s="11">
        <v>73.5</v>
      </c>
      <c r="I20" s="11">
        <v>77.599999999999994</v>
      </c>
      <c r="J20" s="11">
        <v>72.2</v>
      </c>
      <c r="K20" s="11">
        <f>'[1]Rth Module 29L'!M23</f>
        <v>42.1</v>
      </c>
      <c r="L20" s="12">
        <f t="shared" si="0"/>
        <v>0.11065527255255155</v>
      </c>
      <c r="M20" s="12">
        <f t="shared" si="1"/>
        <v>0.25554766684532626</v>
      </c>
      <c r="N20" s="9">
        <f t="shared" si="2"/>
        <v>1.5093160142426236</v>
      </c>
      <c r="O20" s="9">
        <f t="shared" si="3"/>
        <v>8.3724752981123398</v>
      </c>
      <c r="P20" s="9">
        <f t="shared" si="4"/>
        <v>4.0877376771320977</v>
      </c>
      <c r="Q20" s="8">
        <v>90</v>
      </c>
      <c r="R20" s="8">
        <v>55</v>
      </c>
      <c r="S20" s="8">
        <v>3</v>
      </c>
      <c r="T20" s="8">
        <v>6</v>
      </c>
      <c r="U20" s="8">
        <v>240</v>
      </c>
      <c r="V20" s="8">
        <v>150</v>
      </c>
      <c r="W20" s="8">
        <v>43</v>
      </c>
    </row>
    <row r="21" spans="1:23" x14ac:dyDescent="0.3">
      <c r="A21" s="8">
        <f t="shared" si="6"/>
        <v>101679</v>
      </c>
      <c r="B21" s="8">
        <v>149.80000000000001</v>
      </c>
      <c r="C21" s="8">
        <v>14.88</v>
      </c>
      <c r="D21" s="10">
        <v>1.4945999999999999</v>
      </c>
      <c r="E21" s="10">
        <f>D21-[1]Calibration!$C$16*(F21-$F$2)+[1]Calibration!$C$17*(150-B21)</f>
        <v>1.491328837425808</v>
      </c>
      <c r="F21" s="11">
        <v>99.3</v>
      </c>
      <c r="G21" s="11">
        <v>75.2</v>
      </c>
      <c r="H21" s="11">
        <v>73.7</v>
      </c>
      <c r="I21" s="11">
        <v>77.8</v>
      </c>
      <c r="J21" s="11">
        <v>72.5</v>
      </c>
      <c r="K21" s="11">
        <f>'[1]Rth Module 29L'!M24</f>
        <v>42.4</v>
      </c>
      <c r="L21" s="12">
        <f t="shared" si="0"/>
        <v>0.10942820946685325</v>
      </c>
      <c r="M21" s="12">
        <f t="shared" si="1"/>
        <v>0.25414143341485507</v>
      </c>
      <c r="N21" s="9">
        <f t="shared" si="2"/>
        <v>1.7058285816841556</v>
      </c>
      <c r="O21" s="9">
        <f t="shared" si="3"/>
        <v>7.1707262907985641</v>
      </c>
      <c r="P21" s="9">
        <f t="shared" si="4"/>
        <v>3.5149613406050548</v>
      </c>
      <c r="Q21" s="8">
        <v>90</v>
      </c>
      <c r="R21" s="8">
        <v>55</v>
      </c>
      <c r="S21" s="8">
        <v>3</v>
      </c>
      <c r="T21" s="8">
        <v>6</v>
      </c>
      <c r="U21" s="8">
        <v>240</v>
      </c>
      <c r="V21" s="8">
        <v>150</v>
      </c>
      <c r="W21" s="8">
        <v>43</v>
      </c>
    </row>
    <row r="22" spans="1:23" x14ac:dyDescent="0.3">
      <c r="A22" s="8">
        <f t="shared" si="6"/>
        <v>106679</v>
      </c>
      <c r="B22" s="8">
        <v>149.80000000000001</v>
      </c>
      <c r="C22" s="8">
        <v>14.88</v>
      </c>
      <c r="D22" s="10">
        <v>1.4963</v>
      </c>
      <c r="E22" s="10">
        <f>D22-[1]Calibration!$C$16*(F22-$F$2)+[1]Calibration!$C$17*(150-B22)</f>
        <v>1.4925548182994324</v>
      </c>
      <c r="F22" s="11">
        <v>99.7</v>
      </c>
      <c r="G22" s="11">
        <v>75.3</v>
      </c>
      <c r="H22" s="11">
        <v>73.900000000000006</v>
      </c>
      <c r="I22" s="11">
        <v>78</v>
      </c>
      <c r="J22" s="11">
        <v>72.599999999999994</v>
      </c>
      <c r="K22" s="11">
        <f>'[1]Rth Module 29L'!M25</f>
        <v>43.2</v>
      </c>
      <c r="L22" s="12">
        <f t="shared" si="0"/>
        <v>0.11041922991710666</v>
      </c>
      <c r="M22" s="12">
        <f t="shared" si="1"/>
        <v>0.25206814102288982</v>
      </c>
      <c r="N22" s="9">
        <f t="shared" si="2"/>
        <v>1.7894381769981502</v>
      </c>
      <c r="O22" s="9">
        <f t="shared" si="3"/>
        <v>8.1413021774017693</v>
      </c>
      <c r="P22" s="9">
        <f t="shared" si="4"/>
        <v>2.6704836066193622</v>
      </c>
      <c r="Q22" s="8">
        <v>90</v>
      </c>
      <c r="R22" s="8">
        <v>55</v>
      </c>
      <c r="S22" s="8">
        <v>3</v>
      </c>
      <c r="T22" s="8">
        <v>6</v>
      </c>
      <c r="U22" s="8">
        <v>240</v>
      </c>
      <c r="V22" s="8">
        <v>150</v>
      </c>
      <c r="W22" s="8">
        <v>43</v>
      </c>
    </row>
    <row r="23" spans="1:23" x14ac:dyDescent="0.3">
      <c r="A23" s="8">
        <f t="shared" si="6"/>
        <v>111679</v>
      </c>
      <c r="B23" s="8">
        <v>149.69999999999999</v>
      </c>
      <c r="C23" s="8">
        <v>14.88</v>
      </c>
      <c r="D23" s="10">
        <v>1.4977</v>
      </c>
      <c r="E23" s="10">
        <f>D23-[1]Calibration!$C$16*(F23-$F$2)+[1]Calibration!$C$17*(150-B23)</f>
        <v>1.494807837425808</v>
      </c>
      <c r="F23" s="11">
        <v>99.3</v>
      </c>
      <c r="G23" s="11">
        <v>75.099999999999994</v>
      </c>
      <c r="H23" s="11">
        <v>73.599999999999994</v>
      </c>
      <c r="I23" s="11">
        <v>77.7</v>
      </c>
      <c r="J23" s="11">
        <v>72.400000000000006</v>
      </c>
      <c r="K23" s="11">
        <f>'[1]Rth Module 29L'!M26</f>
        <v>42.6</v>
      </c>
      <c r="L23" s="12">
        <f t="shared" si="0"/>
        <v>0.10972067658050967</v>
      </c>
      <c r="M23" s="12">
        <f t="shared" si="1"/>
        <v>0.25289277894775997</v>
      </c>
      <c r="N23" s="9">
        <f t="shared" si="2"/>
        <v>1.9430898541520278</v>
      </c>
      <c r="O23" s="9">
        <f t="shared" si="3"/>
        <v>7.4571598634526657</v>
      </c>
      <c r="P23" s="9">
        <f t="shared" si="4"/>
        <v>3.0063688724177409</v>
      </c>
      <c r="Q23" s="8">
        <v>90</v>
      </c>
      <c r="R23" s="8">
        <v>55</v>
      </c>
      <c r="S23" s="8">
        <v>3</v>
      </c>
      <c r="T23" s="8">
        <v>6</v>
      </c>
      <c r="U23" s="8">
        <v>240</v>
      </c>
      <c r="V23" s="8">
        <v>150</v>
      </c>
      <c r="W23" s="8">
        <v>43</v>
      </c>
    </row>
    <row r="24" spans="1:23" x14ac:dyDescent="0.3">
      <c r="A24" s="8">
        <f t="shared" si="6"/>
        <v>116679</v>
      </c>
      <c r="B24" s="8">
        <v>149.69999999999999</v>
      </c>
      <c r="C24" s="8">
        <v>14.88</v>
      </c>
      <c r="D24" s="10">
        <v>1.4998</v>
      </c>
      <c r="E24" s="10">
        <f>D24-[1]Calibration!$C$16*(F24-$F$2)+[1]Calibration!$C$17*(150-B24)</f>
        <v>1.4970263422074019</v>
      </c>
      <c r="F24" s="11">
        <v>99.2</v>
      </c>
      <c r="G24" s="11">
        <v>75</v>
      </c>
      <c r="H24" s="11">
        <v>73.5</v>
      </c>
      <c r="I24" s="11">
        <v>77.599999999999994</v>
      </c>
      <c r="J24" s="11">
        <v>72.3</v>
      </c>
      <c r="K24" s="11">
        <f>'[1]Rth Module 29L'!M27</f>
        <v>42.3</v>
      </c>
      <c r="L24" s="12">
        <f t="shared" si="0"/>
        <v>0.10956704714937281</v>
      </c>
      <c r="M24" s="12">
        <f t="shared" si="1"/>
        <v>0.25342947084550044</v>
      </c>
      <c r="N24" s="9">
        <f t="shared" si="2"/>
        <v>2.0943877177499095</v>
      </c>
      <c r="O24" s="9">
        <f t="shared" si="3"/>
        <v>7.3066997782991461</v>
      </c>
      <c r="P24" s="9">
        <f t="shared" si="4"/>
        <v>3.2249701461255706</v>
      </c>
      <c r="Q24" s="8">
        <v>90</v>
      </c>
      <c r="R24" s="8">
        <v>55</v>
      </c>
      <c r="S24" s="8">
        <v>3</v>
      </c>
      <c r="T24" s="8">
        <v>6</v>
      </c>
      <c r="U24" s="8">
        <v>240</v>
      </c>
      <c r="V24" s="8">
        <v>150</v>
      </c>
      <c r="W24" s="8">
        <v>43</v>
      </c>
    </row>
    <row r="25" spans="1:23" x14ac:dyDescent="0.3">
      <c r="A25" s="8">
        <f>A24-49948+54791</f>
        <v>121522</v>
      </c>
      <c r="B25" s="8">
        <v>149.69999999999999</v>
      </c>
      <c r="C25" s="8">
        <v>14.88</v>
      </c>
      <c r="D25" s="10">
        <v>1.5024999999999999</v>
      </c>
      <c r="E25" s="10">
        <f>D25-[1]Calibration!$C$16*(F25-$F$2)+[1]Calibration!$C$17*(150-B25)</f>
        <v>1.4993708278626201</v>
      </c>
      <c r="F25" s="11">
        <v>99.5</v>
      </c>
      <c r="G25" s="11">
        <v>75.599999999999994</v>
      </c>
      <c r="H25" s="11">
        <v>74</v>
      </c>
      <c r="I25" s="11">
        <v>78.2</v>
      </c>
      <c r="J25" s="11">
        <v>72.900000000000006</v>
      </c>
      <c r="K25" s="11">
        <f>'[1]Rth Module 29L'!M28</f>
        <v>43.1</v>
      </c>
      <c r="L25" s="12">
        <f t="shared" si="0"/>
        <v>0.10814752077643915</v>
      </c>
      <c r="M25" s="12">
        <f t="shared" si="1"/>
        <v>0.25075108619902037</v>
      </c>
      <c r="N25" s="9">
        <f t="shared" si="2"/>
        <v>2.2542772405552367</v>
      </c>
      <c r="O25" s="9">
        <f t="shared" si="3"/>
        <v>5.9164579648083988</v>
      </c>
      <c r="P25" s="9">
        <f t="shared" si="4"/>
        <v>2.1340308238346126</v>
      </c>
      <c r="Q25" s="8">
        <v>90</v>
      </c>
      <c r="R25" s="8">
        <v>55</v>
      </c>
      <c r="S25" s="8">
        <v>3</v>
      </c>
      <c r="T25" s="8">
        <v>6</v>
      </c>
      <c r="U25" s="8">
        <v>240</v>
      </c>
      <c r="V25" s="8">
        <v>150</v>
      </c>
      <c r="W25" s="8">
        <v>43</v>
      </c>
    </row>
    <row r="26" spans="1:23" x14ac:dyDescent="0.3">
      <c r="A26" s="8">
        <f>A25+5000</f>
        <v>126522</v>
      </c>
      <c r="B26" s="8">
        <v>149.69999999999999</v>
      </c>
      <c r="C26" s="8">
        <v>14.88</v>
      </c>
      <c r="D26" s="10">
        <v>1.5028999999999999</v>
      </c>
      <c r="E26" s="10">
        <f>D26-[1]Calibration!$C$16*(F26-$F$2)+[1]Calibration!$C$17*(150-B26)</f>
        <v>1.5001263422074018</v>
      </c>
      <c r="F26" s="11">
        <v>99.2</v>
      </c>
      <c r="G26" s="11">
        <v>75.3</v>
      </c>
      <c r="H26" s="11">
        <v>73.5</v>
      </c>
      <c r="I26" s="11">
        <v>77.8</v>
      </c>
      <c r="J26" s="11">
        <v>72.900000000000006</v>
      </c>
      <c r="K26" s="11">
        <f>'[1]Rth Module 29L'!M29</f>
        <v>42.2</v>
      </c>
      <c r="L26" s="12">
        <f t="shared" si="0"/>
        <v>0.1081187370860336</v>
      </c>
      <c r="M26" s="12">
        <f t="shared" si="1"/>
        <v>0.25335120303818764</v>
      </c>
      <c r="N26" s="9">
        <f t="shared" si="2"/>
        <v>2.3058019013228828</v>
      </c>
      <c r="O26" s="9">
        <f t="shared" si="3"/>
        <v>5.8882680764686297</v>
      </c>
      <c r="P26" s="9">
        <f t="shared" si="4"/>
        <v>3.1930906964060424</v>
      </c>
      <c r="Q26" s="8">
        <v>90</v>
      </c>
      <c r="R26" s="8">
        <v>55</v>
      </c>
      <c r="S26" s="8">
        <v>3</v>
      </c>
      <c r="T26" s="8">
        <v>6</v>
      </c>
      <c r="U26" s="8">
        <v>240</v>
      </c>
      <c r="V26" s="8">
        <v>150</v>
      </c>
      <c r="W26" s="8">
        <v>43</v>
      </c>
    </row>
    <row r="27" spans="1:23" x14ac:dyDescent="0.3">
      <c r="A27" s="8">
        <f>A26+5000</f>
        <v>131522</v>
      </c>
      <c r="B27" s="8">
        <v>149.6</v>
      </c>
      <c r="C27" s="8">
        <v>14.88</v>
      </c>
      <c r="D27" s="10">
        <v>1.5044999999999999</v>
      </c>
      <c r="E27" s="10">
        <f>D27-[1]Calibration!$C$16*(F27-$F$2)+[1]Calibration!$C$17*(150-B27)</f>
        <v>1.5022238469889959</v>
      </c>
      <c r="F27" s="11">
        <v>99.1</v>
      </c>
      <c r="G27" s="11">
        <v>75.7</v>
      </c>
      <c r="H27" s="11">
        <v>73.7</v>
      </c>
      <c r="I27" s="11">
        <v>77.900000000000006</v>
      </c>
      <c r="J27" s="11">
        <v>72.8</v>
      </c>
      <c r="K27" s="11">
        <f>'[1]Rth Module 29L'!M30</f>
        <v>42.7</v>
      </c>
      <c r="L27" s="12">
        <f t="shared" si="0"/>
        <v>0.10696520065472029</v>
      </c>
      <c r="M27" s="12">
        <f t="shared" si="1"/>
        <v>0.25058514296682144</v>
      </c>
      <c r="N27" s="9">
        <f t="shared" si="2"/>
        <v>2.4488477919490572</v>
      </c>
      <c r="O27" s="9">
        <f t="shared" si="3"/>
        <v>4.7585288826258294</v>
      </c>
      <c r="P27" s="9">
        <f t="shared" si="4"/>
        <v>2.0664400849495967</v>
      </c>
      <c r="Q27" s="8">
        <v>90</v>
      </c>
      <c r="R27" s="8">
        <v>55</v>
      </c>
      <c r="S27" s="8">
        <v>3</v>
      </c>
      <c r="T27" s="8">
        <v>6</v>
      </c>
      <c r="U27" s="8">
        <v>240</v>
      </c>
      <c r="V27" s="8">
        <v>150</v>
      </c>
      <c r="W27" s="8">
        <v>43</v>
      </c>
    </row>
    <row r="28" spans="1:23" x14ac:dyDescent="0.3">
      <c r="A28" s="8">
        <f>A27+5000</f>
        <v>136522</v>
      </c>
      <c r="B28" s="8">
        <v>149.6</v>
      </c>
      <c r="C28" s="8">
        <v>14.88</v>
      </c>
      <c r="D28" s="10">
        <v>1.5105</v>
      </c>
      <c r="E28" s="10">
        <f>D28-[1]Calibration!$C$16*(F28-$F$2)+[1]Calibration!$C$17*(150-B28)</f>
        <v>1.5075128182994324</v>
      </c>
      <c r="F28" s="11">
        <v>99.7</v>
      </c>
      <c r="G28" s="11">
        <v>75.900000000000006</v>
      </c>
      <c r="H28" s="11">
        <v>73.8</v>
      </c>
      <c r="I28" s="11">
        <v>78.099999999999994</v>
      </c>
      <c r="J28" s="11">
        <v>73</v>
      </c>
      <c r="K28" s="11">
        <f>'[1]Rth Module 29L'!M31</f>
        <v>43.3</v>
      </c>
      <c r="L28" s="12">
        <f t="shared" si="0"/>
        <v>0.10842108803438327</v>
      </c>
      <c r="M28" s="12">
        <f t="shared" si="1"/>
        <v>0.24958977000568217</v>
      </c>
      <c r="N28" s="9">
        <f t="shared" si="2"/>
        <v>2.8095457117996543</v>
      </c>
      <c r="O28" s="9">
        <f t="shared" si="3"/>
        <v>6.1843815821836348</v>
      </c>
      <c r="P28" s="9">
        <f t="shared" si="4"/>
        <v>1.661012318971659</v>
      </c>
      <c r="Q28" s="8">
        <v>90</v>
      </c>
      <c r="R28" s="8">
        <v>55</v>
      </c>
      <c r="S28" s="8">
        <v>3</v>
      </c>
      <c r="T28" s="8">
        <v>6</v>
      </c>
      <c r="U28" s="8">
        <v>240</v>
      </c>
      <c r="V28" s="8">
        <v>150</v>
      </c>
      <c r="W28" s="8">
        <v>43</v>
      </c>
    </row>
    <row r="29" spans="1:23" x14ac:dyDescent="0.3">
      <c r="A29" s="8">
        <f>A28+5000</f>
        <v>141522</v>
      </c>
      <c r="B29" s="8">
        <v>149.6</v>
      </c>
      <c r="C29" s="8">
        <v>14.89</v>
      </c>
      <c r="D29" s="10">
        <v>1.5165999999999999</v>
      </c>
      <c r="E29" s="10">
        <f>D29-[1]Calibration!$C$16*(F29-$F$2)+[1]Calibration!$C$17*(150-B29)</f>
        <v>1.5136128182994324</v>
      </c>
      <c r="F29" s="11">
        <v>99.7</v>
      </c>
      <c r="G29" s="11">
        <v>75.900000000000006</v>
      </c>
      <c r="H29" s="11">
        <v>73.7</v>
      </c>
      <c r="I29" s="11">
        <v>78</v>
      </c>
      <c r="J29" s="11">
        <v>73</v>
      </c>
      <c r="K29" s="11">
        <f>'[1]Rth Module 29L'!M32</f>
        <v>42.2</v>
      </c>
      <c r="L29" s="12">
        <f t="shared" si="0"/>
        <v>0.10820537918690908</v>
      </c>
      <c r="M29" s="12">
        <f t="shared" si="1"/>
        <v>0.25343418750498053</v>
      </c>
      <c r="N29" s="9">
        <f t="shared" si="2"/>
        <v>3.2255542665722947</v>
      </c>
      <c r="O29" s="9">
        <f t="shared" si="3"/>
        <v>5.9731227672602003</v>
      </c>
      <c r="P29" s="9">
        <f t="shared" si="4"/>
        <v>3.2268913000955415</v>
      </c>
      <c r="Q29" s="8">
        <v>90</v>
      </c>
      <c r="R29" s="8">
        <v>55</v>
      </c>
      <c r="S29" s="8">
        <v>3</v>
      </c>
      <c r="T29" s="8">
        <v>6</v>
      </c>
      <c r="U29" s="8">
        <v>240</v>
      </c>
      <c r="V29" s="8">
        <v>150</v>
      </c>
      <c r="W29" s="8">
        <v>43</v>
      </c>
    </row>
    <row r="30" spans="1:23" x14ac:dyDescent="0.3">
      <c r="A30" s="8">
        <f>A29+79917-74742</f>
        <v>146697</v>
      </c>
      <c r="B30" s="8">
        <v>149.6</v>
      </c>
      <c r="C30" s="8">
        <v>14.89</v>
      </c>
      <c r="D30" s="10">
        <v>1.5366</v>
      </c>
      <c r="E30" s="10">
        <f>D30-[1]Calibration!$C$16*(F30-$F$2)+[1]Calibration!$C$17*(150-B30)</f>
        <v>1.533020294391463</v>
      </c>
      <c r="F30" s="11">
        <v>100.2</v>
      </c>
      <c r="G30" s="11">
        <v>76.5</v>
      </c>
      <c r="H30" s="11">
        <v>73.2</v>
      </c>
      <c r="I30" s="11">
        <v>78.099999999999994</v>
      </c>
      <c r="J30" s="11">
        <v>73.599999999999994</v>
      </c>
      <c r="K30" s="11">
        <f>'[1]Rth Module 29L'!M33</f>
        <v>42.3</v>
      </c>
      <c r="L30" s="12">
        <f t="shared" si="0"/>
        <v>0.10810206017730657</v>
      </c>
      <c r="M30" s="12">
        <f t="shared" si="1"/>
        <v>0.25187562512137018</v>
      </c>
      <c r="N30" s="9">
        <f t="shared" si="2"/>
        <v>4.5491077224461067</v>
      </c>
      <c r="O30" s="9">
        <f t="shared" si="3"/>
        <v>5.8719352092009558</v>
      </c>
      <c r="P30" s="9">
        <f t="shared" si="4"/>
        <v>2.5920694895842749</v>
      </c>
      <c r="Q30" s="8">
        <v>90</v>
      </c>
      <c r="R30" s="8">
        <v>55</v>
      </c>
      <c r="S30" s="8">
        <v>3</v>
      </c>
      <c r="T30" s="8">
        <v>6</v>
      </c>
      <c r="U30" s="8">
        <v>240</v>
      </c>
      <c r="V30" s="8">
        <v>150</v>
      </c>
      <c r="W30" s="8">
        <v>43</v>
      </c>
    </row>
    <row r="31" spans="1:23" x14ac:dyDescent="0.3">
      <c r="A31" s="13">
        <f>A30+55-18+2949</f>
        <v>149683</v>
      </c>
      <c r="B31" s="13">
        <v>149.69999999999999</v>
      </c>
      <c r="C31" s="13">
        <v>14.91</v>
      </c>
      <c r="D31" s="14">
        <v>1.5504</v>
      </c>
      <c r="E31" s="14">
        <f>D31-[1]Calibration!$C$16*(F31-$F$2)+[1]Calibration!$C$17*(150-B31)</f>
        <v>1.5456117609203059</v>
      </c>
      <c r="F31" s="15">
        <v>100.9</v>
      </c>
      <c r="G31" s="15">
        <v>76.900000000000006</v>
      </c>
      <c r="H31" s="15">
        <v>73.8</v>
      </c>
      <c r="I31" s="15">
        <v>78.2</v>
      </c>
      <c r="J31" s="15">
        <v>74.2</v>
      </c>
      <c r="K31" s="15">
        <f>'[1]Rth Module 29L'!M34</f>
        <v>43.3</v>
      </c>
      <c r="L31" s="16">
        <f t="shared" si="0"/>
        <v>0.10825314199089621</v>
      </c>
      <c r="M31" s="16">
        <f t="shared" si="1"/>
        <v>0.24817436731047238</v>
      </c>
      <c r="N31" s="17">
        <f t="shared" si="2"/>
        <v>5.4078221147628316</v>
      </c>
      <c r="O31" s="17">
        <f t="shared" si="3"/>
        <v>6.0199002336733436</v>
      </c>
      <c r="P31" s="17">
        <f t="shared" si="4"/>
        <v>1.0845012270677232</v>
      </c>
      <c r="Q31" s="13">
        <v>90</v>
      </c>
      <c r="R31" s="13">
        <v>55</v>
      </c>
      <c r="S31" s="13">
        <v>3</v>
      </c>
      <c r="T31" s="13">
        <v>6</v>
      </c>
      <c r="U31" s="13">
        <v>240</v>
      </c>
      <c r="V31" s="13">
        <v>150</v>
      </c>
      <c r="W31" s="13">
        <v>43</v>
      </c>
    </row>
    <row r="32" spans="1:23" x14ac:dyDescent="0.3">
      <c r="C32" s="18"/>
      <c r="F32" s="19"/>
      <c r="G32" s="19"/>
      <c r="H32" s="19"/>
      <c r="I32" s="19"/>
      <c r="J32" s="19"/>
      <c r="K32" s="19"/>
      <c r="L32" s="19"/>
      <c r="M32" s="19"/>
      <c r="N32" s="18"/>
      <c r="O32" s="19"/>
      <c r="P32" s="19"/>
    </row>
    <row r="33" spans="3:16" x14ac:dyDescent="0.3">
      <c r="C33" s="18"/>
      <c r="F33" s="19"/>
      <c r="G33" s="19"/>
      <c r="H33" s="19"/>
      <c r="I33" s="19"/>
      <c r="J33" s="19"/>
      <c r="K33" s="19"/>
      <c r="L33" s="19"/>
      <c r="M33" s="19"/>
      <c r="N33" s="18"/>
      <c r="O33" s="19"/>
      <c r="P33" s="19"/>
    </row>
    <row r="34" spans="3:16" x14ac:dyDescent="0.3">
      <c r="C34" s="18"/>
      <c r="F34" s="19"/>
      <c r="G34" s="19"/>
      <c r="H34" s="19"/>
      <c r="I34" s="19"/>
      <c r="J34" s="19"/>
      <c r="K34" s="19"/>
      <c r="L34" s="19"/>
      <c r="M34" s="19"/>
      <c r="N34" s="18"/>
      <c r="O34" s="19"/>
      <c r="P34" s="19"/>
    </row>
    <row r="35" spans="3:16" x14ac:dyDescent="0.3">
      <c r="C35" s="18"/>
      <c r="F35" s="19"/>
      <c r="G35" s="19"/>
      <c r="H35" s="19"/>
      <c r="I35" s="19"/>
      <c r="J35" s="19"/>
      <c r="K35" s="19"/>
      <c r="L35" s="19"/>
      <c r="M35" s="19"/>
      <c r="N35" s="18"/>
      <c r="O35" s="19"/>
      <c r="P35" s="19"/>
    </row>
    <row r="36" spans="3:16" x14ac:dyDescent="0.3">
      <c r="C36" s="18"/>
      <c r="F36" s="19"/>
      <c r="G36" s="19"/>
      <c r="H36" s="19"/>
      <c r="I36" s="19"/>
      <c r="J36" s="19"/>
      <c r="K36" s="19"/>
      <c r="L36" s="19"/>
      <c r="M36" s="19"/>
      <c r="N36" s="18"/>
      <c r="O36" s="19"/>
      <c r="P36" s="19"/>
    </row>
    <row r="37" spans="3:16" x14ac:dyDescent="0.3">
      <c r="C37" s="18"/>
      <c r="F37" s="19"/>
      <c r="G37" s="19"/>
      <c r="H37" s="19"/>
      <c r="I37" s="19"/>
      <c r="J37" s="19"/>
      <c r="K37" s="19"/>
      <c r="L37" s="19"/>
      <c r="M37" s="19"/>
      <c r="N37" s="18"/>
      <c r="O37" s="19"/>
      <c r="P37" s="19"/>
    </row>
    <row r="38" spans="3:16" x14ac:dyDescent="0.3">
      <c r="C38" s="18"/>
      <c r="F38" s="19"/>
      <c r="G38" s="19"/>
      <c r="H38" s="19"/>
      <c r="I38" s="19"/>
      <c r="J38" s="19"/>
      <c r="K38" s="19"/>
      <c r="L38" s="19"/>
      <c r="M38" s="19"/>
      <c r="N38" s="18"/>
      <c r="O38" s="19"/>
      <c r="P38" s="19"/>
    </row>
    <row r="39" spans="3:16" x14ac:dyDescent="0.3">
      <c r="C39" s="18"/>
      <c r="F39" s="19"/>
      <c r="G39" s="19"/>
      <c r="H39" s="19"/>
      <c r="I39" s="19"/>
      <c r="J39" s="19"/>
      <c r="K39" s="19"/>
      <c r="L39" s="19"/>
      <c r="M39" s="19"/>
      <c r="N39" s="18"/>
      <c r="O39" s="19"/>
      <c r="P39" s="19"/>
    </row>
    <row r="40" spans="3:16" x14ac:dyDescent="0.3">
      <c r="C40" s="18"/>
      <c r="F40" s="19"/>
      <c r="G40" s="19"/>
      <c r="H40" s="19"/>
      <c r="I40" s="19"/>
      <c r="J40" s="19"/>
      <c r="K40" s="19"/>
      <c r="L40" s="19"/>
      <c r="M40" s="19"/>
      <c r="N40" s="18"/>
      <c r="O40" s="19"/>
      <c r="P40" s="19"/>
    </row>
    <row r="41" spans="3:16" x14ac:dyDescent="0.3">
      <c r="C41" s="18"/>
      <c r="F41" s="19"/>
      <c r="G41" s="19"/>
      <c r="H41" s="19"/>
      <c r="I41" s="19"/>
      <c r="J41" s="19"/>
      <c r="K41" s="19"/>
      <c r="L41" s="19"/>
      <c r="M41" s="19"/>
      <c r="N41" s="18"/>
      <c r="O41" s="19"/>
      <c r="P41" s="19"/>
    </row>
    <row r="42" spans="3:16" x14ac:dyDescent="0.3">
      <c r="C42" s="18"/>
      <c r="F42" s="19"/>
      <c r="G42" s="19"/>
      <c r="H42" s="19"/>
      <c r="I42" s="19"/>
      <c r="J42" s="19"/>
      <c r="K42" s="19"/>
      <c r="L42" s="19"/>
      <c r="M42" s="19"/>
      <c r="N42" s="18"/>
      <c r="O42" s="19"/>
      <c r="P42" s="19"/>
    </row>
    <row r="43" spans="3:16" x14ac:dyDescent="0.3">
      <c r="C43" s="18"/>
      <c r="F43" s="19"/>
      <c r="G43" s="19"/>
      <c r="H43" s="19"/>
      <c r="I43" s="19"/>
      <c r="J43" s="19"/>
      <c r="K43" s="19"/>
      <c r="L43" s="19"/>
      <c r="M43" s="19"/>
      <c r="N43" s="18"/>
      <c r="O43" s="19"/>
      <c r="P43" s="19"/>
    </row>
    <row r="44" spans="3:16" x14ac:dyDescent="0.3">
      <c r="C44" s="18"/>
      <c r="F44" s="19"/>
      <c r="G44" s="19"/>
      <c r="H44" s="19"/>
      <c r="I44" s="19"/>
      <c r="J44" s="19"/>
      <c r="K44" s="19"/>
      <c r="L44" s="19"/>
      <c r="M44" s="19"/>
      <c r="N44" s="18"/>
      <c r="O44" s="19"/>
      <c r="P44" s="19"/>
    </row>
    <row r="45" spans="3:16" x14ac:dyDescent="0.3">
      <c r="C45" s="18"/>
      <c r="F45" s="19"/>
      <c r="G45" s="19"/>
      <c r="H45" s="19"/>
      <c r="I45" s="19"/>
      <c r="J45" s="19"/>
      <c r="K45" s="19"/>
      <c r="L45" s="19"/>
      <c r="M45" s="19"/>
      <c r="N45" s="18"/>
      <c r="O45" s="19"/>
      <c r="P45" s="19"/>
    </row>
    <row r="46" spans="3:16" x14ac:dyDescent="0.3">
      <c r="C46" s="18"/>
      <c r="F46" s="19"/>
      <c r="G46" s="19"/>
      <c r="H46" s="19"/>
      <c r="I46" s="19"/>
      <c r="J46" s="19"/>
      <c r="K46" s="19"/>
      <c r="L46" s="19"/>
      <c r="M46" s="19"/>
      <c r="N46" s="18"/>
      <c r="O46" s="19"/>
      <c r="P46" s="19"/>
    </row>
    <row r="47" spans="3:16" x14ac:dyDescent="0.3">
      <c r="C47" s="18"/>
      <c r="F47" s="19"/>
      <c r="G47" s="19"/>
      <c r="H47" s="19"/>
      <c r="I47" s="19"/>
      <c r="J47" s="19"/>
      <c r="K47" s="19"/>
      <c r="L47" s="19"/>
      <c r="M47" s="19"/>
      <c r="N47" s="18"/>
      <c r="O47" s="19"/>
      <c r="P47" s="19"/>
    </row>
    <row r="48" spans="3:16" x14ac:dyDescent="0.3">
      <c r="C48" s="18"/>
      <c r="F48" s="19"/>
      <c r="G48" s="19"/>
      <c r="H48" s="19"/>
      <c r="I48" s="19"/>
      <c r="J48" s="19"/>
      <c r="K48" s="19"/>
      <c r="L48" s="19"/>
      <c r="M48" s="19"/>
      <c r="N48" s="18"/>
      <c r="O48" s="19"/>
      <c r="P48" s="19"/>
    </row>
    <row r="49" spans="3:16" x14ac:dyDescent="0.3">
      <c r="C49" s="18"/>
      <c r="F49" s="19"/>
      <c r="G49" s="19"/>
      <c r="H49" s="19"/>
      <c r="I49" s="19"/>
      <c r="J49" s="19"/>
      <c r="K49" s="19"/>
      <c r="L49" s="19"/>
      <c r="M49" s="19"/>
      <c r="N49" s="18"/>
      <c r="O49" s="19"/>
      <c r="P49" s="19"/>
    </row>
    <row r="50" spans="3:16" x14ac:dyDescent="0.3">
      <c r="C50" s="18"/>
      <c r="F50" s="19"/>
      <c r="G50" s="19"/>
      <c r="H50" s="19"/>
      <c r="I50" s="19"/>
      <c r="J50" s="19"/>
      <c r="K50" s="19"/>
      <c r="L50" s="19"/>
      <c r="M50" s="19"/>
      <c r="N50" s="18"/>
      <c r="O50" s="19"/>
      <c r="P50" s="19"/>
    </row>
    <row r="51" spans="3:16" x14ac:dyDescent="0.3">
      <c r="C51" s="18"/>
      <c r="F51" s="19"/>
      <c r="G51" s="19"/>
      <c r="H51" s="19"/>
      <c r="I51" s="19"/>
      <c r="J51" s="19"/>
      <c r="K51" s="19"/>
      <c r="L51" s="19"/>
      <c r="M51" s="19"/>
      <c r="N51" s="18"/>
      <c r="O51" s="19"/>
      <c r="P51" s="19"/>
    </row>
    <row r="52" spans="3:16" x14ac:dyDescent="0.3">
      <c r="C52" s="18"/>
      <c r="F52" s="19"/>
      <c r="G52" s="19"/>
      <c r="H52" s="19"/>
      <c r="I52" s="19"/>
      <c r="J52" s="19"/>
      <c r="K52" s="19"/>
      <c r="L52" s="19"/>
      <c r="M52" s="19"/>
      <c r="N52" s="18"/>
      <c r="O52" s="19"/>
      <c r="P52" s="19"/>
    </row>
    <row r="53" spans="3:16" x14ac:dyDescent="0.3">
      <c r="C53" s="18"/>
      <c r="F53" s="19"/>
      <c r="G53" s="19"/>
      <c r="H53" s="19"/>
      <c r="I53" s="19"/>
      <c r="J53" s="19"/>
      <c r="K53" s="19"/>
      <c r="L53" s="19"/>
      <c r="M53" s="19"/>
      <c r="N53" s="18"/>
      <c r="O53" s="19"/>
      <c r="P53" s="19"/>
    </row>
    <row r="54" spans="3:16" x14ac:dyDescent="0.3">
      <c r="C54" s="18"/>
      <c r="F54" s="19"/>
      <c r="G54" s="19"/>
      <c r="H54" s="19"/>
      <c r="I54" s="19"/>
      <c r="J54" s="19"/>
      <c r="K54" s="19"/>
      <c r="L54" s="19"/>
      <c r="M54" s="19"/>
      <c r="N54" s="18"/>
      <c r="O54" s="19"/>
      <c r="P54" s="19"/>
    </row>
    <row r="55" spans="3:16" x14ac:dyDescent="0.3">
      <c r="C55" s="18"/>
      <c r="F55" s="19"/>
      <c r="G55" s="19"/>
      <c r="H55" s="19"/>
      <c r="I55" s="19"/>
      <c r="J55" s="19"/>
      <c r="K55" s="19"/>
      <c r="L55" s="19"/>
      <c r="M55" s="19"/>
      <c r="N55" s="18"/>
      <c r="O55" s="19"/>
      <c r="P55" s="19"/>
    </row>
    <row r="56" spans="3:16" x14ac:dyDescent="0.3">
      <c r="C56" s="18"/>
      <c r="F56" s="19"/>
      <c r="G56" s="19"/>
      <c r="H56" s="19"/>
      <c r="I56" s="19"/>
      <c r="J56" s="19"/>
      <c r="K56" s="19"/>
      <c r="L56" s="19"/>
      <c r="M56" s="19"/>
      <c r="N56" s="18"/>
      <c r="O56" s="19"/>
      <c r="P56" s="19"/>
    </row>
    <row r="57" spans="3:16" x14ac:dyDescent="0.3">
      <c r="C57" s="18"/>
      <c r="F57" s="19"/>
      <c r="G57" s="19"/>
      <c r="H57" s="19"/>
      <c r="I57" s="19"/>
      <c r="J57" s="19"/>
      <c r="K57" s="19"/>
      <c r="L57" s="19"/>
      <c r="M57" s="19"/>
      <c r="N57" s="18"/>
      <c r="O57" s="19"/>
      <c r="P57" s="19"/>
    </row>
    <row r="58" spans="3:16" x14ac:dyDescent="0.3">
      <c r="C58" s="18"/>
      <c r="F58" s="19"/>
      <c r="G58" s="19"/>
      <c r="H58" s="19"/>
      <c r="I58" s="19"/>
      <c r="J58" s="19"/>
      <c r="K58" s="19"/>
      <c r="L58" s="19"/>
      <c r="M58" s="19"/>
      <c r="N58" s="18"/>
      <c r="O58" s="19"/>
      <c r="P58" s="19"/>
    </row>
    <row r="59" spans="3:16" x14ac:dyDescent="0.3">
      <c r="C59" s="18"/>
      <c r="F59" s="19"/>
      <c r="G59" s="19"/>
      <c r="H59" s="19"/>
      <c r="I59" s="19"/>
      <c r="J59" s="19"/>
      <c r="K59" s="19"/>
      <c r="L59" s="19"/>
      <c r="M59" s="19"/>
      <c r="N59" s="18"/>
      <c r="O59" s="19"/>
      <c r="P59" s="19"/>
    </row>
    <row r="60" spans="3:16" x14ac:dyDescent="0.3">
      <c r="C60" s="18"/>
      <c r="F60" s="19"/>
      <c r="G60" s="19"/>
      <c r="H60" s="19"/>
      <c r="I60" s="19"/>
      <c r="J60" s="19"/>
      <c r="K60" s="19"/>
      <c r="L60" s="19"/>
      <c r="M60" s="19"/>
      <c r="N60" s="18"/>
      <c r="O60" s="19"/>
      <c r="P60" s="19"/>
    </row>
    <row r="61" spans="3:16" x14ac:dyDescent="0.3">
      <c r="C61" s="18"/>
      <c r="F61" s="19"/>
      <c r="G61" s="19"/>
      <c r="H61" s="19"/>
      <c r="I61" s="19"/>
      <c r="J61" s="19"/>
      <c r="K61" s="19"/>
      <c r="L61" s="19"/>
      <c r="M61" s="19"/>
      <c r="N61" s="18"/>
      <c r="O61" s="19"/>
      <c r="P61" s="19"/>
    </row>
    <row r="62" spans="3:16" x14ac:dyDescent="0.3">
      <c r="C62" s="18"/>
      <c r="F62" s="19"/>
      <c r="G62" s="19"/>
      <c r="H62" s="19"/>
      <c r="I62" s="19"/>
      <c r="J62" s="19"/>
      <c r="K62" s="19"/>
      <c r="L62" s="19"/>
      <c r="M62" s="19"/>
      <c r="N62" s="18"/>
      <c r="O62" s="19"/>
      <c r="P62" s="19"/>
    </row>
    <row r="63" spans="3:16" x14ac:dyDescent="0.3">
      <c r="C63" s="18"/>
      <c r="F63" s="19"/>
      <c r="G63" s="19"/>
      <c r="H63" s="19"/>
      <c r="I63" s="19"/>
      <c r="J63" s="19"/>
      <c r="K63" s="19"/>
      <c r="L63" s="19"/>
      <c r="M63" s="19"/>
      <c r="N63" s="18"/>
      <c r="O63" s="19"/>
      <c r="P63" s="19"/>
    </row>
    <row r="64" spans="3:16" x14ac:dyDescent="0.3">
      <c r="C64" s="18"/>
      <c r="F64" s="19"/>
      <c r="G64" s="19"/>
      <c r="H64" s="19"/>
      <c r="I64" s="19"/>
      <c r="J64" s="19"/>
      <c r="K64" s="19"/>
      <c r="L64" s="19"/>
      <c r="M64" s="19"/>
      <c r="N64" s="18"/>
      <c r="O64" s="19"/>
      <c r="P64" s="19"/>
    </row>
    <row r="65" spans="3:16" x14ac:dyDescent="0.3">
      <c r="C65" s="18"/>
      <c r="F65" s="19"/>
      <c r="G65" s="19"/>
      <c r="H65" s="19"/>
      <c r="I65" s="19"/>
      <c r="J65" s="19"/>
      <c r="K65" s="19"/>
      <c r="L65" s="19"/>
      <c r="M65" s="19"/>
      <c r="N65" s="18"/>
      <c r="O65" s="19"/>
      <c r="P65" s="19"/>
    </row>
    <row r="66" spans="3:16" x14ac:dyDescent="0.3">
      <c r="C66" s="18"/>
      <c r="F66" s="19"/>
      <c r="G66" s="19"/>
      <c r="H66" s="19"/>
      <c r="I66" s="19"/>
      <c r="J66" s="19"/>
      <c r="K66" s="19"/>
      <c r="L66" s="19"/>
      <c r="M66" s="19"/>
      <c r="N66" s="18"/>
      <c r="O66" s="19"/>
      <c r="P66" s="19"/>
    </row>
    <row r="67" spans="3:16" x14ac:dyDescent="0.3">
      <c r="C67" s="18"/>
      <c r="F67" s="19"/>
      <c r="G67" s="19"/>
      <c r="H67" s="19"/>
      <c r="I67" s="19"/>
      <c r="J67" s="19"/>
      <c r="K67" s="19"/>
      <c r="L67" s="19"/>
      <c r="M67" s="19"/>
      <c r="N67" s="18"/>
      <c r="O67" s="19"/>
      <c r="P67" s="19"/>
    </row>
    <row r="68" spans="3:16" x14ac:dyDescent="0.3">
      <c r="C68" s="18"/>
      <c r="F68" s="19"/>
      <c r="G68" s="19"/>
      <c r="H68" s="19"/>
      <c r="I68" s="19"/>
      <c r="J68" s="19"/>
      <c r="K68" s="19"/>
      <c r="L68" s="19"/>
      <c r="M68" s="19"/>
      <c r="N68" s="18"/>
      <c r="O68" s="19"/>
      <c r="P68" s="19"/>
    </row>
    <row r="69" spans="3:16" x14ac:dyDescent="0.3">
      <c r="C69" s="18"/>
      <c r="F69" s="19"/>
      <c r="G69" s="19"/>
      <c r="H69" s="19"/>
      <c r="I69" s="19"/>
      <c r="J69" s="19"/>
      <c r="K69" s="19"/>
      <c r="L69" s="19"/>
      <c r="M69" s="19"/>
      <c r="N69" s="18"/>
      <c r="O69" s="19"/>
      <c r="P69" s="19"/>
    </row>
    <row r="70" spans="3:16" x14ac:dyDescent="0.3">
      <c r="C70" s="18"/>
      <c r="F70" s="19"/>
      <c r="G70" s="19"/>
      <c r="H70" s="19"/>
      <c r="I70" s="19"/>
      <c r="J70" s="19"/>
      <c r="K70" s="19"/>
      <c r="L70" s="19"/>
      <c r="M70" s="19"/>
      <c r="N70" s="18"/>
      <c r="O70" s="19"/>
      <c r="P70" s="19"/>
    </row>
    <row r="71" spans="3:16" x14ac:dyDescent="0.3">
      <c r="C71" s="18"/>
      <c r="F71" s="19"/>
      <c r="G71" s="19"/>
      <c r="H71" s="19"/>
      <c r="I71" s="19"/>
      <c r="J71" s="19"/>
      <c r="K71" s="19"/>
      <c r="L71" s="19"/>
      <c r="M71" s="19"/>
      <c r="N71" s="18"/>
      <c r="O71" s="19"/>
      <c r="P71" s="19"/>
    </row>
    <row r="72" spans="3:16" x14ac:dyDescent="0.3">
      <c r="C72" s="18"/>
      <c r="F72" s="19"/>
      <c r="G72" s="19"/>
      <c r="H72" s="19"/>
      <c r="I72" s="19"/>
      <c r="J72" s="19"/>
      <c r="K72" s="19"/>
      <c r="L72" s="19"/>
      <c r="M72" s="19"/>
      <c r="N72" s="18"/>
      <c r="O72" s="19"/>
      <c r="P72" s="19"/>
    </row>
    <row r="73" spans="3:16" x14ac:dyDescent="0.3">
      <c r="C73" s="18"/>
      <c r="F73" s="19"/>
      <c r="G73" s="19"/>
      <c r="H73" s="19"/>
      <c r="I73" s="19"/>
      <c r="J73" s="19"/>
      <c r="K73" s="19"/>
      <c r="L73" s="19"/>
      <c r="M73" s="19"/>
      <c r="N73" s="18"/>
      <c r="O73" s="19"/>
      <c r="P73" s="19"/>
    </row>
    <row r="74" spans="3:16" x14ac:dyDescent="0.3">
      <c r="C74" s="18"/>
      <c r="F74" s="19"/>
      <c r="G74" s="19"/>
      <c r="H74" s="19"/>
      <c r="I74" s="19"/>
      <c r="J74" s="19"/>
      <c r="K74" s="19"/>
      <c r="L74" s="19"/>
      <c r="M74" s="19"/>
      <c r="N74" s="18"/>
      <c r="O74" s="19"/>
      <c r="P74" s="19"/>
    </row>
    <row r="75" spans="3:16" x14ac:dyDescent="0.3">
      <c r="C75" s="18"/>
      <c r="F75" s="19"/>
      <c r="G75" s="19"/>
      <c r="H75" s="19"/>
      <c r="I75" s="19"/>
      <c r="J75" s="19"/>
      <c r="K75" s="19"/>
      <c r="L75" s="19"/>
      <c r="M75" s="19"/>
      <c r="N75" s="18"/>
      <c r="O75" s="19"/>
      <c r="P75" s="19"/>
    </row>
    <row r="76" spans="3:16" x14ac:dyDescent="0.3">
      <c r="C76" s="18"/>
      <c r="F76" s="19"/>
      <c r="G76" s="19"/>
      <c r="H76" s="19"/>
      <c r="I76" s="19"/>
      <c r="J76" s="19"/>
      <c r="K76" s="19"/>
      <c r="L76" s="19"/>
      <c r="M76" s="19"/>
      <c r="N76" s="18"/>
      <c r="O76" s="19"/>
      <c r="P76" s="19"/>
    </row>
    <row r="77" spans="3:16" x14ac:dyDescent="0.3">
      <c r="C77" s="18"/>
      <c r="F77" s="19"/>
      <c r="G77" s="19"/>
      <c r="H77" s="19"/>
      <c r="I77" s="19"/>
      <c r="J77" s="19"/>
      <c r="K77" s="19"/>
      <c r="L77" s="19"/>
      <c r="M77" s="19"/>
      <c r="N77" s="18"/>
      <c r="O77" s="19"/>
      <c r="P77" s="19"/>
    </row>
    <row r="78" spans="3:16" x14ac:dyDescent="0.3">
      <c r="C78" s="18"/>
      <c r="F78" s="19"/>
      <c r="G78" s="19"/>
      <c r="H78" s="19"/>
      <c r="I78" s="19"/>
      <c r="J78" s="19"/>
      <c r="K78" s="19"/>
      <c r="L78" s="19"/>
      <c r="M78" s="19"/>
      <c r="N78" s="18"/>
      <c r="O78" s="19"/>
      <c r="P78" s="19"/>
    </row>
    <row r="79" spans="3:16" x14ac:dyDescent="0.3">
      <c r="C79" s="18"/>
      <c r="F79" s="19"/>
      <c r="G79" s="19"/>
      <c r="H79" s="19"/>
      <c r="I79" s="19"/>
      <c r="J79" s="19"/>
      <c r="K79" s="19"/>
      <c r="L79" s="19"/>
      <c r="M79" s="19"/>
      <c r="N79" s="18"/>
      <c r="O79" s="19"/>
      <c r="P79" s="19"/>
    </row>
    <row r="80" spans="3:16" x14ac:dyDescent="0.3">
      <c r="C80" s="18"/>
      <c r="F80" s="19"/>
      <c r="G80" s="19"/>
      <c r="H80" s="19"/>
      <c r="I80" s="19"/>
      <c r="J80" s="19"/>
      <c r="K80" s="19"/>
      <c r="L80" s="19"/>
      <c r="M80" s="19"/>
      <c r="N80" s="18"/>
      <c r="O80" s="19"/>
      <c r="P80" s="19"/>
    </row>
    <row r="81" spans="3:16" x14ac:dyDescent="0.3">
      <c r="C81" s="18"/>
      <c r="F81" s="19"/>
      <c r="G81" s="19"/>
      <c r="H81" s="19"/>
      <c r="I81" s="19"/>
      <c r="J81" s="19"/>
      <c r="K81" s="19"/>
      <c r="L81" s="19"/>
      <c r="M81" s="19"/>
      <c r="N81" s="18"/>
      <c r="O81" s="19"/>
      <c r="P81" s="19"/>
    </row>
    <row r="82" spans="3:16" x14ac:dyDescent="0.3">
      <c r="C82" s="18"/>
      <c r="F82" s="19"/>
      <c r="G82" s="19"/>
      <c r="H82" s="19"/>
      <c r="I82" s="19"/>
      <c r="J82" s="19"/>
      <c r="K82" s="19"/>
      <c r="L82" s="19"/>
      <c r="M82" s="19"/>
      <c r="N82" s="18"/>
      <c r="O82" s="19"/>
      <c r="P82" s="19"/>
    </row>
    <row r="83" spans="3:16" x14ac:dyDescent="0.3">
      <c r="C83" s="18"/>
      <c r="F83" s="19"/>
      <c r="G83" s="19"/>
      <c r="H83" s="19"/>
      <c r="I83" s="19"/>
      <c r="J83" s="19"/>
      <c r="K83" s="19"/>
      <c r="L83" s="19"/>
      <c r="M83" s="19"/>
      <c r="N83" s="18"/>
      <c r="O83" s="19"/>
      <c r="P83" s="19"/>
    </row>
    <row r="84" spans="3:16" x14ac:dyDescent="0.3">
      <c r="C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spans="3:16" x14ac:dyDescent="0.3">
      <c r="C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3:16" x14ac:dyDescent="0.3">
      <c r="C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3:16" x14ac:dyDescent="0.3">
      <c r="C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 spans="3:16" x14ac:dyDescent="0.3">
      <c r="C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pans="3:16" x14ac:dyDescent="0.3">
      <c r="C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pans="3:16" x14ac:dyDescent="0.3">
      <c r="C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3:16" x14ac:dyDescent="0.3">
      <c r="C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3:16" x14ac:dyDescent="0.3">
      <c r="C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3:16" x14ac:dyDescent="0.3">
      <c r="C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3:16" x14ac:dyDescent="0.3">
      <c r="C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3:16" x14ac:dyDescent="0.3">
      <c r="C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3:16" x14ac:dyDescent="0.3">
      <c r="C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3:16" x14ac:dyDescent="0.3">
      <c r="C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pans="3:16" x14ac:dyDescent="0.3">
      <c r="C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pans="3:16" x14ac:dyDescent="0.3">
      <c r="C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pans="3:16" x14ac:dyDescent="0.3">
      <c r="C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pans="3:16" x14ac:dyDescent="0.3">
      <c r="C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3:16" x14ac:dyDescent="0.3">
      <c r="C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3:16" x14ac:dyDescent="0.3">
      <c r="C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3:16" x14ac:dyDescent="0.3">
      <c r="C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3:16" x14ac:dyDescent="0.3">
      <c r="C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3:16" x14ac:dyDescent="0.3">
      <c r="C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3:16" x14ac:dyDescent="0.3">
      <c r="C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3:16" x14ac:dyDescent="0.3">
      <c r="C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3:16" x14ac:dyDescent="0.3">
      <c r="C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3:16" x14ac:dyDescent="0.3">
      <c r="C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3:16" x14ac:dyDescent="0.3">
      <c r="C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3:16" x14ac:dyDescent="0.3">
      <c r="C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3:16" x14ac:dyDescent="0.3">
      <c r="C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spans="3:16" x14ac:dyDescent="0.3">
      <c r="C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spans="3:16" x14ac:dyDescent="0.3">
      <c r="C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3:16" x14ac:dyDescent="0.3">
      <c r="C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 spans="3:16" x14ac:dyDescent="0.3">
      <c r="C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spans="3:16" x14ac:dyDescent="0.3"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3:16" x14ac:dyDescent="0.3"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3:16" x14ac:dyDescent="0.3"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3:16" x14ac:dyDescent="0.3"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spans="3:16" x14ac:dyDescent="0.3"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</row>
    <row r="123" spans="3:16" x14ac:dyDescent="0.3"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</row>
    <row r="124" spans="3:16" x14ac:dyDescent="0.3"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3:16" x14ac:dyDescent="0.3"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spans="3:16" x14ac:dyDescent="0.3"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3:16" x14ac:dyDescent="0.3"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 spans="3:16" x14ac:dyDescent="0.3"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 spans="6:16" x14ac:dyDescent="0.3"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0" spans="6:16" x14ac:dyDescent="0.3"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</row>
    <row r="131" spans="6:16" x14ac:dyDescent="0.3"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spans="6:16" x14ac:dyDescent="0.3"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</row>
    <row r="133" spans="6:16" x14ac:dyDescent="0.3"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spans="6:16" x14ac:dyDescent="0.3"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</row>
    <row r="135" spans="6:16" x14ac:dyDescent="0.3"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</row>
    <row r="136" spans="6:16" x14ac:dyDescent="0.3"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 spans="6:16" x14ac:dyDescent="0.3"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  <row r="138" spans="6:16" x14ac:dyDescent="0.3"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</row>
    <row r="139" spans="6:16" x14ac:dyDescent="0.3">
      <c r="G139" s="19"/>
      <c r="H139" s="19"/>
      <c r="I139" s="19"/>
      <c r="J139" s="19"/>
      <c r="K139" s="19"/>
      <c r="L139" s="19"/>
      <c r="M139" s="19"/>
      <c r="N139" s="19"/>
      <c r="O139" s="19"/>
      <c r="P139" s="19"/>
    </row>
    <row r="140" spans="6:16" x14ac:dyDescent="0.3"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  <row r="141" spans="6:16" x14ac:dyDescent="0.3">
      <c r="G141" s="19"/>
      <c r="H141" s="19"/>
      <c r="I141" s="19"/>
      <c r="J141" s="19"/>
      <c r="K141" s="19"/>
      <c r="L141" s="19"/>
      <c r="M141" s="19"/>
      <c r="N141" s="19"/>
      <c r="O141" s="19"/>
      <c r="P141" s="19"/>
    </row>
    <row r="142" spans="6:16" x14ac:dyDescent="0.3">
      <c r="G142" s="19"/>
      <c r="H142" s="19"/>
      <c r="I142" s="19"/>
      <c r="J142" s="19"/>
      <c r="K142" s="19"/>
      <c r="L142" s="19"/>
      <c r="M142" s="19"/>
      <c r="N142" s="19"/>
      <c r="O142" s="19"/>
      <c r="P142" s="19"/>
    </row>
    <row r="143" spans="6:16" x14ac:dyDescent="0.3">
      <c r="G143" s="19"/>
      <c r="H143" s="19"/>
      <c r="I143" s="19"/>
      <c r="J143" s="19"/>
      <c r="K143" s="19"/>
      <c r="L143" s="19"/>
      <c r="M143" s="19"/>
      <c r="N143" s="19"/>
      <c r="O143" s="19"/>
      <c r="P143" s="19"/>
    </row>
    <row r="144" spans="6:16" x14ac:dyDescent="0.3">
      <c r="G144" s="19"/>
      <c r="H144" s="19"/>
      <c r="I144" s="19"/>
      <c r="J144" s="19"/>
      <c r="K144" s="19"/>
      <c r="L144" s="19"/>
      <c r="M144" s="19"/>
      <c r="N144" s="19"/>
      <c r="O144" s="19"/>
      <c r="P144" s="19"/>
    </row>
    <row r="145" spans="7:16" x14ac:dyDescent="0.3">
      <c r="G145" s="19"/>
      <c r="H145" s="19"/>
      <c r="I145" s="19"/>
      <c r="J145" s="19"/>
      <c r="K145" s="19"/>
      <c r="L145" s="19"/>
      <c r="M145" s="19"/>
      <c r="N145" s="19"/>
      <c r="O145" s="19"/>
      <c r="P145" s="19"/>
    </row>
    <row r="146" spans="7:16" x14ac:dyDescent="0.3">
      <c r="G146" s="19"/>
      <c r="H146" s="19"/>
      <c r="I146" s="19"/>
      <c r="J146" s="19"/>
      <c r="K146" s="19"/>
      <c r="L146" s="19"/>
      <c r="M146" s="19"/>
      <c r="N146" s="19"/>
      <c r="O146" s="19"/>
      <c r="P146" s="19"/>
    </row>
    <row r="147" spans="7:16" x14ac:dyDescent="0.3">
      <c r="G147" s="19"/>
      <c r="H147" s="19"/>
      <c r="I147" s="19"/>
      <c r="J147" s="19"/>
      <c r="K147" s="19"/>
      <c r="L147" s="19"/>
      <c r="M147" s="19"/>
      <c r="N147" s="19"/>
      <c r="O147" s="19"/>
      <c r="P147" s="19"/>
    </row>
    <row r="148" spans="7:16" x14ac:dyDescent="0.3">
      <c r="G148" s="19"/>
      <c r="H148" s="19"/>
      <c r="I148" s="19"/>
      <c r="J148" s="19"/>
      <c r="K148" s="19"/>
      <c r="L148" s="19"/>
      <c r="M148" s="19"/>
      <c r="N148" s="19"/>
      <c r="O148" s="19"/>
      <c r="P148" s="19"/>
    </row>
    <row r="149" spans="7:16" x14ac:dyDescent="0.3">
      <c r="G149" s="19"/>
      <c r="H149" s="19"/>
      <c r="I149" s="19"/>
      <c r="J149" s="19"/>
      <c r="K149" s="19"/>
      <c r="L149" s="19"/>
      <c r="M149" s="19"/>
      <c r="N149" s="19"/>
      <c r="O149" s="19"/>
      <c r="P149" s="19"/>
    </row>
    <row r="150" spans="7:16" x14ac:dyDescent="0.3">
      <c r="G150" s="19"/>
      <c r="H150" s="19"/>
      <c r="I150" s="19"/>
      <c r="J150" s="19"/>
      <c r="K150" s="19"/>
      <c r="L150" s="19"/>
      <c r="M150" s="19"/>
      <c r="N150" s="19"/>
      <c r="O150" s="19"/>
      <c r="P150" s="19"/>
    </row>
    <row r="151" spans="7:16" x14ac:dyDescent="0.3">
      <c r="G151" s="19"/>
      <c r="H151" s="19"/>
      <c r="I151" s="19"/>
      <c r="J151" s="19"/>
      <c r="K151" s="19"/>
      <c r="L151" s="19"/>
      <c r="M151" s="19"/>
      <c r="N151" s="19"/>
      <c r="O151" s="19"/>
      <c r="P151" s="19"/>
    </row>
    <row r="152" spans="7:16" x14ac:dyDescent="0.3">
      <c r="G152" s="19"/>
      <c r="H152" s="19"/>
      <c r="I152" s="19"/>
      <c r="J152" s="19"/>
      <c r="K152" s="19"/>
      <c r="L152" s="19"/>
      <c r="M152" s="19"/>
      <c r="N152" s="19"/>
      <c r="O152" s="19"/>
      <c r="P152" s="19"/>
    </row>
    <row r="153" spans="7:16" x14ac:dyDescent="0.3">
      <c r="G153" s="19"/>
      <c r="H153" s="19"/>
      <c r="I153" s="19"/>
      <c r="J153" s="19"/>
      <c r="K153" s="19"/>
      <c r="L153" s="19"/>
      <c r="M153" s="19"/>
      <c r="N153" s="19"/>
      <c r="O153" s="19"/>
      <c r="P153" s="19"/>
    </row>
    <row r="154" spans="7:16" x14ac:dyDescent="0.3">
      <c r="G154" s="19"/>
      <c r="H154" s="19"/>
      <c r="I154" s="19"/>
      <c r="J154" s="19"/>
      <c r="K154" s="19"/>
      <c r="L154" s="19"/>
      <c r="M154" s="19"/>
      <c r="N154" s="19"/>
      <c r="O154" s="19"/>
      <c r="P154" s="19"/>
    </row>
    <row r="155" spans="7:16" x14ac:dyDescent="0.3">
      <c r="G155" s="19"/>
      <c r="H155" s="19"/>
      <c r="I155" s="19"/>
      <c r="J155" s="19"/>
      <c r="K155" s="19"/>
      <c r="L155" s="19"/>
      <c r="M155" s="19"/>
      <c r="N155" s="19"/>
      <c r="O155" s="19"/>
      <c r="P155" s="19"/>
    </row>
    <row r="156" spans="7:16" x14ac:dyDescent="0.3">
      <c r="G156" s="19"/>
      <c r="H156" s="19"/>
      <c r="I156" s="19"/>
      <c r="J156" s="19"/>
      <c r="K156" s="19"/>
      <c r="L156" s="19"/>
      <c r="M156" s="19"/>
      <c r="N156" s="19"/>
      <c r="O156" s="19"/>
      <c r="P156" s="19"/>
    </row>
    <row r="157" spans="7:16" x14ac:dyDescent="0.3">
      <c r="G157" s="19"/>
      <c r="H157" s="19"/>
      <c r="I157" s="19"/>
      <c r="J157" s="19"/>
      <c r="K157" s="19"/>
      <c r="L157" s="19"/>
      <c r="M157" s="19"/>
      <c r="N157" s="19"/>
      <c r="O157" s="19"/>
      <c r="P157" s="19"/>
    </row>
    <row r="158" spans="7:16" x14ac:dyDescent="0.3">
      <c r="G158" s="19"/>
      <c r="H158" s="19"/>
      <c r="I158" s="19"/>
      <c r="J158" s="19"/>
      <c r="K158" s="19"/>
      <c r="L158" s="19"/>
      <c r="M158" s="19"/>
      <c r="N158" s="19"/>
      <c r="O158" s="19"/>
      <c r="P158" s="19"/>
    </row>
    <row r="159" spans="7:16" x14ac:dyDescent="0.3">
      <c r="G159" s="19"/>
      <c r="H159" s="19"/>
      <c r="I159" s="19"/>
      <c r="J159" s="19"/>
      <c r="K159" s="19"/>
      <c r="L159" s="19"/>
      <c r="M159" s="19"/>
      <c r="N159" s="19"/>
      <c r="O159" s="19"/>
      <c r="P159" s="19"/>
    </row>
    <row r="160" spans="7:16" x14ac:dyDescent="0.3">
      <c r="G160" s="19"/>
      <c r="H160" s="19"/>
      <c r="I160" s="19"/>
      <c r="J160" s="19"/>
      <c r="K160" s="19"/>
      <c r="L160" s="19"/>
      <c r="M160" s="19"/>
      <c r="N160" s="19"/>
      <c r="O160" s="19"/>
      <c r="P160" s="19"/>
    </row>
    <row r="161" spans="7:16" x14ac:dyDescent="0.3">
      <c r="G161" s="19"/>
      <c r="H161" s="19"/>
      <c r="I161" s="19"/>
      <c r="J161" s="19"/>
      <c r="K161" s="19"/>
      <c r="L161" s="19"/>
      <c r="M161" s="19"/>
      <c r="N161" s="19"/>
      <c r="O161" s="19"/>
      <c r="P161" s="19"/>
    </row>
    <row r="162" spans="7:16" x14ac:dyDescent="0.3">
      <c r="G162" s="19"/>
      <c r="H162" s="19"/>
      <c r="I162" s="19"/>
      <c r="J162" s="19"/>
      <c r="K162" s="19"/>
      <c r="L162" s="19"/>
      <c r="M162" s="19"/>
      <c r="N162" s="19"/>
      <c r="O162" s="19"/>
      <c r="P162" s="19"/>
    </row>
    <row r="163" spans="7:16" x14ac:dyDescent="0.3">
      <c r="G163" s="19"/>
      <c r="H163" s="19"/>
      <c r="I163" s="19"/>
      <c r="J163" s="19"/>
      <c r="K163" s="19"/>
      <c r="L163" s="19"/>
      <c r="M163" s="19"/>
      <c r="N163" s="19"/>
      <c r="O163" s="19"/>
      <c r="P163" s="19"/>
    </row>
    <row r="164" spans="7:16" x14ac:dyDescent="0.3">
      <c r="G164" s="19"/>
      <c r="H164" s="19"/>
      <c r="I164" s="19"/>
      <c r="J164" s="19"/>
      <c r="K164" s="19"/>
      <c r="L164" s="19"/>
      <c r="M164" s="19"/>
      <c r="N164" s="19"/>
      <c r="O164" s="19"/>
      <c r="P164" s="19"/>
    </row>
    <row r="165" spans="7:16" x14ac:dyDescent="0.3">
      <c r="G165" s="19"/>
      <c r="H165" s="19"/>
      <c r="I165" s="19"/>
      <c r="J165" s="19"/>
      <c r="K165" s="19"/>
      <c r="L165" s="19"/>
      <c r="M165" s="19"/>
      <c r="N165" s="19"/>
      <c r="O165" s="19"/>
      <c r="P165" s="19"/>
    </row>
    <row r="166" spans="7:16" x14ac:dyDescent="0.3">
      <c r="G166" s="19"/>
      <c r="H166" s="19"/>
      <c r="I166" s="19"/>
      <c r="J166" s="19"/>
      <c r="K166" s="19"/>
      <c r="L166" s="19"/>
      <c r="M166" s="19"/>
      <c r="N166" s="19"/>
      <c r="O166" s="19"/>
      <c r="P166" s="19"/>
    </row>
    <row r="167" spans="7:16" x14ac:dyDescent="0.3">
      <c r="G167" s="19"/>
      <c r="H167" s="19"/>
      <c r="I167" s="19"/>
      <c r="J167" s="19"/>
      <c r="K167" s="19"/>
      <c r="L167" s="19"/>
      <c r="M167" s="19"/>
      <c r="N167" s="19"/>
      <c r="O167" s="19"/>
      <c r="P167" s="19"/>
    </row>
    <row r="168" spans="7:16" x14ac:dyDescent="0.3">
      <c r="G168" s="19"/>
      <c r="H168" s="19"/>
      <c r="I168" s="19"/>
      <c r="J168" s="19"/>
      <c r="K168" s="19"/>
      <c r="L168" s="19"/>
      <c r="M168" s="19"/>
      <c r="N168" s="19"/>
      <c r="O168" s="19"/>
      <c r="P168" s="19"/>
    </row>
    <row r="169" spans="7:16" x14ac:dyDescent="0.3">
      <c r="G169" s="19"/>
      <c r="H169" s="19"/>
      <c r="I169" s="19"/>
      <c r="J169" s="19"/>
      <c r="K169" s="19"/>
      <c r="L169" s="19"/>
      <c r="M169" s="19"/>
      <c r="N169" s="19"/>
      <c r="O169" s="19"/>
      <c r="P169" s="19"/>
    </row>
    <row r="170" spans="7:16" x14ac:dyDescent="0.3">
      <c r="G170" s="19"/>
      <c r="H170" s="19"/>
      <c r="I170" s="19"/>
      <c r="J170" s="19"/>
      <c r="K170" s="19"/>
      <c r="L170" s="19"/>
      <c r="M170" s="19"/>
      <c r="N170" s="19"/>
      <c r="O170" s="19"/>
      <c r="P170" s="19"/>
    </row>
    <row r="171" spans="7:16" x14ac:dyDescent="0.3">
      <c r="G171" s="19"/>
      <c r="H171" s="19"/>
      <c r="I171" s="19"/>
      <c r="J171" s="19"/>
      <c r="K171" s="19"/>
      <c r="L171" s="19"/>
      <c r="M171" s="19"/>
      <c r="N171" s="19"/>
      <c r="O171" s="19"/>
      <c r="P171" s="19"/>
    </row>
    <row r="172" spans="7:16" x14ac:dyDescent="0.3">
      <c r="G172" s="19"/>
      <c r="H172" s="19"/>
      <c r="I172" s="19"/>
      <c r="J172" s="19"/>
      <c r="K172" s="19"/>
      <c r="L172" s="19"/>
      <c r="M172" s="19"/>
      <c r="N172" s="19"/>
      <c r="O172" s="19"/>
      <c r="P172" s="19"/>
    </row>
    <row r="173" spans="7:16" x14ac:dyDescent="0.3">
      <c r="G173" s="19"/>
      <c r="H173" s="19"/>
      <c r="I173" s="19"/>
      <c r="J173" s="19"/>
      <c r="K173" s="19"/>
      <c r="L173" s="19"/>
      <c r="M173" s="19"/>
      <c r="N173" s="19"/>
      <c r="O173" s="19"/>
      <c r="P173" s="19"/>
    </row>
    <row r="174" spans="7:16" x14ac:dyDescent="0.3">
      <c r="G174" s="19"/>
      <c r="H174" s="19"/>
      <c r="I174" s="19"/>
      <c r="J174" s="19"/>
      <c r="K174" s="19"/>
      <c r="L174" s="19"/>
      <c r="M174" s="19"/>
      <c r="N174" s="19"/>
      <c r="O174" s="19"/>
      <c r="P174" s="19"/>
    </row>
    <row r="175" spans="7:16" x14ac:dyDescent="0.3">
      <c r="G175" s="19"/>
      <c r="H175" s="19"/>
      <c r="I175" s="19"/>
      <c r="J175" s="19"/>
      <c r="K175" s="19"/>
      <c r="L175" s="19"/>
      <c r="M175" s="19"/>
      <c r="N175" s="19"/>
      <c r="O175" s="19"/>
      <c r="P175" s="19"/>
    </row>
    <row r="176" spans="7:16" x14ac:dyDescent="0.3">
      <c r="G176" s="19"/>
      <c r="H176" s="19"/>
      <c r="I176" s="19"/>
      <c r="J176" s="19"/>
      <c r="K176" s="19"/>
      <c r="L176" s="19"/>
      <c r="M176" s="19"/>
      <c r="N176" s="19"/>
      <c r="O176" s="19"/>
      <c r="P176" s="19"/>
    </row>
    <row r="177" spans="7:16" x14ac:dyDescent="0.3">
      <c r="G177" s="19"/>
      <c r="H177" s="19"/>
      <c r="I177" s="19"/>
      <c r="J177" s="19"/>
      <c r="K177" s="19"/>
      <c r="L177" s="19"/>
      <c r="M177" s="19"/>
      <c r="N177" s="19"/>
      <c r="O177" s="19"/>
      <c r="P177" s="19"/>
    </row>
    <row r="178" spans="7:16" x14ac:dyDescent="0.3">
      <c r="G178" s="19"/>
      <c r="H178" s="19"/>
      <c r="I178" s="19"/>
      <c r="J178" s="19"/>
      <c r="K178" s="19"/>
      <c r="L178" s="19"/>
      <c r="M178" s="19"/>
      <c r="N178" s="19"/>
      <c r="O178" s="19"/>
      <c r="P178" s="19"/>
    </row>
    <row r="179" spans="7:16" x14ac:dyDescent="0.3">
      <c r="G179" s="19"/>
      <c r="H179" s="19"/>
      <c r="I179" s="19"/>
      <c r="J179" s="19"/>
      <c r="K179" s="19"/>
      <c r="L179" s="19"/>
      <c r="M179" s="19"/>
      <c r="N179" s="19"/>
      <c r="O179" s="19"/>
      <c r="P179" s="19"/>
    </row>
    <row r="180" spans="7:16" x14ac:dyDescent="0.3">
      <c r="G180" s="19"/>
      <c r="H180" s="19"/>
      <c r="I180" s="19"/>
      <c r="J180" s="19"/>
      <c r="K180" s="19"/>
      <c r="L180" s="19"/>
      <c r="M180" s="19"/>
      <c r="N180" s="19"/>
      <c r="O180" s="19"/>
      <c r="P180" s="19"/>
    </row>
    <row r="181" spans="7:16" x14ac:dyDescent="0.3">
      <c r="G181" s="19"/>
      <c r="H181" s="19"/>
      <c r="I181" s="19"/>
      <c r="J181" s="19"/>
      <c r="K181" s="19"/>
      <c r="L181" s="19"/>
      <c r="M181" s="19"/>
      <c r="N181" s="19"/>
      <c r="O181" s="19"/>
      <c r="P181" s="19"/>
    </row>
    <row r="182" spans="7:16" x14ac:dyDescent="0.3">
      <c r="G182" s="19"/>
      <c r="H182" s="19"/>
      <c r="I182" s="19"/>
      <c r="J182" s="19"/>
      <c r="K182" s="19"/>
      <c r="L182" s="19"/>
      <c r="M182" s="19"/>
      <c r="N182" s="19"/>
      <c r="O182" s="19"/>
      <c r="P182" s="19"/>
    </row>
    <row r="183" spans="7:16" x14ac:dyDescent="0.3">
      <c r="G183" s="19"/>
      <c r="H183" s="19"/>
      <c r="I183" s="19"/>
      <c r="J183" s="19"/>
      <c r="K183" s="19"/>
      <c r="L183" s="19"/>
      <c r="M183" s="19"/>
      <c r="N183" s="19"/>
      <c r="O183" s="19"/>
      <c r="P183" s="19"/>
    </row>
    <row r="184" spans="7:16" x14ac:dyDescent="0.3">
      <c r="G184" s="19"/>
      <c r="H184" s="19"/>
      <c r="I184" s="19"/>
      <c r="J184" s="19"/>
      <c r="K184" s="19"/>
      <c r="L184" s="19"/>
      <c r="M184" s="19"/>
      <c r="N184" s="19"/>
      <c r="O184" s="19"/>
      <c r="P184" s="19"/>
    </row>
    <row r="185" spans="7:16" x14ac:dyDescent="0.3">
      <c r="G185" s="19"/>
      <c r="H185" s="19"/>
      <c r="I185" s="19"/>
      <c r="J185" s="19"/>
      <c r="K185" s="19"/>
      <c r="L185" s="19"/>
      <c r="M185" s="19"/>
      <c r="N185" s="19"/>
      <c r="O185" s="19"/>
      <c r="P185" s="19"/>
    </row>
    <row r="186" spans="7:16" x14ac:dyDescent="0.3">
      <c r="G186" s="19"/>
      <c r="H186" s="19"/>
      <c r="I186" s="19"/>
      <c r="J186" s="19"/>
      <c r="K186" s="19"/>
      <c r="L186" s="19"/>
      <c r="M186" s="19"/>
      <c r="N186" s="19"/>
      <c r="O186" s="19"/>
      <c r="P186" s="19"/>
    </row>
    <row r="187" spans="7:16" x14ac:dyDescent="0.3">
      <c r="G187" s="19"/>
      <c r="H187" s="19"/>
      <c r="I187" s="19"/>
      <c r="J187" s="19"/>
      <c r="K187" s="19"/>
      <c r="L187" s="19"/>
      <c r="M187" s="19"/>
      <c r="N187" s="19"/>
      <c r="O187" s="19"/>
      <c r="P187" s="19"/>
    </row>
    <row r="188" spans="7:16" x14ac:dyDescent="0.3">
      <c r="G188" s="19"/>
      <c r="H188" s="19"/>
      <c r="I188" s="19"/>
      <c r="J188" s="19"/>
      <c r="K188" s="19"/>
      <c r="L188" s="19"/>
      <c r="M188" s="19"/>
      <c r="N188" s="19"/>
      <c r="O188" s="19"/>
      <c r="P188" s="19"/>
    </row>
    <row r="189" spans="7:16" x14ac:dyDescent="0.3">
      <c r="G189" s="19"/>
      <c r="H189" s="19"/>
      <c r="I189" s="19"/>
      <c r="J189" s="19"/>
      <c r="K189" s="19"/>
      <c r="L189" s="19"/>
      <c r="M189" s="19"/>
      <c r="N189" s="19"/>
      <c r="O189" s="19"/>
      <c r="P189" s="19"/>
    </row>
    <row r="190" spans="7:16" x14ac:dyDescent="0.3">
      <c r="G190" s="19"/>
      <c r="H190" s="19"/>
      <c r="I190" s="19"/>
      <c r="J190" s="19"/>
      <c r="K190" s="19"/>
      <c r="L190" s="19"/>
      <c r="M190" s="19"/>
      <c r="N190" s="19"/>
      <c r="O190" s="19"/>
      <c r="P190" s="19"/>
    </row>
    <row r="191" spans="7:16" x14ac:dyDescent="0.3">
      <c r="G191" s="19"/>
      <c r="H191" s="19"/>
      <c r="I191" s="19"/>
      <c r="J191" s="19"/>
      <c r="K191" s="19"/>
      <c r="L191" s="19"/>
      <c r="M191" s="19"/>
      <c r="N191" s="19"/>
      <c r="O191" s="19"/>
      <c r="P191" s="19"/>
    </row>
    <row r="192" spans="7:16" x14ac:dyDescent="0.3">
      <c r="G192" s="19"/>
      <c r="H192" s="19"/>
      <c r="I192" s="19"/>
      <c r="J192" s="19"/>
      <c r="K192" s="19"/>
      <c r="L192" s="19"/>
      <c r="M192" s="19"/>
      <c r="N192" s="19"/>
      <c r="O192" s="19"/>
      <c r="P192" s="19"/>
    </row>
    <row r="193" spans="7:16" x14ac:dyDescent="0.3">
      <c r="G193" s="19"/>
      <c r="H193" s="19"/>
      <c r="I193" s="19"/>
      <c r="J193" s="19"/>
      <c r="K193" s="19"/>
      <c r="L193" s="19"/>
      <c r="M193" s="19"/>
      <c r="N193" s="19"/>
      <c r="O193" s="19"/>
      <c r="P193" s="19"/>
    </row>
    <row r="194" spans="7:16" x14ac:dyDescent="0.3">
      <c r="G194" s="19"/>
      <c r="H194" s="19"/>
      <c r="I194" s="19"/>
      <c r="J194" s="19"/>
      <c r="K194" s="19"/>
      <c r="L194" s="19"/>
      <c r="M194" s="19"/>
      <c r="N194" s="19"/>
      <c r="O194" s="19"/>
      <c r="P194" s="19"/>
    </row>
    <row r="195" spans="7:16" x14ac:dyDescent="0.3">
      <c r="G195" s="19"/>
      <c r="H195" s="19"/>
      <c r="I195" s="19"/>
      <c r="J195" s="19"/>
      <c r="K195" s="19"/>
      <c r="L195" s="19"/>
      <c r="M195" s="19"/>
      <c r="N195" s="19"/>
      <c r="O195" s="19"/>
      <c r="P195" s="19"/>
    </row>
    <row r="196" spans="7:16" x14ac:dyDescent="0.3">
      <c r="G196" s="19"/>
      <c r="H196" s="19"/>
      <c r="I196" s="19"/>
      <c r="J196" s="19"/>
      <c r="K196" s="19"/>
      <c r="L196" s="19"/>
      <c r="M196" s="19"/>
      <c r="N196" s="19"/>
      <c r="O196" s="19"/>
      <c r="P196" s="19"/>
    </row>
    <row r="197" spans="7:16" x14ac:dyDescent="0.3">
      <c r="G197" s="19"/>
      <c r="H197" s="19"/>
      <c r="I197" s="19"/>
      <c r="J197" s="19"/>
      <c r="K197" s="19"/>
      <c r="L197" s="19"/>
      <c r="M197" s="19"/>
      <c r="N197" s="19"/>
      <c r="O197" s="19"/>
      <c r="P197" s="19"/>
    </row>
    <row r="198" spans="7:16" x14ac:dyDescent="0.3">
      <c r="G198" s="19"/>
      <c r="H198" s="19"/>
      <c r="I198" s="19"/>
      <c r="J198" s="19"/>
      <c r="K198" s="19"/>
      <c r="L198" s="19"/>
      <c r="M198" s="19"/>
      <c r="N198" s="19"/>
      <c r="O198" s="19"/>
      <c r="P19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Rth Module 29H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lux jamil</cp:lastModifiedBy>
  <dcterms:created xsi:type="dcterms:W3CDTF">2024-05-23T15:56:52Z</dcterms:created>
  <dcterms:modified xsi:type="dcterms:W3CDTF">2024-11-19T18:40:55Z</dcterms:modified>
</cp:coreProperties>
</file>