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A11537E1-8357-4708-AE0D-8CFDAD16B634}" xr6:coauthVersionLast="47" xr6:coauthVersionMax="47" xr10:uidLastSave="{00000000-0000-0000-0000-000000000000}"/>
  <bookViews>
    <workbookView xWindow="-108" yWindow="-108" windowWidth="23256" windowHeight="12456" xr2:uid="{1C69B8E7-DB32-48E1-BB11-8C7994FC262C}"/>
  </bookViews>
  <sheets>
    <sheet name="Rth Module 22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O11" i="1" s="1"/>
  <c r="E2" i="1"/>
  <c r="N10" i="1" s="1"/>
  <c r="M24" i="1"/>
  <c r="P24" i="1" s="1"/>
  <c r="M2" i="1"/>
  <c r="L24" i="1"/>
  <c r="O24" i="1" s="1"/>
  <c r="E2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M23" i="1"/>
  <c r="P23" i="1" s="1"/>
  <c r="L23" i="1"/>
  <c r="E23" i="1"/>
  <c r="M22" i="1"/>
  <c r="P22" i="1"/>
  <c r="L22" i="1"/>
  <c r="E22" i="1"/>
  <c r="M21" i="1"/>
  <c r="P21" i="1" s="1"/>
  <c r="L21" i="1"/>
  <c r="E21" i="1"/>
  <c r="M20" i="1"/>
  <c r="P20" i="1" s="1"/>
  <c r="L20" i="1"/>
  <c r="E20" i="1"/>
  <c r="M19" i="1"/>
  <c r="P19" i="1"/>
  <c r="L19" i="1"/>
  <c r="E19" i="1"/>
  <c r="M18" i="1"/>
  <c r="P18" i="1" s="1"/>
  <c r="L18" i="1"/>
  <c r="E18" i="1"/>
  <c r="M17" i="1"/>
  <c r="P17" i="1" s="1"/>
  <c r="L17" i="1"/>
  <c r="E17" i="1"/>
  <c r="M16" i="1"/>
  <c r="P16" i="1" s="1"/>
  <c r="L16" i="1"/>
  <c r="E16" i="1"/>
  <c r="M15" i="1"/>
  <c r="P15" i="1"/>
  <c r="L15" i="1"/>
  <c r="E15" i="1"/>
  <c r="M14" i="1"/>
  <c r="P14" i="1" s="1"/>
  <c r="L14" i="1"/>
  <c r="E14" i="1"/>
  <c r="M13" i="1"/>
  <c r="P13" i="1" s="1"/>
  <c r="L13" i="1"/>
  <c r="E13" i="1"/>
  <c r="M12" i="1"/>
  <c r="P12" i="1"/>
  <c r="L12" i="1"/>
  <c r="O12" i="1" s="1"/>
  <c r="E12" i="1"/>
  <c r="M11" i="1"/>
  <c r="P11" i="1" s="1"/>
  <c r="L11" i="1"/>
  <c r="E11" i="1"/>
  <c r="M10" i="1"/>
  <c r="P10" i="1" s="1"/>
  <c r="L10" i="1"/>
  <c r="E10" i="1"/>
  <c r="M9" i="1"/>
  <c r="P9" i="1" s="1"/>
  <c r="L9" i="1"/>
  <c r="O9" i="1" s="1"/>
  <c r="E9" i="1"/>
  <c r="M8" i="1"/>
  <c r="P8" i="1" s="1"/>
  <c r="L8" i="1"/>
  <c r="E8" i="1"/>
  <c r="M7" i="1"/>
  <c r="P7" i="1"/>
  <c r="L7" i="1"/>
  <c r="E7" i="1"/>
  <c r="M6" i="1"/>
  <c r="P6" i="1" s="1"/>
  <c r="L6" i="1"/>
  <c r="O6" i="1" s="1"/>
  <c r="E6" i="1"/>
  <c r="M5" i="1"/>
  <c r="P5" i="1" s="1"/>
  <c r="L5" i="1"/>
  <c r="E5" i="1"/>
  <c r="M4" i="1"/>
  <c r="P4" i="1" s="1"/>
  <c r="L4" i="1"/>
  <c r="E4" i="1"/>
  <c r="M3" i="1"/>
  <c r="P3" i="1" s="1"/>
  <c r="L3" i="1"/>
  <c r="E3" i="1"/>
  <c r="P2" i="1"/>
  <c r="O5" i="1" l="1"/>
  <c r="O2" i="1"/>
  <c r="O4" i="1"/>
  <c r="O7" i="1"/>
  <c r="O23" i="1"/>
  <c r="O8" i="1"/>
  <c r="O14" i="1"/>
  <c r="O10" i="1"/>
  <c r="O3" i="1"/>
  <c r="O22" i="1"/>
  <c r="N4" i="1"/>
  <c r="N7" i="1"/>
  <c r="N13" i="1"/>
  <c r="O13" i="1"/>
  <c r="O15" i="1"/>
  <c r="O17" i="1"/>
  <c r="O19" i="1"/>
  <c r="O21" i="1"/>
  <c r="N16" i="1"/>
  <c r="O16" i="1"/>
  <c r="O18" i="1"/>
  <c r="O20" i="1"/>
  <c r="N22" i="1"/>
  <c r="N19" i="1"/>
  <c r="N6" i="1"/>
  <c r="N5" i="1"/>
  <c r="N15" i="1"/>
  <c r="N18" i="1"/>
  <c r="N21" i="1"/>
  <c r="N14" i="1"/>
  <c r="N17" i="1"/>
  <c r="N3" i="1"/>
  <c r="N8" i="1"/>
  <c r="N24" i="1"/>
  <c r="N11" i="1"/>
  <c r="N2" i="1"/>
  <c r="N20" i="1"/>
  <c r="N23" i="1"/>
  <c r="N9" i="1"/>
  <c r="N12" i="1"/>
</calcChain>
</file>

<file path=xl/sharedStrings.xml><?xml version="1.0" encoding="utf-8"?>
<sst xmlns="http://schemas.openxmlformats.org/spreadsheetml/2006/main" count="23" uniqueCount="23">
  <si>
    <t>Ic
(A)</t>
  </si>
  <si>
    <t>Vge
(V)</t>
  </si>
  <si>
    <t>Tj (st)
(°C)</t>
  </si>
  <si>
    <t>Tc1
(°C)</t>
  </si>
  <si>
    <t>Tc3
(°C)</t>
  </si>
  <si>
    <t>Tc5
(°C)</t>
  </si>
  <si>
    <t>Tc7
(°C)</t>
  </si>
  <si>
    <t>Tw123
(°C)</t>
  </si>
  <si>
    <t>Rth(j-c)
(°C/W)</t>
  </si>
  <si>
    <t>Rth(jw)
(°C/W)</t>
  </si>
  <si>
    <t>%Rth
jc</t>
  </si>
  <si>
    <t>%Rth
jw</t>
  </si>
  <si>
    <t>Number of cycles</t>
  </si>
  <si>
    <t>delta Vce / Vce %</t>
  </si>
  <si>
    <t>DeltaT
(°C)</t>
  </si>
  <si>
    <t>Tref
(°C)</t>
  </si>
  <si>
    <t>ton
(s)</t>
  </si>
  <si>
    <t>Tvulcatherm
(°C)</t>
  </si>
  <si>
    <t>Is
(A)</t>
  </si>
  <si>
    <t>Ip
(A)</t>
  </si>
  <si>
    <t>toff
(s)</t>
  </si>
  <si>
    <t>Vce
(V)</t>
  </si>
  <si>
    <r>
      <t>Corrected Vce at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</si>
</sst>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110Cb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1L"/>
      <sheetName val="Rth Module 21H"/>
      <sheetName val="Rth Module 22L"/>
      <sheetName val="Rth Module 22H"/>
      <sheetName val="Rth Module 23L"/>
      <sheetName val="Rth Module 23H"/>
      <sheetName val="Rth Module 24L"/>
      <sheetName val="Rth Module 24H"/>
      <sheetName val="Rth Module 25L"/>
      <sheetName val="Rth Module 25H"/>
      <sheetName val="Rth Module 26L"/>
      <sheetName val="Rth Module 26H"/>
      <sheetName val="Suivi vieillissement"/>
      <sheetName val="T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39.5</v>
          </cell>
        </row>
      </sheetData>
      <sheetData sheetId="2"/>
      <sheetData sheetId="3">
        <row r="5">
          <cell r="M5">
            <v>40.200000000000003</v>
          </cell>
        </row>
      </sheetData>
      <sheetData sheetId="4"/>
      <sheetData sheetId="5">
        <row r="5">
          <cell r="M5">
            <v>39.299999999999997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53E3-DA97-4CE9-B21C-4E315B905118}">
  <dimension ref="A1:W237"/>
  <sheetViews>
    <sheetView tabSelected="1" workbookViewId="0">
      <selection activeCell="V7" sqref="V7"/>
    </sheetView>
  </sheetViews>
  <sheetFormatPr defaultColWidth="11.44140625" defaultRowHeight="14.4" x14ac:dyDescent="0.3"/>
  <cols>
    <col min="1" max="1" width="10.6640625" style="1" bestFit="1" customWidth="1"/>
    <col min="2" max="2" width="6" style="1" bestFit="1" customWidth="1"/>
    <col min="3" max="3" width="6" style="1" customWidth="1"/>
    <col min="4" max="4" width="17.44140625" style="1" bestFit="1" customWidth="1"/>
    <col min="5" max="5" width="16.6640625" style="1" bestFit="1" customWidth="1"/>
    <col min="6" max="6" width="6.33203125" style="1" bestFit="1" customWidth="1"/>
    <col min="7" max="10" width="4.5546875" style="1" bestFit="1" customWidth="1"/>
    <col min="11" max="11" width="6.5546875" style="1" bestFit="1" customWidth="1"/>
    <col min="12" max="12" width="7.5546875" style="1" bestFit="1" customWidth="1"/>
    <col min="13" max="13" width="7.5546875" style="1" customWidth="1"/>
    <col min="14" max="14" width="12.44140625" style="1" bestFit="1" customWidth="1"/>
    <col min="15" max="15" width="5.5546875" style="1" bestFit="1" customWidth="1"/>
    <col min="16" max="16" width="5.5546875" style="1" customWidth="1"/>
    <col min="17" max="16384" width="11.44140625" style="1"/>
  </cols>
  <sheetData>
    <row r="1" spans="1:23" ht="44.4" x14ac:dyDescent="0.3">
      <c r="A1" s="2" t="s">
        <v>12</v>
      </c>
      <c r="B1" s="2" t="s">
        <v>0</v>
      </c>
      <c r="C1" s="2" t="s">
        <v>1</v>
      </c>
      <c r="D1" s="2" t="s">
        <v>21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13</v>
      </c>
      <c r="O1" s="2" t="s">
        <v>10</v>
      </c>
      <c r="P1" s="2" t="s">
        <v>11</v>
      </c>
      <c r="Q1" s="2" t="s">
        <v>14</v>
      </c>
      <c r="R1" s="2" t="s">
        <v>15</v>
      </c>
      <c r="S1" s="2" t="s">
        <v>16</v>
      </c>
      <c r="T1" s="2" t="s">
        <v>20</v>
      </c>
      <c r="U1" s="2" t="s">
        <v>19</v>
      </c>
      <c r="V1" s="2" t="s">
        <v>18</v>
      </c>
      <c r="W1" s="2" t="s">
        <v>17</v>
      </c>
    </row>
    <row r="2" spans="1:23" x14ac:dyDescent="0.3">
      <c r="A2" s="3">
        <v>0</v>
      </c>
      <c r="B2" s="3">
        <v>149.6</v>
      </c>
      <c r="C2" s="3">
        <v>14.82</v>
      </c>
      <c r="D2" s="3">
        <v>1.4777</v>
      </c>
      <c r="E2" s="4">
        <f>D2-[1]Calibration!$C$16*(F2-$F$2)+[1]Calibration!$C$17*(150-B2)</f>
        <v>1.4792160000000001</v>
      </c>
      <c r="F2" s="5">
        <v>91.2</v>
      </c>
      <c r="G2" s="5">
        <v>67.2</v>
      </c>
      <c r="H2" s="5">
        <v>72.2</v>
      </c>
      <c r="I2" s="5">
        <v>72</v>
      </c>
      <c r="J2" s="5">
        <v>68.8</v>
      </c>
      <c r="K2" s="5">
        <v>40.200000000000003</v>
      </c>
      <c r="L2" s="6">
        <f t="shared" ref="L2:L24" si="0">(F2-(G2+H2+I2+J2)/4)/(D2*B2)</f>
        <v>9.5673685692355431E-2</v>
      </c>
      <c r="M2" s="6">
        <f t="shared" ref="M2:M24" si="1">(F2-K2)/(B2*D2)</f>
        <v>0.23070250450638893</v>
      </c>
      <c r="N2" s="7">
        <f t="shared" ref="N2:N24" si="2">(E2-$E$2)/$E$2*100</f>
        <v>0</v>
      </c>
      <c r="O2" s="7">
        <f t="shared" ref="O2:O24" si="3">(L2-$L$2)/$L$2*100</f>
        <v>0</v>
      </c>
      <c r="P2" s="7">
        <f t="shared" ref="P2:P24" si="4">(M2-$M$2)/$M$2*100</f>
        <v>0</v>
      </c>
      <c r="Q2" s="3">
        <v>110</v>
      </c>
      <c r="R2" s="3">
        <v>55</v>
      </c>
      <c r="S2" s="3">
        <v>3</v>
      </c>
      <c r="T2" s="3">
        <v>6</v>
      </c>
      <c r="U2" s="3">
        <v>260</v>
      </c>
      <c r="V2" s="3">
        <v>150</v>
      </c>
      <c r="W2" s="3">
        <v>40</v>
      </c>
    </row>
    <row r="3" spans="1:23" x14ac:dyDescent="0.3">
      <c r="A3" s="8">
        <f>7215-357</f>
        <v>6858</v>
      </c>
      <c r="B3" s="8">
        <v>149.69999999999999</v>
      </c>
      <c r="C3" s="8">
        <v>14.78</v>
      </c>
      <c r="D3" s="8">
        <v>1.4877</v>
      </c>
      <c r="E3" s="9">
        <f>D3-[1]Calibration!$C$16*(F3-$F$2)+[1]Calibration!$C$17*(150-B3)</f>
        <v>1.4876519521840612</v>
      </c>
      <c r="F3" s="10">
        <v>92.2</v>
      </c>
      <c r="G3" s="10">
        <v>67.400000000000006</v>
      </c>
      <c r="H3" s="10">
        <v>72.3</v>
      </c>
      <c r="I3" s="10">
        <v>72.099999999999994</v>
      </c>
      <c r="J3" s="10">
        <v>69</v>
      </c>
      <c r="K3" s="10">
        <v>39.6</v>
      </c>
      <c r="L3" s="11">
        <f t="shared" si="0"/>
        <v>9.8783751994589955E-2</v>
      </c>
      <c r="M3" s="11">
        <f t="shared" si="1"/>
        <v>0.236182970677974</v>
      </c>
      <c r="N3" s="12">
        <f t="shared" si="2"/>
        <v>0.57029887346142305</v>
      </c>
      <c r="O3" s="12">
        <f t="shared" si="3"/>
        <v>3.250701882892995</v>
      </c>
      <c r="P3" s="12">
        <f t="shared" si="4"/>
        <v>2.3755555594470348</v>
      </c>
      <c r="Q3" s="8">
        <v>110</v>
      </c>
      <c r="R3" s="8">
        <v>55</v>
      </c>
      <c r="S3" s="8">
        <v>3</v>
      </c>
      <c r="T3" s="8">
        <v>6</v>
      </c>
      <c r="U3" s="8">
        <v>260</v>
      </c>
      <c r="V3" s="8">
        <v>150</v>
      </c>
      <c r="W3" s="8">
        <v>40</v>
      </c>
    </row>
    <row r="4" spans="1:23" x14ac:dyDescent="0.3">
      <c r="A4" s="3">
        <f t="shared" ref="A4:A23" si="5">A3+2500</f>
        <v>9358</v>
      </c>
      <c r="B4" s="3">
        <v>149.69999999999999</v>
      </c>
      <c r="C4" s="7">
        <v>14.77</v>
      </c>
      <c r="D4" s="4">
        <v>1.4897</v>
      </c>
      <c r="E4" s="4">
        <f>D4-[1]Calibration!$C$16*(F4-$F$2)+[1]Calibration!$C$17*(150-B4)</f>
        <v>1.4898889617472488</v>
      </c>
      <c r="F4" s="5">
        <v>92</v>
      </c>
      <c r="G4" s="5">
        <v>67.2</v>
      </c>
      <c r="H4" s="5">
        <v>72.099999999999994</v>
      </c>
      <c r="I4" s="5">
        <v>71.8</v>
      </c>
      <c r="J4" s="5">
        <v>68.900000000000006</v>
      </c>
      <c r="K4" s="5">
        <v>40.6</v>
      </c>
      <c r="L4" s="6">
        <f t="shared" si="0"/>
        <v>9.8651129651843583E-2</v>
      </c>
      <c r="M4" s="6">
        <f t="shared" si="1"/>
        <v>0.23048491200476182</v>
      </c>
      <c r="N4" s="7">
        <f t="shared" si="2"/>
        <v>0.72152827898351179</v>
      </c>
      <c r="O4" s="7">
        <f t="shared" si="3"/>
        <v>3.1120824267837914</v>
      </c>
      <c r="P4" s="7">
        <f t="shared" si="4"/>
        <v>-9.43173556319548E-2</v>
      </c>
      <c r="Q4" s="3">
        <v>110</v>
      </c>
      <c r="R4" s="3">
        <v>55</v>
      </c>
      <c r="S4" s="3">
        <v>3</v>
      </c>
      <c r="T4" s="3">
        <v>6</v>
      </c>
      <c r="U4" s="3">
        <v>260</v>
      </c>
      <c r="V4" s="3">
        <v>150</v>
      </c>
      <c r="W4" s="3">
        <v>40</v>
      </c>
    </row>
    <row r="5" spans="1:23" x14ac:dyDescent="0.3">
      <c r="A5" s="8">
        <f t="shared" si="5"/>
        <v>11858</v>
      </c>
      <c r="B5" s="8">
        <v>149.69999999999999</v>
      </c>
      <c r="C5" s="12">
        <v>14.82</v>
      </c>
      <c r="D5" s="9">
        <v>1.4914000000000001</v>
      </c>
      <c r="E5" s="9">
        <f>D5-[1]Calibration!$C$16*(F5-$F$2)+[1]Calibration!$C$17*(150-B5)</f>
        <v>1.4909964378392795</v>
      </c>
      <c r="F5" s="10">
        <v>92.5</v>
      </c>
      <c r="G5" s="10">
        <v>67.3</v>
      </c>
      <c r="H5" s="10">
        <v>72.3</v>
      </c>
      <c r="I5" s="10">
        <v>72</v>
      </c>
      <c r="J5" s="10">
        <v>69.099999999999994</v>
      </c>
      <c r="K5" s="10">
        <v>39.799999999999997</v>
      </c>
      <c r="L5" s="11">
        <f t="shared" si="0"/>
        <v>9.9994365379097588E-2</v>
      </c>
      <c r="M5" s="11">
        <f t="shared" si="1"/>
        <v>0.23604492969668275</v>
      </c>
      <c r="N5" s="12">
        <f t="shared" si="2"/>
        <v>0.79639740506318202</v>
      </c>
      <c r="O5" s="12">
        <f t="shared" si="3"/>
        <v>4.5160585750146236</v>
      </c>
      <c r="P5" s="12">
        <f t="shared" si="4"/>
        <v>2.3157204997511718</v>
      </c>
      <c r="Q5" s="8">
        <v>110</v>
      </c>
      <c r="R5" s="8">
        <v>55</v>
      </c>
      <c r="S5" s="8">
        <v>3</v>
      </c>
      <c r="T5" s="8">
        <v>6</v>
      </c>
      <c r="U5" s="8">
        <v>260</v>
      </c>
      <c r="V5" s="8">
        <v>150</v>
      </c>
      <c r="W5" s="8">
        <v>40</v>
      </c>
    </row>
    <row r="6" spans="1:23" x14ac:dyDescent="0.3">
      <c r="A6" s="8">
        <f t="shared" si="5"/>
        <v>14358</v>
      </c>
      <c r="B6" s="8">
        <v>149.69999999999999</v>
      </c>
      <c r="C6" s="12">
        <v>14.82</v>
      </c>
      <c r="D6" s="9">
        <v>1.4930000000000001</v>
      </c>
      <c r="E6" s="9">
        <f>D6-[1]Calibration!$C$16*(F6-$F$2)+[1]Calibration!$C$17*(150-B6)</f>
        <v>1.4925964378392795</v>
      </c>
      <c r="F6" s="10">
        <v>92.5</v>
      </c>
      <c r="G6" s="10">
        <v>67.5</v>
      </c>
      <c r="H6" s="10">
        <v>72.5</v>
      </c>
      <c r="I6" s="10">
        <v>72.2</v>
      </c>
      <c r="J6" s="10">
        <v>69.3</v>
      </c>
      <c r="K6" s="10">
        <v>39.4</v>
      </c>
      <c r="L6" s="11">
        <f t="shared" si="0"/>
        <v>9.8992358461061428E-2</v>
      </c>
      <c r="M6" s="11">
        <f t="shared" si="1"/>
        <v>0.23758166030654745</v>
      </c>
      <c r="N6" s="12">
        <f t="shared" si="2"/>
        <v>0.90456281160286567</v>
      </c>
      <c r="O6" s="12">
        <f t="shared" si="3"/>
        <v>3.4687414252832185</v>
      </c>
      <c r="P6" s="12">
        <f t="shared" si="4"/>
        <v>2.9818297009289787</v>
      </c>
      <c r="Q6" s="8">
        <v>110</v>
      </c>
      <c r="R6" s="8">
        <v>55</v>
      </c>
      <c r="S6" s="8">
        <v>3</v>
      </c>
      <c r="T6" s="8">
        <v>6</v>
      </c>
      <c r="U6" s="8">
        <v>260</v>
      </c>
      <c r="V6" s="8">
        <v>150</v>
      </c>
      <c r="W6" s="8">
        <v>40</v>
      </c>
    </row>
    <row r="7" spans="1:23" x14ac:dyDescent="0.3">
      <c r="A7" s="8">
        <f t="shared" si="5"/>
        <v>16858</v>
      </c>
      <c r="B7" s="8">
        <v>149.69999999999999</v>
      </c>
      <c r="C7" s="12">
        <v>14.82</v>
      </c>
      <c r="D7" s="8">
        <v>1.4937</v>
      </c>
      <c r="E7" s="9">
        <f>D7-[1]Calibration!$C$16*(F7-$F$2)+[1]Calibration!$C$17*(150-B7)</f>
        <v>1.4931779330576855</v>
      </c>
      <c r="F7" s="10">
        <v>92.6</v>
      </c>
      <c r="G7" s="10">
        <v>67.3</v>
      </c>
      <c r="H7" s="10">
        <v>72.3</v>
      </c>
      <c r="I7" s="10">
        <v>72.099999999999994</v>
      </c>
      <c r="J7" s="10">
        <v>69</v>
      </c>
      <c r="K7" s="10">
        <v>39.4</v>
      </c>
      <c r="L7" s="11">
        <f t="shared" si="0"/>
        <v>0.10028760741674819</v>
      </c>
      <c r="M7" s="11">
        <f t="shared" si="1"/>
        <v>0.23791753465199572</v>
      </c>
      <c r="N7" s="12">
        <f t="shared" si="2"/>
        <v>0.94387385329021911</v>
      </c>
      <c r="O7" s="12">
        <f t="shared" si="3"/>
        <v>4.8225608650941991</v>
      </c>
      <c r="P7" s="12">
        <f t="shared" si="4"/>
        <v>3.1274173468745241</v>
      </c>
      <c r="Q7" s="8">
        <v>110</v>
      </c>
      <c r="R7" s="8">
        <v>55</v>
      </c>
      <c r="S7" s="8">
        <v>3</v>
      </c>
      <c r="T7" s="8">
        <v>6</v>
      </c>
      <c r="U7" s="8">
        <v>260</v>
      </c>
      <c r="V7" s="8">
        <v>150</v>
      </c>
      <c r="W7" s="8">
        <v>40</v>
      </c>
    </row>
    <row r="8" spans="1:23" x14ac:dyDescent="0.3">
      <c r="A8" s="8">
        <f t="shared" si="5"/>
        <v>19358</v>
      </c>
      <c r="B8" s="8">
        <v>149.69999999999999</v>
      </c>
      <c r="C8" s="12">
        <v>14.82</v>
      </c>
      <c r="D8" s="8">
        <v>1.4952000000000001</v>
      </c>
      <c r="E8" s="9">
        <f>D8-[1]Calibration!$C$16*(F8-$F$2)+[1]Calibration!$C$17*(150-B8)</f>
        <v>1.494440923494498</v>
      </c>
      <c r="F8" s="10">
        <v>92.8</v>
      </c>
      <c r="G8" s="10">
        <v>67.7</v>
      </c>
      <c r="H8" s="10">
        <v>72.5</v>
      </c>
      <c r="I8" s="10">
        <v>72.3</v>
      </c>
      <c r="J8" s="10">
        <v>69.2</v>
      </c>
      <c r="K8" s="10">
        <v>39.700000000000003</v>
      </c>
      <c r="L8" s="11">
        <f t="shared" si="0"/>
        <v>9.9963615477789897E-2</v>
      </c>
      <c r="M8" s="11">
        <f t="shared" si="1"/>
        <v>0.23723208857522426</v>
      </c>
      <c r="N8" s="12">
        <f t="shared" si="2"/>
        <v>1.0292562745736855</v>
      </c>
      <c r="O8" s="12">
        <f t="shared" si="3"/>
        <v>4.4839181791626546</v>
      </c>
      <c r="P8" s="12">
        <f t="shared" si="4"/>
        <v>2.8303048043652708</v>
      </c>
      <c r="Q8" s="8">
        <v>110</v>
      </c>
      <c r="R8" s="8">
        <v>55</v>
      </c>
      <c r="S8" s="8">
        <v>3</v>
      </c>
      <c r="T8" s="8">
        <v>6</v>
      </c>
      <c r="U8" s="8">
        <v>260</v>
      </c>
      <c r="V8" s="8">
        <v>150</v>
      </c>
      <c r="W8" s="8">
        <v>40</v>
      </c>
    </row>
    <row r="9" spans="1:23" x14ac:dyDescent="0.3">
      <c r="A9" s="8">
        <f t="shared" si="5"/>
        <v>21858</v>
      </c>
      <c r="B9" s="8">
        <v>149.69999999999999</v>
      </c>
      <c r="C9" s="12">
        <v>14.82</v>
      </c>
      <c r="D9" s="8">
        <v>1.4957</v>
      </c>
      <c r="E9" s="9">
        <f>D9-[1]Calibration!$C$16*(F9-$F$2)+[1]Calibration!$C$17*(150-B9)</f>
        <v>1.4951779330576855</v>
      </c>
      <c r="F9" s="10">
        <v>92.6</v>
      </c>
      <c r="G9" s="10">
        <v>67.5</v>
      </c>
      <c r="H9" s="10">
        <v>72.2</v>
      </c>
      <c r="I9" s="10">
        <v>72</v>
      </c>
      <c r="J9" s="10">
        <v>69</v>
      </c>
      <c r="K9" s="10">
        <v>39.1</v>
      </c>
      <c r="L9" s="11">
        <f t="shared" si="0"/>
        <v>0.10015350618332339</v>
      </c>
      <c r="M9" s="11">
        <f t="shared" si="1"/>
        <v>0.23893924552097218</v>
      </c>
      <c r="N9" s="12">
        <f t="shared" si="2"/>
        <v>1.0790806114648199</v>
      </c>
      <c r="O9" s="12">
        <f t="shared" si="3"/>
        <v>4.6823956436392473</v>
      </c>
      <c r="P9" s="12">
        <f t="shared" si="4"/>
        <v>3.5702867778598999</v>
      </c>
      <c r="Q9" s="8">
        <v>110</v>
      </c>
      <c r="R9" s="8">
        <v>55</v>
      </c>
      <c r="S9" s="8">
        <v>3</v>
      </c>
      <c r="T9" s="8">
        <v>6</v>
      </c>
      <c r="U9" s="8">
        <v>260</v>
      </c>
      <c r="V9" s="8">
        <v>150</v>
      </c>
      <c r="W9" s="8">
        <v>40</v>
      </c>
    </row>
    <row r="10" spans="1:23" x14ac:dyDescent="0.3">
      <c r="A10" s="8">
        <f t="shared" si="5"/>
        <v>24358</v>
      </c>
      <c r="B10" s="8">
        <v>149.69999999999999</v>
      </c>
      <c r="C10" s="12">
        <v>14.82</v>
      </c>
      <c r="D10" s="8">
        <v>1.4967999999999999</v>
      </c>
      <c r="E10" s="9">
        <f>D10-[1]Calibration!$C$16*(F10-$F$2)+[1]Calibration!$C$17*(150-B10)</f>
        <v>1.49580391393131</v>
      </c>
      <c r="F10" s="10">
        <v>93</v>
      </c>
      <c r="G10" s="10">
        <v>67.7</v>
      </c>
      <c r="H10" s="10">
        <v>72.599999999999994</v>
      </c>
      <c r="I10" s="10">
        <v>72.400000000000006</v>
      </c>
      <c r="J10" s="10">
        <v>69.400000000000006</v>
      </c>
      <c r="K10" s="10">
        <v>39.6</v>
      </c>
      <c r="L10" s="11">
        <f t="shared" si="0"/>
        <v>0.10030304685622804</v>
      </c>
      <c r="M10" s="11">
        <f t="shared" si="1"/>
        <v>0.23831736160723374</v>
      </c>
      <c r="N10" s="12">
        <f t="shared" si="2"/>
        <v>1.121399033765851</v>
      </c>
      <c r="O10" s="12">
        <f t="shared" si="3"/>
        <v>4.8386984679973564</v>
      </c>
      <c r="P10" s="12">
        <f t="shared" si="4"/>
        <v>3.3007258057893889</v>
      </c>
      <c r="Q10" s="8">
        <v>110</v>
      </c>
      <c r="R10" s="8">
        <v>55</v>
      </c>
      <c r="S10" s="8">
        <v>3</v>
      </c>
      <c r="T10" s="8">
        <v>6</v>
      </c>
      <c r="U10" s="8">
        <v>260</v>
      </c>
      <c r="V10" s="8">
        <v>150</v>
      </c>
      <c r="W10" s="8">
        <v>40</v>
      </c>
    </row>
    <row r="11" spans="1:23" x14ac:dyDescent="0.3">
      <c r="A11" s="3">
        <f t="shared" si="5"/>
        <v>26858</v>
      </c>
      <c r="B11" s="3">
        <v>149.69999999999999</v>
      </c>
      <c r="C11" s="7">
        <v>14.82</v>
      </c>
      <c r="D11" s="4">
        <v>1.4979</v>
      </c>
      <c r="E11" s="4">
        <f>D11-[1]Calibration!$C$16*(F11-$F$2)+[1]Calibration!$C$17*(150-B11)</f>
        <v>1.4969039139313101</v>
      </c>
      <c r="F11" s="5">
        <v>93</v>
      </c>
      <c r="G11" s="5">
        <v>67.599999999999994</v>
      </c>
      <c r="H11" s="5">
        <v>72.599999999999994</v>
      </c>
      <c r="I11" s="5">
        <v>72.400000000000006</v>
      </c>
      <c r="J11" s="5">
        <v>69.3</v>
      </c>
      <c r="K11" s="5">
        <v>40.1</v>
      </c>
      <c r="L11" s="6">
        <f t="shared" si="0"/>
        <v>0.10045236789532513</v>
      </c>
      <c r="M11" s="6">
        <f t="shared" si="1"/>
        <v>0.23591255323696775</v>
      </c>
      <c r="N11" s="7">
        <f t="shared" si="2"/>
        <v>1.1957627507618882</v>
      </c>
      <c r="O11" s="7">
        <f t="shared" si="3"/>
        <v>4.9947717268213614</v>
      </c>
      <c r="P11" s="7">
        <f t="shared" si="4"/>
        <v>2.2583407760250522</v>
      </c>
      <c r="Q11" s="3">
        <v>110</v>
      </c>
      <c r="R11" s="3">
        <v>55</v>
      </c>
      <c r="S11" s="3">
        <v>3</v>
      </c>
      <c r="T11" s="3">
        <v>6</v>
      </c>
      <c r="U11" s="3">
        <v>260</v>
      </c>
      <c r="V11" s="3">
        <v>150</v>
      </c>
      <c r="W11" s="3">
        <v>40</v>
      </c>
    </row>
    <row r="12" spans="1:23" x14ac:dyDescent="0.3">
      <c r="A12" s="8">
        <f t="shared" si="5"/>
        <v>29358</v>
      </c>
      <c r="B12" s="8">
        <v>149.69999999999999</v>
      </c>
      <c r="C12" s="12">
        <v>14.82</v>
      </c>
      <c r="D12" s="9">
        <v>1.4987999999999999</v>
      </c>
      <c r="E12" s="9">
        <f>D12-[1]Calibration!$C$16*(F12-$F$2)+[1]Calibration!$C$17*(150-B12)</f>
        <v>1.49780391393131</v>
      </c>
      <c r="F12" s="10">
        <v>93</v>
      </c>
      <c r="G12" s="10">
        <v>67.8</v>
      </c>
      <c r="H12" s="10">
        <v>72.7</v>
      </c>
      <c r="I12" s="10">
        <v>72.400000000000006</v>
      </c>
      <c r="J12" s="10">
        <v>69.400000000000006</v>
      </c>
      <c r="K12" s="10">
        <v>39.799999999999997</v>
      </c>
      <c r="L12" s="11">
        <f t="shared" si="0"/>
        <v>9.9946356550838528E-2</v>
      </c>
      <c r="M12" s="11">
        <f t="shared" si="1"/>
        <v>0.23710796738036169</v>
      </c>
      <c r="N12" s="12">
        <f t="shared" si="2"/>
        <v>1.2566057919404519</v>
      </c>
      <c r="O12" s="12">
        <f t="shared" si="3"/>
        <v>4.4658788125108195</v>
      </c>
      <c r="P12" s="12">
        <f t="shared" si="4"/>
        <v>2.7765033967350652</v>
      </c>
      <c r="Q12" s="8">
        <v>110</v>
      </c>
      <c r="R12" s="8">
        <v>55</v>
      </c>
      <c r="S12" s="8">
        <v>3</v>
      </c>
      <c r="T12" s="8">
        <v>6</v>
      </c>
      <c r="U12" s="8">
        <v>260</v>
      </c>
      <c r="V12" s="8">
        <v>150</v>
      </c>
      <c r="W12" s="8">
        <v>40</v>
      </c>
    </row>
    <row r="13" spans="1:23" x14ac:dyDescent="0.3">
      <c r="A13" s="8">
        <f t="shared" si="5"/>
        <v>31858</v>
      </c>
      <c r="B13" s="8">
        <v>149.69999999999999</v>
      </c>
      <c r="C13" s="12">
        <v>14.82</v>
      </c>
      <c r="D13" s="9">
        <v>1.4996</v>
      </c>
      <c r="E13" s="9">
        <f>D13-[1]Calibration!$C$16*(F13-$F$2)+[1]Calibration!$C$17*(150-B13)</f>
        <v>1.4984854091497162</v>
      </c>
      <c r="F13" s="10">
        <v>93.1</v>
      </c>
      <c r="G13" s="10">
        <v>67.900000000000006</v>
      </c>
      <c r="H13" s="10">
        <v>72.7</v>
      </c>
      <c r="I13" s="10">
        <v>72.400000000000006</v>
      </c>
      <c r="J13" s="10">
        <v>69.5</v>
      </c>
      <c r="K13" s="10">
        <v>39.4</v>
      </c>
      <c r="L13" s="11">
        <f t="shared" si="0"/>
        <v>0.10011576456015078</v>
      </c>
      <c r="M13" s="11">
        <f t="shared" si="1"/>
        <v>0.23920874557864727</v>
      </c>
      <c r="N13" s="12">
        <f t="shared" si="2"/>
        <v>1.3026771715365495</v>
      </c>
      <c r="O13" s="12">
        <f t="shared" si="3"/>
        <v>4.6429473638959902</v>
      </c>
      <c r="P13" s="12">
        <f t="shared" si="4"/>
        <v>3.687103913526335</v>
      </c>
      <c r="Q13" s="8">
        <v>110</v>
      </c>
      <c r="R13" s="8">
        <v>55</v>
      </c>
      <c r="S13" s="8">
        <v>3</v>
      </c>
      <c r="T13" s="8">
        <v>6</v>
      </c>
      <c r="U13" s="8">
        <v>260</v>
      </c>
      <c r="V13" s="8">
        <v>150</v>
      </c>
      <c r="W13" s="8">
        <v>40</v>
      </c>
    </row>
    <row r="14" spans="1:23" x14ac:dyDescent="0.3">
      <c r="A14" s="8">
        <f t="shared" si="5"/>
        <v>34358</v>
      </c>
      <c r="B14" s="8">
        <v>149.69999999999999</v>
      </c>
      <c r="C14" s="12">
        <v>14.82</v>
      </c>
      <c r="D14" s="9">
        <v>1.5002</v>
      </c>
      <c r="E14" s="9">
        <f>D14-[1]Calibration!$C$16*(F14-$F$2)+[1]Calibration!$C$17*(150-B14)</f>
        <v>1.4994409234944979</v>
      </c>
      <c r="F14" s="10">
        <v>92.8</v>
      </c>
      <c r="G14" s="10">
        <v>67.8</v>
      </c>
      <c r="H14" s="10">
        <v>72.400000000000006</v>
      </c>
      <c r="I14" s="10">
        <v>72.099999999999994</v>
      </c>
      <c r="J14" s="10">
        <v>69.2</v>
      </c>
      <c r="K14" s="10">
        <v>39.4</v>
      </c>
      <c r="L14" s="11">
        <f t="shared" si="0"/>
        <v>9.985308572083508E-2</v>
      </c>
      <c r="M14" s="11">
        <f t="shared" si="1"/>
        <v>0.23777724760279123</v>
      </c>
      <c r="N14" s="12">
        <f t="shared" si="2"/>
        <v>1.3672731700101799</v>
      </c>
      <c r="O14" s="12">
        <f t="shared" si="3"/>
        <v>4.3683903240842676</v>
      </c>
      <c r="P14" s="12">
        <f t="shared" si="4"/>
        <v>3.0666087095757444</v>
      </c>
      <c r="Q14" s="8">
        <v>110</v>
      </c>
      <c r="R14" s="8">
        <v>55</v>
      </c>
      <c r="S14" s="8">
        <v>3</v>
      </c>
      <c r="T14" s="8">
        <v>6</v>
      </c>
      <c r="U14" s="8">
        <v>260</v>
      </c>
      <c r="V14" s="8">
        <v>150</v>
      </c>
      <c r="W14" s="8">
        <v>40</v>
      </c>
    </row>
    <row r="15" spans="1:23" x14ac:dyDescent="0.3">
      <c r="A15" s="8">
        <f t="shared" si="5"/>
        <v>36858</v>
      </c>
      <c r="B15" s="8">
        <v>149.69999999999999</v>
      </c>
      <c r="C15" s="12">
        <v>14.82</v>
      </c>
      <c r="D15" s="9">
        <v>1.5019</v>
      </c>
      <c r="E15" s="9">
        <f>D15-[1]Calibration!$C$16*(F15-$F$2)+[1]Calibration!$C$17*(150-B15)</f>
        <v>1.5006669043681222</v>
      </c>
      <c r="F15" s="10">
        <v>93.2</v>
      </c>
      <c r="G15" s="10">
        <v>68.3</v>
      </c>
      <c r="H15" s="10">
        <v>72.7</v>
      </c>
      <c r="I15" s="10">
        <v>72.5</v>
      </c>
      <c r="J15" s="10">
        <v>69.400000000000006</v>
      </c>
      <c r="K15" s="10">
        <v>40.1</v>
      </c>
      <c r="L15" s="11">
        <f t="shared" si="0"/>
        <v>9.99624479222333E-2</v>
      </c>
      <c r="M15" s="11">
        <f t="shared" si="1"/>
        <v>0.23617379242138314</v>
      </c>
      <c r="N15" s="12">
        <f t="shared" si="2"/>
        <v>1.4501536197635867</v>
      </c>
      <c r="O15" s="12">
        <f t="shared" si="3"/>
        <v>4.4826978273510276</v>
      </c>
      <c r="P15" s="12">
        <f t="shared" si="4"/>
        <v>2.371577164582837</v>
      </c>
      <c r="Q15" s="8">
        <v>110</v>
      </c>
      <c r="R15" s="8">
        <v>55</v>
      </c>
      <c r="S15" s="8">
        <v>3</v>
      </c>
      <c r="T15" s="8">
        <v>6</v>
      </c>
      <c r="U15" s="8">
        <v>260</v>
      </c>
      <c r="V15" s="8">
        <v>150</v>
      </c>
      <c r="W15" s="8">
        <v>40</v>
      </c>
    </row>
    <row r="16" spans="1:23" x14ac:dyDescent="0.3">
      <c r="A16" s="8">
        <f t="shared" si="5"/>
        <v>39358</v>
      </c>
      <c r="B16" s="8">
        <v>149.69999999999999</v>
      </c>
      <c r="C16" s="12">
        <v>14.82</v>
      </c>
      <c r="D16" s="9">
        <v>1.5061</v>
      </c>
      <c r="E16" s="9">
        <f>D16-[1]Calibration!$C$16*(F16-$F$2)+[1]Calibration!$C$17*(150-B16)</f>
        <v>1.50510391393131</v>
      </c>
      <c r="F16" s="10">
        <v>93</v>
      </c>
      <c r="G16" s="10">
        <v>67.8</v>
      </c>
      <c r="H16" s="10">
        <v>72.599999999999994</v>
      </c>
      <c r="I16" s="10">
        <v>72.2</v>
      </c>
      <c r="J16" s="10">
        <v>69.400000000000006</v>
      </c>
      <c r="K16" s="10">
        <v>39.299999999999997</v>
      </c>
      <c r="L16" s="11">
        <f t="shared" si="0"/>
        <v>9.9794569552091372E-2</v>
      </c>
      <c r="M16" s="11">
        <f t="shared" si="1"/>
        <v>0.23817637266432476</v>
      </c>
      <c r="N16" s="12">
        <f t="shared" si="2"/>
        <v>1.7501104592777497</v>
      </c>
      <c r="O16" s="12">
        <f t="shared" si="3"/>
        <v>4.3072280846239108</v>
      </c>
      <c r="P16" s="12">
        <f t="shared" si="4"/>
        <v>3.2396129265813185</v>
      </c>
      <c r="Q16" s="8">
        <v>110</v>
      </c>
      <c r="R16" s="8">
        <v>55</v>
      </c>
      <c r="S16" s="8">
        <v>3</v>
      </c>
      <c r="T16" s="8">
        <v>6</v>
      </c>
      <c r="U16" s="8">
        <v>260</v>
      </c>
      <c r="V16" s="8">
        <v>150</v>
      </c>
      <c r="W16" s="8">
        <v>40</v>
      </c>
    </row>
    <row r="17" spans="1:23" x14ac:dyDescent="0.3">
      <c r="A17" s="8">
        <f t="shared" si="5"/>
        <v>41858</v>
      </c>
      <c r="B17" s="8">
        <v>149.6</v>
      </c>
      <c r="C17" s="12">
        <v>14.83</v>
      </c>
      <c r="D17" s="9">
        <v>1.5087999999999999</v>
      </c>
      <c r="E17" s="9">
        <f>D17-[1]Calibration!$C$16*(F17-$F$2)+[1]Calibration!$C$17*(150-B17)</f>
        <v>1.508301418712904</v>
      </c>
      <c r="F17" s="10">
        <v>92.9</v>
      </c>
      <c r="G17" s="10">
        <v>68.099999999999994</v>
      </c>
      <c r="H17" s="10">
        <v>72.8</v>
      </c>
      <c r="I17" s="10">
        <v>72.5</v>
      </c>
      <c r="J17" s="10">
        <v>69.5</v>
      </c>
      <c r="K17" s="10">
        <v>40.200000000000003</v>
      </c>
      <c r="L17" s="11">
        <f t="shared" si="0"/>
        <v>9.8242715817648818E-2</v>
      </c>
      <c r="M17" s="11">
        <f t="shared" si="1"/>
        <v>0.23347874289019571</v>
      </c>
      <c r="N17" s="12">
        <f t="shared" si="2"/>
        <v>1.9662725871613023</v>
      </c>
      <c r="O17" s="12">
        <f t="shared" si="3"/>
        <v>2.6852003314205537</v>
      </c>
      <c r="P17" s="12">
        <f t="shared" si="4"/>
        <v>1.2033845881937077</v>
      </c>
      <c r="Q17" s="8">
        <v>110</v>
      </c>
      <c r="R17" s="8">
        <v>55</v>
      </c>
      <c r="S17" s="8">
        <v>3</v>
      </c>
      <c r="T17" s="8">
        <v>6</v>
      </c>
      <c r="U17" s="8">
        <v>260</v>
      </c>
      <c r="V17" s="8">
        <v>150</v>
      </c>
      <c r="W17" s="8">
        <v>40</v>
      </c>
    </row>
    <row r="18" spans="1:23" x14ac:dyDescent="0.3">
      <c r="A18" s="8">
        <f t="shared" si="5"/>
        <v>44358</v>
      </c>
      <c r="B18" s="8">
        <v>149.6</v>
      </c>
      <c r="C18" s="12">
        <v>14.82</v>
      </c>
      <c r="D18" s="9">
        <v>1.5091000000000001</v>
      </c>
      <c r="E18" s="9">
        <f>D18-[1]Calibration!$C$16*(F18-$F$2)+[1]Calibration!$C$17*(150-B18)</f>
        <v>1.5083644091497164</v>
      </c>
      <c r="F18" s="10">
        <v>93.1</v>
      </c>
      <c r="G18" s="10">
        <v>67.900000000000006</v>
      </c>
      <c r="H18" s="10">
        <v>72.8</v>
      </c>
      <c r="I18" s="10">
        <v>72.5</v>
      </c>
      <c r="J18" s="10">
        <v>69.400000000000006</v>
      </c>
      <c r="K18" s="10">
        <v>39.700000000000003</v>
      </c>
      <c r="L18" s="11">
        <f t="shared" si="0"/>
        <v>9.9441286143917576E-2</v>
      </c>
      <c r="M18" s="11">
        <f t="shared" si="1"/>
        <v>0.23653294788798221</v>
      </c>
      <c r="N18" s="12">
        <f t="shared" si="2"/>
        <v>1.9705309535400024</v>
      </c>
      <c r="O18" s="12">
        <f t="shared" si="3"/>
        <v>3.9379693844732748</v>
      </c>
      <c r="P18" s="12">
        <f t="shared" si="4"/>
        <v>2.5272562142609125</v>
      </c>
      <c r="Q18" s="8">
        <v>110</v>
      </c>
      <c r="R18" s="8">
        <v>55</v>
      </c>
      <c r="S18" s="8">
        <v>3</v>
      </c>
      <c r="T18" s="8">
        <v>6</v>
      </c>
      <c r="U18" s="8">
        <v>260</v>
      </c>
      <c r="V18" s="8">
        <v>150</v>
      </c>
      <c r="W18" s="8">
        <v>40</v>
      </c>
    </row>
    <row r="19" spans="1:23" x14ac:dyDescent="0.3">
      <c r="A19" s="8">
        <f t="shared" si="5"/>
        <v>46858</v>
      </c>
      <c r="B19" s="8">
        <v>149.6</v>
      </c>
      <c r="C19" s="12">
        <v>14.82</v>
      </c>
      <c r="D19" s="9">
        <v>1.5108999999999999</v>
      </c>
      <c r="E19" s="9">
        <f>D19-[1]Calibration!$C$16*(F19-$F$2)+[1]Calibration!$C$17*(150-B19)</f>
        <v>1.5100459043681222</v>
      </c>
      <c r="F19" s="10">
        <v>93.2</v>
      </c>
      <c r="G19" s="10">
        <v>68.3</v>
      </c>
      <c r="H19" s="10">
        <v>72.8</v>
      </c>
      <c r="I19" s="10">
        <v>72.599999999999994</v>
      </c>
      <c r="J19" s="10">
        <v>69.7</v>
      </c>
      <c r="K19" s="10">
        <v>39.299999999999997</v>
      </c>
      <c r="L19" s="11">
        <f t="shared" si="0"/>
        <v>9.8880399577685615E-2</v>
      </c>
      <c r="M19" s="11">
        <f t="shared" si="1"/>
        <v>0.23846324551397108</v>
      </c>
      <c r="N19" s="12">
        <f t="shared" si="2"/>
        <v>2.0842057122233779</v>
      </c>
      <c r="O19" s="12">
        <f t="shared" si="3"/>
        <v>3.3517198194303583</v>
      </c>
      <c r="P19" s="12">
        <f t="shared" si="4"/>
        <v>3.3639604494918798</v>
      </c>
      <c r="Q19" s="8">
        <v>110</v>
      </c>
      <c r="R19" s="8">
        <v>55</v>
      </c>
      <c r="S19" s="8">
        <v>3</v>
      </c>
      <c r="T19" s="8">
        <v>6</v>
      </c>
      <c r="U19" s="8">
        <v>260</v>
      </c>
      <c r="V19" s="8">
        <v>150</v>
      </c>
      <c r="W19" s="8">
        <v>40</v>
      </c>
    </row>
    <row r="20" spans="1:23" x14ac:dyDescent="0.3">
      <c r="A20" s="8">
        <f t="shared" si="5"/>
        <v>49358</v>
      </c>
      <c r="B20" s="8">
        <v>149.69999999999999</v>
      </c>
      <c r="C20" s="12">
        <v>14.82</v>
      </c>
      <c r="D20" s="9">
        <v>1.5162</v>
      </c>
      <c r="E20" s="9">
        <f>D20-[1]Calibration!$C$16*(F20-$F$2)+[1]Calibration!$C$17*(150-B20)</f>
        <v>1.5144928852417467</v>
      </c>
      <c r="F20" s="10">
        <v>93.6</v>
      </c>
      <c r="G20" s="10">
        <v>68.5</v>
      </c>
      <c r="H20" s="10">
        <v>73.2</v>
      </c>
      <c r="I20" s="10">
        <v>72.900000000000006</v>
      </c>
      <c r="J20" s="10">
        <v>70.099999999999994</v>
      </c>
      <c r="K20" s="10">
        <v>39.6</v>
      </c>
      <c r="L20" s="11">
        <f t="shared" si="0"/>
        <v>9.8799366309455738E-2</v>
      </c>
      <c r="M20" s="11">
        <f t="shared" si="1"/>
        <v>0.23791151753447534</v>
      </c>
      <c r="N20" s="12">
        <f t="shared" si="2"/>
        <v>2.3848366460169883</v>
      </c>
      <c r="O20" s="12">
        <f t="shared" si="3"/>
        <v>3.2670222689560888</v>
      </c>
      <c r="P20" s="12">
        <f t="shared" si="4"/>
        <v>3.1248091751369635</v>
      </c>
      <c r="Q20" s="8">
        <v>110</v>
      </c>
      <c r="R20" s="8">
        <v>55</v>
      </c>
      <c r="S20" s="8">
        <v>3</v>
      </c>
      <c r="T20" s="8">
        <v>6</v>
      </c>
      <c r="U20" s="8">
        <v>260</v>
      </c>
      <c r="V20" s="8">
        <v>150</v>
      </c>
      <c r="W20" s="8">
        <v>40</v>
      </c>
    </row>
    <row r="21" spans="1:23" x14ac:dyDescent="0.3">
      <c r="A21" s="8">
        <f t="shared" si="5"/>
        <v>51858</v>
      </c>
      <c r="B21" s="8">
        <v>149.69999999999999</v>
      </c>
      <c r="C21" s="12">
        <v>14.82</v>
      </c>
      <c r="D21" s="9">
        <v>1.5190999999999999</v>
      </c>
      <c r="E21" s="9">
        <f>D21-[1]Calibration!$C$16*(F21-$F$2)+[1]Calibration!$C$17*(150-B21)</f>
        <v>1.5178669043681221</v>
      </c>
      <c r="F21" s="10">
        <v>93.2</v>
      </c>
      <c r="G21" s="10">
        <v>68.099999999999994</v>
      </c>
      <c r="H21" s="10">
        <v>73</v>
      </c>
      <c r="I21" s="10">
        <v>72.8</v>
      </c>
      <c r="J21" s="10">
        <v>70</v>
      </c>
      <c r="K21" s="10">
        <v>39.299999999999997</v>
      </c>
      <c r="L21" s="11">
        <f t="shared" si="0"/>
        <v>9.7731284217217759E-2</v>
      </c>
      <c r="M21" s="11">
        <f t="shared" si="1"/>
        <v>0.23701760266852803</v>
      </c>
      <c r="N21" s="12">
        <f t="shared" si="2"/>
        <v>2.6129317400651439</v>
      </c>
      <c r="O21" s="12">
        <f t="shared" si="3"/>
        <v>2.1506420600107967</v>
      </c>
      <c r="P21" s="12">
        <f t="shared" si="4"/>
        <v>2.7373340292299311</v>
      </c>
      <c r="Q21" s="8">
        <v>110</v>
      </c>
      <c r="R21" s="8">
        <v>55</v>
      </c>
      <c r="S21" s="8">
        <v>3</v>
      </c>
      <c r="T21" s="8">
        <v>6</v>
      </c>
      <c r="U21" s="8">
        <v>260</v>
      </c>
      <c r="V21" s="8">
        <v>150</v>
      </c>
      <c r="W21" s="8">
        <v>40</v>
      </c>
    </row>
    <row r="22" spans="1:23" x14ac:dyDescent="0.3">
      <c r="A22" s="8">
        <f t="shared" si="5"/>
        <v>54358</v>
      </c>
      <c r="B22" s="8">
        <v>149.6</v>
      </c>
      <c r="C22" s="12">
        <v>14.83</v>
      </c>
      <c r="D22" s="9">
        <v>1.5387999999999999</v>
      </c>
      <c r="E22" s="9">
        <f>D22-[1]Calibration!$C$16*(F22-$F$2)+[1]Calibration!$C$17*(150-B22)</f>
        <v>1.5369978661153714</v>
      </c>
      <c r="F22" s="10">
        <v>94</v>
      </c>
      <c r="G22" s="10">
        <v>68.3</v>
      </c>
      <c r="H22" s="10">
        <v>73.8</v>
      </c>
      <c r="I22" s="10">
        <v>73.3</v>
      </c>
      <c r="J22" s="10">
        <v>70.599999999999994</v>
      </c>
      <c r="K22" s="10">
        <v>39.5</v>
      </c>
      <c r="L22" s="11">
        <f t="shared" si="0"/>
        <v>9.7739192564801528E-2</v>
      </c>
      <c r="M22" s="11">
        <f t="shared" si="1"/>
        <v>0.23674604421251924</v>
      </c>
      <c r="N22" s="12">
        <f t="shared" si="2"/>
        <v>3.9062493993690763</v>
      </c>
      <c r="O22" s="12">
        <f t="shared" si="3"/>
        <v>2.1589080189592149</v>
      </c>
      <c r="P22" s="12">
        <f t="shared" si="4"/>
        <v>2.6196246629663014</v>
      </c>
      <c r="Q22" s="8">
        <v>110</v>
      </c>
      <c r="R22" s="8">
        <v>55</v>
      </c>
      <c r="S22" s="8">
        <v>3</v>
      </c>
      <c r="T22" s="8">
        <v>6</v>
      </c>
      <c r="U22" s="8">
        <v>260</v>
      </c>
      <c r="V22" s="8">
        <v>150</v>
      </c>
      <c r="W22" s="8">
        <v>40</v>
      </c>
    </row>
    <row r="23" spans="1:23" x14ac:dyDescent="0.3">
      <c r="A23" s="8">
        <f t="shared" si="5"/>
        <v>56858</v>
      </c>
      <c r="B23" s="8">
        <v>149.6</v>
      </c>
      <c r="C23" s="12">
        <v>14.83</v>
      </c>
      <c r="D23" s="9">
        <v>1.5457000000000001</v>
      </c>
      <c r="E23" s="9">
        <f>D23-[1]Calibration!$C$16*(F23-$F$2)+[1]Calibration!$C$17*(150-B23)</f>
        <v>1.5440163708969654</v>
      </c>
      <c r="F23" s="10">
        <v>93.9</v>
      </c>
      <c r="G23" s="10">
        <v>67.8</v>
      </c>
      <c r="H23" s="10">
        <v>73.599999999999994</v>
      </c>
      <c r="I23" s="10">
        <v>73.2</v>
      </c>
      <c r="J23" s="10">
        <v>70.400000000000006</v>
      </c>
      <c r="K23" s="10">
        <v>39.4</v>
      </c>
      <c r="L23" s="11">
        <f t="shared" si="0"/>
        <v>9.7951571013461899E-2</v>
      </c>
      <c r="M23" s="11">
        <f t="shared" si="1"/>
        <v>0.23568921060634318</v>
      </c>
      <c r="N23" s="12">
        <f t="shared" si="2"/>
        <v>4.3807240387452087</v>
      </c>
      <c r="O23" s="12">
        <f t="shared" si="3"/>
        <v>2.3808901106111322</v>
      </c>
      <c r="P23" s="12">
        <f t="shared" si="4"/>
        <v>2.1615309771447011</v>
      </c>
      <c r="Q23" s="8">
        <v>110</v>
      </c>
      <c r="R23" s="8">
        <v>55</v>
      </c>
      <c r="S23" s="8">
        <v>3</v>
      </c>
      <c r="T23" s="8">
        <v>6</v>
      </c>
      <c r="U23" s="8">
        <v>260</v>
      </c>
      <c r="V23" s="8">
        <v>150</v>
      </c>
      <c r="W23" s="8">
        <v>40</v>
      </c>
    </row>
    <row r="24" spans="1:23" x14ac:dyDescent="0.3">
      <c r="A24" s="3">
        <f>A23+40+50</f>
        <v>56948</v>
      </c>
      <c r="B24" s="3">
        <v>149.5</v>
      </c>
      <c r="C24" s="7">
        <v>14.83</v>
      </c>
      <c r="D24" s="3">
        <v>1.5598000000000001</v>
      </c>
      <c r="E24" s="4">
        <f>D24-[1]Calibration!$C$16*(F24-$F$2)+[1]Calibration!$C$17*(150-B24)</f>
        <v>1.5579028469889957</v>
      </c>
      <c r="F24" s="5">
        <v>94.4</v>
      </c>
      <c r="G24" s="5">
        <v>68.2</v>
      </c>
      <c r="H24" s="5">
        <v>73.599999999999994</v>
      </c>
      <c r="I24" s="5">
        <v>73</v>
      </c>
      <c r="J24" s="5">
        <v>70.8</v>
      </c>
      <c r="K24" s="5">
        <v>39.6</v>
      </c>
      <c r="L24" s="6">
        <f t="shared" si="0"/>
        <v>9.8631974513497783E-2</v>
      </c>
      <c r="M24" s="6">
        <f t="shared" si="1"/>
        <v>0.23500140014520343</v>
      </c>
      <c r="N24" s="7">
        <f t="shared" si="2"/>
        <v>5.319496746181466</v>
      </c>
      <c r="O24" s="7">
        <f t="shared" si="3"/>
        <v>3.0920611030444776</v>
      </c>
      <c r="P24" s="7">
        <f t="shared" si="4"/>
        <v>1.8633935717396806</v>
      </c>
      <c r="Q24" s="3">
        <v>110</v>
      </c>
      <c r="R24" s="3">
        <v>55</v>
      </c>
      <c r="S24" s="3">
        <v>3</v>
      </c>
      <c r="T24" s="3">
        <v>6</v>
      </c>
      <c r="U24" s="3">
        <v>260</v>
      </c>
      <c r="V24" s="3">
        <v>150</v>
      </c>
      <c r="W24" s="3">
        <v>40</v>
      </c>
    </row>
    <row r="25" spans="1:23" x14ac:dyDescent="0.3">
      <c r="F25" s="13"/>
      <c r="G25" s="13"/>
      <c r="H25" s="13"/>
      <c r="I25" s="13"/>
      <c r="J25" s="13"/>
      <c r="K25" s="13"/>
      <c r="L25" s="13"/>
      <c r="M25" s="14"/>
      <c r="N25" s="15"/>
      <c r="O25" s="13"/>
      <c r="P25" s="13"/>
    </row>
    <row r="26" spans="1:23" x14ac:dyDescent="0.3">
      <c r="F26" s="13"/>
      <c r="G26" s="13"/>
      <c r="H26" s="13"/>
      <c r="I26" s="13"/>
      <c r="J26" s="13"/>
      <c r="K26" s="13"/>
      <c r="L26" s="13"/>
      <c r="M26" s="14"/>
      <c r="N26" s="15"/>
      <c r="O26" s="13"/>
      <c r="P26" s="13"/>
    </row>
    <row r="27" spans="1:23" x14ac:dyDescent="0.3">
      <c r="F27" s="13"/>
      <c r="G27" s="13"/>
      <c r="H27" s="13"/>
      <c r="I27" s="13"/>
      <c r="J27" s="13"/>
      <c r="K27" s="13"/>
      <c r="L27" s="13"/>
      <c r="M27" s="14"/>
      <c r="N27" s="15"/>
      <c r="O27" s="13"/>
      <c r="P27" s="13"/>
    </row>
    <row r="28" spans="1:23" x14ac:dyDescent="0.3">
      <c r="F28" s="13"/>
      <c r="G28" s="13"/>
      <c r="H28" s="13"/>
      <c r="I28" s="13"/>
      <c r="J28" s="13"/>
      <c r="K28" s="13"/>
      <c r="L28" s="13"/>
      <c r="M28" s="13"/>
      <c r="N28" s="15"/>
      <c r="O28" s="13"/>
      <c r="P28" s="13"/>
    </row>
    <row r="29" spans="1:23" x14ac:dyDescent="0.3">
      <c r="F29" s="13"/>
      <c r="G29" s="13"/>
      <c r="H29" s="13"/>
      <c r="I29" s="13"/>
      <c r="J29" s="13"/>
      <c r="K29" s="13"/>
      <c r="L29" s="13"/>
      <c r="M29" s="13"/>
      <c r="N29" s="15"/>
      <c r="O29" s="13"/>
      <c r="P29" s="13"/>
    </row>
    <row r="30" spans="1:23" x14ac:dyDescent="0.3">
      <c r="F30" s="13"/>
      <c r="G30" s="13"/>
      <c r="H30" s="13"/>
      <c r="I30" s="13"/>
      <c r="J30" s="13"/>
      <c r="K30" s="13"/>
      <c r="L30" s="13"/>
      <c r="M30" s="13"/>
      <c r="N30" s="15"/>
      <c r="O30" s="13"/>
      <c r="P30" s="13"/>
    </row>
    <row r="31" spans="1:23" x14ac:dyDescent="0.3">
      <c r="F31" s="13"/>
      <c r="G31" s="13"/>
      <c r="H31" s="13"/>
      <c r="I31" s="13"/>
      <c r="J31" s="13"/>
      <c r="K31" s="13"/>
      <c r="L31" s="13"/>
      <c r="M31" s="13"/>
      <c r="N31" s="15"/>
      <c r="O31" s="13"/>
      <c r="P31" s="13"/>
    </row>
    <row r="32" spans="1:23" x14ac:dyDescent="0.3">
      <c r="F32" s="13"/>
      <c r="G32" s="13"/>
      <c r="H32" s="13"/>
      <c r="I32" s="13"/>
      <c r="J32" s="13"/>
      <c r="K32" s="13"/>
      <c r="L32" s="13"/>
      <c r="M32" s="13"/>
      <c r="N32" s="15"/>
      <c r="O32" s="13"/>
      <c r="P32" s="13"/>
    </row>
    <row r="33" spans="6:16" x14ac:dyDescent="0.3">
      <c r="F33" s="13"/>
      <c r="G33" s="13"/>
      <c r="H33" s="13"/>
      <c r="I33" s="13"/>
      <c r="J33" s="13"/>
      <c r="K33" s="13"/>
      <c r="L33" s="13"/>
      <c r="M33" s="13"/>
      <c r="N33" s="15"/>
      <c r="O33" s="13"/>
      <c r="P33" s="13"/>
    </row>
    <row r="34" spans="6:16" x14ac:dyDescent="0.3">
      <c r="F34" s="13"/>
      <c r="G34" s="13"/>
      <c r="H34" s="13"/>
      <c r="I34" s="13"/>
      <c r="J34" s="13"/>
      <c r="K34" s="13"/>
      <c r="L34" s="13"/>
      <c r="M34" s="13"/>
      <c r="N34" s="15"/>
      <c r="O34" s="13"/>
      <c r="P34" s="13"/>
    </row>
    <row r="35" spans="6:16" x14ac:dyDescent="0.3">
      <c r="F35" s="13"/>
      <c r="G35" s="13"/>
      <c r="H35" s="13"/>
      <c r="I35" s="13"/>
      <c r="J35" s="13"/>
      <c r="K35" s="13"/>
      <c r="L35" s="13"/>
      <c r="M35" s="13"/>
      <c r="N35" s="15"/>
      <c r="O35" s="13"/>
      <c r="P35" s="13"/>
    </row>
    <row r="36" spans="6:16" x14ac:dyDescent="0.3">
      <c r="F36" s="13"/>
      <c r="G36" s="13"/>
      <c r="H36" s="13"/>
      <c r="I36" s="13"/>
      <c r="J36" s="13"/>
      <c r="K36" s="13"/>
      <c r="L36" s="13"/>
      <c r="M36" s="13"/>
      <c r="N36" s="15"/>
      <c r="O36" s="13"/>
      <c r="P36" s="13"/>
    </row>
    <row r="37" spans="6:16" x14ac:dyDescent="0.3">
      <c r="F37" s="13"/>
      <c r="G37" s="13"/>
      <c r="H37" s="13"/>
      <c r="I37" s="13"/>
      <c r="J37" s="13"/>
      <c r="K37" s="13"/>
      <c r="L37" s="13"/>
      <c r="M37" s="13"/>
      <c r="N37" s="15"/>
      <c r="O37" s="13"/>
      <c r="P37" s="13"/>
    </row>
    <row r="38" spans="6:16" x14ac:dyDescent="0.3">
      <c r="F38" s="13"/>
      <c r="G38" s="13"/>
      <c r="H38" s="13"/>
      <c r="I38" s="13"/>
      <c r="J38" s="13"/>
      <c r="K38" s="13"/>
      <c r="L38" s="13"/>
      <c r="M38" s="13"/>
      <c r="N38" s="15"/>
      <c r="O38" s="13"/>
      <c r="P38" s="13"/>
    </row>
    <row r="39" spans="6:16" x14ac:dyDescent="0.3">
      <c r="F39" s="13"/>
      <c r="G39" s="13"/>
      <c r="H39" s="13"/>
      <c r="I39" s="13"/>
      <c r="J39" s="13"/>
      <c r="K39" s="13"/>
      <c r="L39" s="13"/>
      <c r="M39" s="13"/>
      <c r="N39" s="15"/>
      <c r="O39" s="13"/>
      <c r="P39" s="13"/>
    </row>
    <row r="40" spans="6:16" x14ac:dyDescent="0.3">
      <c r="F40" s="13"/>
      <c r="G40" s="13"/>
      <c r="H40" s="13"/>
      <c r="I40" s="13"/>
      <c r="J40" s="13"/>
      <c r="K40" s="13"/>
      <c r="L40" s="13"/>
      <c r="M40" s="13"/>
      <c r="N40" s="15"/>
      <c r="O40" s="13"/>
      <c r="P40" s="13"/>
    </row>
    <row r="41" spans="6:16" x14ac:dyDescent="0.3">
      <c r="F41" s="13"/>
      <c r="G41" s="13"/>
      <c r="H41" s="13"/>
      <c r="I41" s="13"/>
      <c r="J41" s="13"/>
      <c r="K41" s="13"/>
      <c r="L41" s="13"/>
      <c r="M41" s="13"/>
      <c r="N41" s="15"/>
      <c r="O41" s="13"/>
      <c r="P41" s="13"/>
    </row>
    <row r="42" spans="6:16" x14ac:dyDescent="0.3">
      <c r="F42" s="13"/>
      <c r="G42" s="13"/>
      <c r="H42" s="13"/>
      <c r="I42" s="13"/>
      <c r="J42" s="13"/>
      <c r="K42" s="13"/>
      <c r="L42" s="13"/>
      <c r="M42" s="13"/>
      <c r="N42" s="15"/>
      <c r="O42" s="13"/>
      <c r="P42" s="13"/>
    </row>
    <row r="43" spans="6:16" x14ac:dyDescent="0.3">
      <c r="F43" s="13"/>
      <c r="G43" s="13"/>
      <c r="H43" s="13"/>
      <c r="I43" s="13"/>
      <c r="J43" s="13"/>
      <c r="K43" s="13"/>
      <c r="L43" s="13"/>
      <c r="M43" s="13"/>
      <c r="N43" s="15"/>
      <c r="O43" s="13"/>
      <c r="P43" s="13"/>
    </row>
    <row r="44" spans="6:16" x14ac:dyDescent="0.3">
      <c r="F44" s="13"/>
      <c r="G44" s="13"/>
      <c r="H44" s="13"/>
      <c r="I44" s="13"/>
      <c r="J44" s="13"/>
      <c r="K44" s="13"/>
      <c r="L44" s="13"/>
      <c r="M44" s="13"/>
      <c r="N44" s="15"/>
      <c r="O44" s="13"/>
      <c r="P44" s="13"/>
    </row>
    <row r="45" spans="6:16" x14ac:dyDescent="0.3">
      <c r="F45" s="13"/>
      <c r="G45" s="13"/>
      <c r="H45" s="13"/>
      <c r="I45" s="13"/>
      <c r="J45" s="13"/>
      <c r="K45" s="13"/>
      <c r="L45" s="13"/>
      <c r="M45" s="13"/>
      <c r="N45" s="15"/>
      <c r="O45" s="13"/>
      <c r="P45" s="13"/>
    </row>
    <row r="46" spans="6:16" x14ac:dyDescent="0.3">
      <c r="F46" s="13"/>
      <c r="G46" s="13"/>
      <c r="H46" s="13"/>
      <c r="I46" s="13"/>
      <c r="J46" s="13"/>
      <c r="K46" s="13"/>
      <c r="L46" s="13"/>
      <c r="M46" s="13"/>
      <c r="N46" s="15"/>
      <c r="O46" s="13"/>
      <c r="P46" s="13"/>
    </row>
    <row r="47" spans="6:16" x14ac:dyDescent="0.3">
      <c r="F47" s="13"/>
      <c r="G47" s="13"/>
      <c r="H47" s="13"/>
      <c r="I47" s="13"/>
      <c r="J47" s="13"/>
      <c r="K47" s="13"/>
      <c r="L47" s="13"/>
      <c r="M47" s="13"/>
      <c r="N47" s="15"/>
      <c r="O47" s="13"/>
      <c r="P47" s="13"/>
    </row>
    <row r="48" spans="6:16" x14ac:dyDescent="0.3">
      <c r="F48" s="13"/>
      <c r="G48" s="13"/>
      <c r="H48" s="13"/>
      <c r="I48" s="13"/>
      <c r="J48" s="13"/>
      <c r="K48" s="13"/>
      <c r="L48" s="13"/>
      <c r="M48" s="13"/>
      <c r="N48" s="15"/>
      <c r="O48" s="13"/>
      <c r="P48" s="13"/>
    </row>
    <row r="49" spans="6:16" x14ac:dyDescent="0.3">
      <c r="F49" s="13"/>
      <c r="G49" s="13"/>
      <c r="H49" s="13"/>
      <c r="I49" s="13"/>
      <c r="J49" s="13"/>
      <c r="K49" s="13"/>
      <c r="L49" s="13"/>
      <c r="M49" s="13"/>
      <c r="N49" s="15"/>
      <c r="O49" s="13"/>
      <c r="P49" s="13"/>
    </row>
    <row r="50" spans="6:16" x14ac:dyDescent="0.3">
      <c r="F50" s="13"/>
      <c r="G50" s="13"/>
      <c r="H50" s="13"/>
      <c r="I50" s="13"/>
      <c r="J50" s="13"/>
      <c r="K50" s="13"/>
      <c r="L50" s="13"/>
      <c r="M50" s="13"/>
      <c r="N50" s="15"/>
      <c r="O50" s="13"/>
      <c r="P50" s="13"/>
    </row>
    <row r="51" spans="6:16" x14ac:dyDescent="0.3">
      <c r="F51" s="13"/>
      <c r="G51" s="13"/>
      <c r="H51" s="13"/>
      <c r="I51" s="13"/>
      <c r="J51" s="13"/>
      <c r="K51" s="13"/>
      <c r="L51" s="13"/>
      <c r="M51" s="13"/>
      <c r="N51" s="15"/>
      <c r="O51" s="13"/>
      <c r="P51" s="13"/>
    </row>
    <row r="52" spans="6:16" x14ac:dyDescent="0.3">
      <c r="F52" s="13"/>
      <c r="G52" s="13"/>
      <c r="H52" s="13"/>
      <c r="I52" s="13"/>
      <c r="J52" s="13"/>
      <c r="K52" s="13"/>
      <c r="L52" s="13"/>
      <c r="M52" s="13"/>
      <c r="N52" s="15"/>
      <c r="O52" s="13"/>
      <c r="P52" s="13"/>
    </row>
    <row r="53" spans="6:16" x14ac:dyDescent="0.3">
      <c r="F53" s="13"/>
      <c r="G53" s="13"/>
      <c r="H53" s="13"/>
      <c r="I53" s="13"/>
      <c r="J53" s="13"/>
      <c r="K53" s="13"/>
      <c r="L53" s="13"/>
      <c r="M53" s="13"/>
      <c r="N53" s="15"/>
      <c r="O53" s="13"/>
      <c r="P53" s="13"/>
    </row>
    <row r="54" spans="6:16" x14ac:dyDescent="0.3">
      <c r="F54" s="13"/>
      <c r="G54" s="13"/>
      <c r="H54" s="13"/>
      <c r="I54" s="13"/>
      <c r="J54" s="13"/>
      <c r="K54" s="13"/>
      <c r="L54" s="13"/>
      <c r="M54" s="13"/>
      <c r="N54" s="15"/>
      <c r="O54" s="13"/>
      <c r="P54" s="13"/>
    </row>
    <row r="55" spans="6:16" x14ac:dyDescent="0.3">
      <c r="F55" s="13"/>
      <c r="G55" s="13"/>
      <c r="H55" s="13"/>
      <c r="I55" s="13"/>
      <c r="J55" s="13"/>
      <c r="K55" s="13"/>
      <c r="L55" s="13"/>
      <c r="M55" s="13"/>
      <c r="N55" s="15"/>
      <c r="O55" s="13"/>
      <c r="P55" s="13"/>
    </row>
    <row r="56" spans="6:16" x14ac:dyDescent="0.3">
      <c r="F56" s="13"/>
      <c r="G56" s="13"/>
      <c r="H56" s="13"/>
      <c r="I56" s="13"/>
      <c r="J56" s="13"/>
      <c r="K56" s="13"/>
      <c r="L56" s="13"/>
      <c r="M56" s="13"/>
      <c r="N56" s="15"/>
      <c r="O56" s="13"/>
      <c r="P56" s="13"/>
    </row>
    <row r="57" spans="6:16" x14ac:dyDescent="0.3">
      <c r="F57" s="13"/>
      <c r="G57" s="13"/>
      <c r="H57" s="13"/>
      <c r="I57" s="13"/>
      <c r="J57" s="13"/>
      <c r="K57" s="13"/>
      <c r="L57" s="13"/>
      <c r="M57" s="13"/>
      <c r="N57" s="15"/>
      <c r="O57" s="13"/>
      <c r="P57" s="13"/>
    </row>
    <row r="58" spans="6:16" x14ac:dyDescent="0.3">
      <c r="F58" s="13"/>
      <c r="G58" s="13"/>
      <c r="H58" s="13"/>
      <c r="I58" s="13"/>
      <c r="J58" s="13"/>
      <c r="K58" s="13"/>
      <c r="L58" s="13"/>
      <c r="M58" s="13"/>
      <c r="N58" s="15"/>
      <c r="O58" s="13"/>
      <c r="P58" s="13"/>
    </row>
    <row r="59" spans="6:16" x14ac:dyDescent="0.3">
      <c r="F59" s="13"/>
      <c r="G59" s="13"/>
      <c r="H59" s="13"/>
      <c r="I59" s="13"/>
      <c r="J59" s="13"/>
      <c r="K59" s="13"/>
      <c r="L59" s="13"/>
      <c r="M59" s="13"/>
      <c r="N59" s="15"/>
      <c r="O59" s="13"/>
      <c r="P59" s="13"/>
    </row>
    <row r="60" spans="6:16" x14ac:dyDescent="0.3">
      <c r="F60" s="13"/>
      <c r="G60" s="13"/>
      <c r="H60" s="13"/>
      <c r="I60" s="13"/>
      <c r="J60" s="13"/>
      <c r="K60" s="13"/>
      <c r="L60" s="13"/>
      <c r="M60" s="13"/>
      <c r="N60" s="15"/>
      <c r="O60" s="13"/>
      <c r="P60" s="13"/>
    </row>
    <row r="61" spans="6:16" x14ac:dyDescent="0.3">
      <c r="F61" s="13"/>
      <c r="G61" s="13"/>
      <c r="H61" s="13"/>
      <c r="I61" s="13"/>
      <c r="J61" s="13"/>
      <c r="K61" s="13"/>
      <c r="L61" s="13"/>
      <c r="M61" s="13"/>
      <c r="N61" s="15"/>
      <c r="O61" s="13"/>
      <c r="P61" s="13"/>
    </row>
    <row r="62" spans="6:16" x14ac:dyDescent="0.3">
      <c r="F62" s="13"/>
      <c r="G62" s="13"/>
      <c r="H62" s="13"/>
      <c r="I62" s="13"/>
      <c r="J62" s="13"/>
      <c r="K62" s="13"/>
      <c r="L62" s="13"/>
      <c r="M62" s="13"/>
      <c r="N62" s="15"/>
      <c r="O62" s="13"/>
      <c r="P62" s="13"/>
    </row>
    <row r="63" spans="6:16" x14ac:dyDescent="0.3">
      <c r="F63" s="13"/>
      <c r="G63" s="13"/>
      <c r="H63" s="13"/>
      <c r="I63" s="13"/>
      <c r="J63" s="13"/>
      <c r="K63" s="13"/>
      <c r="L63" s="13"/>
      <c r="M63" s="13"/>
      <c r="N63" s="15"/>
      <c r="O63" s="13"/>
      <c r="P63" s="13"/>
    </row>
    <row r="64" spans="6:16" x14ac:dyDescent="0.3">
      <c r="F64" s="13"/>
      <c r="G64" s="13"/>
      <c r="H64" s="13"/>
      <c r="I64" s="13"/>
      <c r="J64" s="13"/>
      <c r="K64" s="13"/>
      <c r="L64" s="13"/>
      <c r="M64" s="13"/>
      <c r="N64" s="15"/>
      <c r="O64" s="13"/>
      <c r="P64" s="13"/>
    </row>
    <row r="65" spans="6:16" x14ac:dyDescent="0.3">
      <c r="F65" s="13"/>
      <c r="G65" s="13"/>
      <c r="H65" s="13"/>
      <c r="I65" s="13"/>
      <c r="J65" s="13"/>
      <c r="K65" s="13"/>
      <c r="L65" s="13"/>
      <c r="M65" s="13"/>
      <c r="N65" s="15"/>
      <c r="O65" s="13"/>
      <c r="P65" s="13"/>
    </row>
    <row r="66" spans="6:16" x14ac:dyDescent="0.3">
      <c r="F66" s="13"/>
      <c r="G66" s="13"/>
      <c r="H66" s="13"/>
      <c r="I66" s="13"/>
      <c r="J66" s="13"/>
      <c r="K66" s="13"/>
      <c r="L66" s="13"/>
      <c r="M66" s="13"/>
      <c r="N66" s="15"/>
      <c r="O66" s="13"/>
      <c r="P66" s="13"/>
    </row>
    <row r="67" spans="6:16" x14ac:dyDescent="0.3">
      <c r="F67" s="13"/>
      <c r="G67" s="13"/>
      <c r="H67" s="13"/>
      <c r="I67" s="13"/>
      <c r="J67" s="13"/>
      <c r="K67" s="13"/>
      <c r="L67" s="13"/>
      <c r="M67" s="13"/>
      <c r="N67" s="15"/>
      <c r="O67" s="13"/>
      <c r="P67" s="13"/>
    </row>
    <row r="68" spans="6:16" x14ac:dyDescent="0.3">
      <c r="F68" s="13"/>
      <c r="G68" s="13"/>
      <c r="H68" s="13"/>
      <c r="I68" s="13"/>
      <c r="J68" s="13"/>
      <c r="K68" s="13"/>
      <c r="L68" s="13"/>
      <c r="M68" s="13"/>
      <c r="N68" s="15"/>
      <c r="O68" s="13"/>
      <c r="P68" s="13"/>
    </row>
    <row r="69" spans="6:16" x14ac:dyDescent="0.3">
      <c r="F69" s="13"/>
      <c r="G69" s="13"/>
      <c r="H69" s="13"/>
      <c r="I69" s="13"/>
      <c r="J69" s="13"/>
      <c r="K69" s="13"/>
      <c r="L69" s="13"/>
      <c r="M69" s="13"/>
      <c r="N69" s="15"/>
      <c r="O69" s="13"/>
      <c r="P69" s="13"/>
    </row>
    <row r="70" spans="6:16" x14ac:dyDescent="0.3">
      <c r="F70" s="13"/>
      <c r="G70" s="13"/>
      <c r="H70" s="13"/>
      <c r="I70" s="13"/>
      <c r="J70" s="13"/>
      <c r="K70" s="13"/>
      <c r="L70" s="13"/>
      <c r="M70" s="13"/>
      <c r="N70" s="15"/>
      <c r="O70" s="13"/>
      <c r="P70" s="13"/>
    </row>
    <row r="71" spans="6:16" x14ac:dyDescent="0.3">
      <c r="F71" s="13"/>
      <c r="G71" s="13"/>
      <c r="H71" s="13"/>
      <c r="I71" s="13"/>
      <c r="J71" s="13"/>
      <c r="K71" s="13"/>
      <c r="L71" s="13"/>
      <c r="M71" s="13"/>
      <c r="N71" s="15"/>
      <c r="O71" s="13"/>
      <c r="P71" s="13"/>
    </row>
    <row r="72" spans="6:16" x14ac:dyDescent="0.3">
      <c r="F72" s="13"/>
      <c r="G72" s="13"/>
      <c r="H72" s="13"/>
      <c r="I72" s="13"/>
      <c r="J72" s="13"/>
      <c r="K72" s="13"/>
      <c r="L72" s="13"/>
      <c r="M72" s="13"/>
      <c r="N72" s="15"/>
      <c r="O72" s="13"/>
      <c r="P72" s="13"/>
    </row>
    <row r="73" spans="6:16" x14ac:dyDescent="0.3">
      <c r="F73" s="13"/>
      <c r="G73" s="13"/>
      <c r="H73" s="13"/>
      <c r="I73" s="13"/>
      <c r="J73" s="13"/>
      <c r="K73" s="13"/>
      <c r="L73" s="13"/>
      <c r="M73" s="13"/>
      <c r="N73" s="15"/>
      <c r="O73" s="13"/>
      <c r="P73" s="13"/>
    </row>
    <row r="74" spans="6:16" x14ac:dyDescent="0.3">
      <c r="F74" s="13"/>
      <c r="G74" s="13"/>
      <c r="H74" s="13"/>
      <c r="I74" s="13"/>
      <c r="J74" s="13"/>
      <c r="K74" s="13"/>
      <c r="L74" s="13"/>
      <c r="M74" s="13"/>
      <c r="N74" s="15"/>
      <c r="O74" s="13"/>
      <c r="P74" s="13"/>
    </row>
    <row r="75" spans="6:16" x14ac:dyDescent="0.3">
      <c r="F75" s="13"/>
      <c r="G75" s="13"/>
      <c r="H75" s="13"/>
      <c r="I75" s="13"/>
      <c r="J75" s="13"/>
      <c r="K75" s="13"/>
      <c r="L75" s="13"/>
      <c r="M75" s="13"/>
      <c r="N75" s="15"/>
      <c r="O75" s="13"/>
      <c r="P75" s="13"/>
    </row>
    <row r="76" spans="6:16" x14ac:dyDescent="0.3">
      <c r="F76" s="13"/>
      <c r="G76" s="13"/>
      <c r="H76" s="13"/>
      <c r="I76" s="13"/>
      <c r="J76" s="13"/>
      <c r="K76" s="13"/>
      <c r="L76" s="13"/>
      <c r="M76" s="13"/>
      <c r="N76" s="15"/>
      <c r="O76" s="13"/>
      <c r="P76" s="13"/>
    </row>
    <row r="77" spans="6:16" x14ac:dyDescent="0.3">
      <c r="F77" s="13"/>
      <c r="G77" s="13"/>
      <c r="H77" s="13"/>
      <c r="I77" s="13"/>
      <c r="J77" s="13"/>
      <c r="K77" s="13"/>
      <c r="L77" s="13"/>
      <c r="M77" s="13"/>
      <c r="N77" s="15"/>
      <c r="O77" s="13"/>
      <c r="P77" s="13"/>
    </row>
    <row r="78" spans="6:16" x14ac:dyDescent="0.3">
      <c r="F78" s="13"/>
      <c r="G78" s="13"/>
      <c r="H78" s="13"/>
      <c r="I78" s="13"/>
      <c r="J78" s="13"/>
      <c r="K78" s="13"/>
      <c r="L78" s="13"/>
      <c r="M78" s="13"/>
      <c r="N78" s="15"/>
      <c r="O78" s="13"/>
      <c r="P78" s="13"/>
    </row>
    <row r="79" spans="6:16" x14ac:dyDescent="0.3">
      <c r="F79" s="13"/>
      <c r="G79" s="13"/>
      <c r="H79" s="13"/>
      <c r="I79" s="13"/>
      <c r="J79" s="13"/>
      <c r="K79" s="13"/>
      <c r="L79" s="13"/>
      <c r="M79" s="13"/>
      <c r="N79" s="15"/>
      <c r="O79" s="13"/>
      <c r="P79" s="13"/>
    </row>
    <row r="80" spans="6:16" x14ac:dyDescent="0.3">
      <c r="F80" s="13"/>
      <c r="G80" s="13"/>
      <c r="H80" s="13"/>
      <c r="I80" s="13"/>
      <c r="J80" s="13"/>
      <c r="K80" s="13"/>
      <c r="L80" s="13"/>
      <c r="M80" s="13"/>
      <c r="N80" s="15"/>
      <c r="O80" s="13"/>
      <c r="P80" s="13"/>
    </row>
    <row r="81" spans="6:16" x14ac:dyDescent="0.3">
      <c r="F81" s="13"/>
      <c r="G81" s="13"/>
      <c r="H81" s="13"/>
      <c r="I81" s="13"/>
      <c r="J81" s="13"/>
      <c r="K81" s="13"/>
      <c r="L81" s="13"/>
      <c r="M81" s="13"/>
      <c r="N81" s="15"/>
      <c r="O81" s="13"/>
      <c r="P81" s="13"/>
    </row>
    <row r="82" spans="6:16" x14ac:dyDescent="0.3">
      <c r="F82" s="13"/>
      <c r="G82" s="13"/>
      <c r="H82" s="13"/>
      <c r="I82" s="13"/>
      <c r="J82" s="13"/>
      <c r="K82" s="13"/>
      <c r="L82" s="13"/>
      <c r="M82" s="13"/>
      <c r="N82" s="15"/>
      <c r="O82" s="13"/>
      <c r="P82" s="13"/>
    </row>
    <row r="83" spans="6:16" x14ac:dyDescent="0.3">
      <c r="F83" s="13"/>
      <c r="G83" s="13"/>
      <c r="H83" s="13"/>
      <c r="I83" s="13"/>
      <c r="J83" s="13"/>
      <c r="K83" s="13"/>
      <c r="L83" s="13"/>
      <c r="M83" s="13"/>
      <c r="N83" s="15"/>
      <c r="O83" s="13"/>
      <c r="P83" s="13"/>
    </row>
    <row r="84" spans="6:16" x14ac:dyDescent="0.3">
      <c r="F84" s="13"/>
      <c r="G84" s="13"/>
      <c r="H84" s="13"/>
      <c r="I84" s="13"/>
      <c r="J84" s="13"/>
      <c r="K84" s="13"/>
      <c r="L84" s="13"/>
      <c r="M84" s="13"/>
      <c r="N84" s="15"/>
      <c r="O84" s="13"/>
      <c r="P84" s="13"/>
    </row>
    <row r="85" spans="6:16" x14ac:dyDescent="0.3">
      <c r="F85" s="13"/>
      <c r="G85" s="13"/>
      <c r="H85" s="13"/>
      <c r="I85" s="13"/>
      <c r="J85" s="13"/>
      <c r="K85" s="13"/>
      <c r="L85" s="13"/>
      <c r="M85" s="13"/>
      <c r="N85" s="15"/>
      <c r="O85" s="13"/>
      <c r="P85" s="13"/>
    </row>
    <row r="86" spans="6:16" x14ac:dyDescent="0.3">
      <c r="F86" s="13"/>
      <c r="G86" s="13"/>
      <c r="H86" s="13"/>
      <c r="I86" s="13"/>
      <c r="J86" s="13"/>
      <c r="K86" s="13"/>
      <c r="L86" s="13"/>
      <c r="M86" s="13"/>
      <c r="N86" s="15"/>
      <c r="O86" s="13"/>
      <c r="P86" s="13"/>
    </row>
    <row r="87" spans="6:16" x14ac:dyDescent="0.3">
      <c r="F87" s="13"/>
      <c r="G87" s="13"/>
      <c r="H87" s="13"/>
      <c r="I87" s="13"/>
      <c r="J87" s="13"/>
      <c r="K87" s="13"/>
      <c r="L87" s="13"/>
      <c r="M87" s="13"/>
      <c r="N87" s="15"/>
      <c r="O87" s="13"/>
      <c r="P87" s="13"/>
    </row>
    <row r="88" spans="6:16" x14ac:dyDescent="0.3">
      <c r="F88" s="13"/>
      <c r="G88" s="13"/>
      <c r="H88" s="13"/>
      <c r="I88" s="13"/>
      <c r="J88" s="13"/>
      <c r="K88" s="13"/>
      <c r="L88" s="13"/>
      <c r="M88" s="13"/>
      <c r="N88" s="15"/>
      <c r="O88" s="13"/>
      <c r="P88" s="13"/>
    </row>
    <row r="89" spans="6:16" x14ac:dyDescent="0.3">
      <c r="F89" s="13"/>
      <c r="G89" s="13"/>
      <c r="H89" s="13"/>
      <c r="I89" s="13"/>
      <c r="J89" s="13"/>
      <c r="K89" s="13"/>
      <c r="L89" s="13"/>
      <c r="M89" s="13"/>
      <c r="N89" s="15"/>
      <c r="O89" s="13"/>
      <c r="P89" s="13"/>
    </row>
    <row r="90" spans="6:16" x14ac:dyDescent="0.3">
      <c r="F90" s="13"/>
      <c r="G90" s="13"/>
      <c r="H90" s="13"/>
      <c r="I90" s="13"/>
      <c r="J90" s="13"/>
      <c r="K90" s="13"/>
      <c r="L90" s="13"/>
      <c r="M90" s="13"/>
      <c r="N90" s="15"/>
      <c r="O90" s="13"/>
      <c r="P90" s="13"/>
    </row>
    <row r="91" spans="6:16" x14ac:dyDescent="0.3">
      <c r="F91" s="13"/>
      <c r="G91" s="13"/>
      <c r="H91" s="13"/>
      <c r="I91" s="13"/>
      <c r="J91" s="13"/>
      <c r="K91" s="13"/>
      <c r="L91" s="13"/>
      <c r="M91" s="13"/>
      <c r="N91" s="15"/>
      <c r="O91" s="13"/>
      <c r="P91" s="13"/>
    </row>
    <row r="92" spans="6:16" x14ac:dyDescent="0.3">
      <c r="F92" s="13"/>
      <c r="G92" s="13"/>
      <c r="H92" s="13"/>
      <c r="I92" s="13"/>
      <c r="J92" s="13"/>
      <c r="K92" s="13"/>
      <c r="L92" s="13"/>
      <c r="M92" s="13"/>
      <c r="N92" s="15"/>
      <c r="O92" s="13"/>
      <c r="P92" s="13"/>
    </row>
    <row r="93" spans="6:16" x14ac:dyDescent="0.3">
      <c r="F93" s="13"/>
      <c r="G93" s="13"/>
      <c r="H93" s="13"/>
      <c r="I93" s="13"/>
      <c r="J93" s="13"/>
      <c r="K93" s="13"/>
      <c r="L93" s="13"/>
      <c r="M93" s="13"/>
      <c r="N93" s="15"/>
      <c r="O93" s="13"/>
      <c r="P93" s="13"/>
    </row>
    <row r="94" spans="6:16" x14ac:dyDescent="0.3">
      <c r="F94" s="13"/>
      <c r="G94" s="13"/>
      <c r="H94" s="13"/>
      <c r="I94" s="13"/>
      <c r="J94" s="13"/>
      <c r="K94" s="13"/>
      <c r="L94" s="13"/>
      <c r="M94" s="13"/>
      <c r="N94" s="15"/>
      <c r="O94" s="13"/>
      <c r="P94" s="13"/>
    </row>
    <row r="95" spans="6:16" x14ac:dyDescent="0.3">
      <c r="F95" s="13"/>
      <c r="G95" s="13"/>
      <c r="H95" s="13"/>
      <c r="I95" s="13"/>
      <c r="J95" s="13"/>
      <c r="K95" s="13"/>
      <c r="L95" s="13"/>
      <c r="M95" s="13"/>
      <c r="N95" s="15"/>
      <c r="O95" s="13"/>
      <c r="P95" s="13"/>
    </row>
    <row r="96" spans="6:16" x14ac:dyDescent="0.3">
      <c r="F96" s="13"/>
      <c r="G96" s="13"/>
      <c r="H96" s="13"/>
      <c r="I96" s="13"/>
      <c r="J96" s="13"/>
      <c r="K96" s="13"/>
      <c r="L96" s="13"/>
      <c r="M96" s="13"/>
      <c r="N96" s="15"/>
      <c r="O96" s="13"/>
      <c r="P96" s="13"/>
    </row>
    <row r="97" spans="6:16" x14ac:dyDescent="0.3">
      <c r="F97" s="13"/>
      <c r="G97" s="13"/>
      <c r="H97" s="13"/>
      <c r="I97" s="13"/>
      <c r="J97" s="13"/>
      <c r="K97" s="13"/>
      <c r="L97" s="13"/>
      <c r="M97" s="13"/>
      <c r="N97" s="15"/>
      <c r="O97" s="13"/>
      <c r="P97" s="13"/>
    </row>
    <row r="98" spans="6:16" x14ac:dyDescent="0.3">
      <c r="F98" s="13"/>
      <c r="G98" s="13"/>
      <c r="H98" s="13"/>
      <c r="I98" s="13"/>
      <c r="J98" s="13"/>
      <c r="K98" s="13"/>
      <c r="L98" s="13"/>
      <c r="M98" s="13"/>
      <c r="N98" s="15"/>
      <c r="O98" s="13"/>
      <c r="P98" s="13"/>
    </row>
    <row r="99" spans="6:16" x14ac:dyDescent="0.3">
      <c r="F99" s="13"/>
      <c r="G99" s="13"/>
      <c r="H99" s="13"/>
      <c r="I99" s="13"/>
      <c r="J99" s="13"/>
      <c r="K99" s="13"/>
      <c r="L99" s="13"/>
      <c r="M99" s="13"/>
      <c r="N99" s="15"/>
      <c r="O99" s="13"/>
      <c r="P99" s="13"/>
    </row>
    <row r="100" spans="6:16" x14ac:dyDescent="0.3">
      <c r="F100" s="13"/>
      <c r="G100" s="13"/>
      <c r="H100" s="13"/>
      <c r="I100" s="13"/>
      <c r="J100" s="13"/>
      <c r="K100" s="13"/>
      <c r="L100" s="13"/>
      <c r="M100" s="13"/>
      <c r="N100" s="15"/>
      <c r="O100" s="13"/>
      <c r="P100" s="13"/>
    </row>
    <row r="101" spans="6:16" x14ac:dyDescent="0.3">
      <c r="F101" s="13"/>
      <c r="G101" s="13"/>
      <c r="H101" s="13"/>
      <c r="I101" s="13"/>
      <c r="J101" s="13"/>
      <c r="K101" s="13"/>
      <c r="L101" s="13"/>
      <c r="M101" s="13"/>
      <c r="N101" s="15"/>
      <c r="O101" s="13"/>
      <c r="P101" s="13"/>
    </row>
    <row r="102" spans="6:16" x14ac:dyDescent="0.3">
      <c r="F102" s="13"/>
      <c r="G102" s="13"/>
      <c r="H102" s="13"/>
      <c r="I102" s="13"/>
      <c r="J102" s="13"/>
      <c r="K102" s="13"/>
      <c r="L102" s="13"/>
      <c r="M102" s="13"/>
      <c r="N102" s="15"/>
      <c r="O102" s="13"/>
      <c r="P102" s="13"/>
    </row>
    <row r="103" spans="6:16" x14ac:dyDescent="0.3">
      <c r="F103" s="13"/>
      <c r="G103" s="13"/>
      <c r="H103" s="13"/>
      <c r="I103" s="13"/>
      <c r="J103" s="13"/>
      <c r="K103" s="13"/>
      <c r="L103" s="13"/>
      <c r="M103" s="13"/>
      <c r="N103" s="15"/>
      <c r="O103" s="13"/>
      <c r="P103" s="13"/>
    </row>
    <row r="104" spans="6:16" x14ac:dyDescent="0.3">
      <c r="G104" s="13"/>
      <c r="H104" s="13"/>
      <c r="I104" s="13"/>
      <c r="J104" s="13"/>
      <c r="K104" s="13"/>
      <c r="L104" s="13"/>
      <c r="M104" s="13"/>
      <c r="N104" s="15"/>
      <c r="O104" s="13"/>
      <c r="P104" s="13"/>
    </row>
    <row r="105" spans="6:16" x14ac:dyDescent="0.3">
      <c r="G105" s="13"/>
      <c r="H105" s="13"/>
      <c r="I105" s="13"/>
      <c r="J105" s="13"/>
      <c r="K105" s="13"/>
      <c r="L105" s="13"/>
      <c r="M105" s="13"/>
      <c r="N105" s="15"/>
      <c r="O105" s="13"/>
      <c r="P105" s="13"/>
    </row>
    <row r="106" spans="6:16" x14ac:dyDescent="0.3">
      <c r="G106" s="13"/>
      <c r="H106" s="13"/>
      <c r="I106" s="13"/>
      <c r="J106" s="13"/>
      <c r="K106" s="13"/>
      <c r="L106" s="13"/>
      <c r="M106" s="13"/>
      <c r="N106" s="15"/>
      <c r="O106" s="13"/>
      <c r="P106" s="13"/>
    </row>
    <row r="107" spans="6:16" x14ac:dyDescent="0.3">
      <c r="G107" s="13"/>
      <c r="H107" s="13"/>
      <c r="I107" s="13"/>
      <c r="J107" s="13"/>
      <c r="K107" s="13"/>
      <c r="L107" s="13"/>
      <c r="M107" s="13"/>
      <c r="N107" s="15"/>
      <c r="O107" s="13"/>
      <c r="P107" s="13"/>
    </row>
    <row r="108" spans="6:16" x14ac:dyDescent="0.3">
      <c r="G108" s="13"/>
      <c r="H108" s="13"/>
      <c r="I108" s="13"/>
      <c r="J108" s="13"/>
      <c r="K108" s="13"/>
      <c r="L108" s="13"/>
      <c r="M108" s="13"/>
      <c r="N108" s="15"/>
      <c r="O108" s="13"/>
      <c r="P108" s="13"/>
    </row>
    <row r="109" spans="6:16" x14ac:dyDescent="0.3">
      <c r="G109" s="13"/>
      <c r="H109" s="13"/>
      <c r="I109" s="13"/>
      <c r="J109" s="13"/>
      <c r="K109" s="13"/>
      <c r="L109" s="13"/>
      <c r="M109" s="13"/>
      <c r="N109" s="15"/>
      <c r="O109" s="13"/>
      <c r="P109" s="13"/>
    </row>
    <row r="110" spans="6:16" x14ac:dyDescent="0.3">
      <c r="G110" s="13"/>
      <c r="H110" s="13"/>
      <c r="I110" s="13"/>
      <c r="J110" s="13"/>
      <c r="K110" s="13"/>
      <c r="L110" s="13"/>
      <c r="M110" s="13"/>
      <c r="N110" s="15"/>
      <c r="O110" s="13"/>
      <c r="P110" s="13"/>
    </row>
    <row r="111" spans="6:16" x14ac:dyDescent="0.3">
      <c r="G111" s="13"/>
      <c r="H111" s="13"/>
      <c r="I111" s="13"/>
      <c r="J111" s="13"/>
      <c r="K111" s="13"/>
      <c r="L111" s="13"/>
      <c r="M111" s="13"/>
      <c r="N111" s="15"/>
      <c r="O111" s="13"/>
      <c r="P111" s="13"/>
    </row>
    <row r="112" spans="6:16" x14ac:dyDescent="0.3">
      <c r="G112" s="13"/>
      <c r="H112" s="13"/>
      <c r="I112" s="13"/>
      <c r="J112" s="13"/>
      <c r="K112" s="13"/>
      <c r="L112" s="13"/>
      <c r="M112" s="13"/>
      <c r="N112" s="15"/>
      <c r="O112" s="13"/>
      <c r="P112" s="13"/>
    </row>
    <row r="113" spans="7:16" x14ac:dyDescent="0.3">
      <c r="G113" s="13"/>
      <c r="H113" s="13"/>
      <c r="I113" s="13"/>
      <c r="J113" s="13"/>
      <c r="K113" s="13"/>
      <c r="L113" s="13"/>
      <c r="M113" s="13"/>
      <c r="N113" s="15"/>
      <c r="O113" s="13"/>
      <c r="P113" s="13"/>
    </row>
    <row r="114" spans="7:16" x14ac:dyDescent="0.3">
      <c r="G114" s="13"/>
      <c r="H114" s="13"/>
      <c r="I114" s="13"/>
      <c r="J114" s="13"/>
      <c r="K114" s="13"/>
      <c r="L114" s="13"/>
      <c r="M114" s="13"/>
      <c r="N114" s="15"/>
      <c r="O114" s="13"/>
      <c r="P114" s="13"/>
    </row>
    <row r="115" spans="7:16" x14ac:dyDescent="0.3">
      <c r="G115" s="13"/>
      <c r="H115" s="13"/>
      <c r="I115" s="13"/>
      <c r="J115" s="13"/>
      <c r="K115" s="13"/>
      <c r="L115" s="13"/>
      <c r="M115" s="13"/>
      <c r="N115" s="15"/>
      <c r="O115" s="13"/>
      <c r="P115" s="13"/>
    </row>
    <row r="116" spans="7:16" x14ac:dyDescent="0.3">
      <c r="G116" s="13"/>
      <c r="H116" s="13"/>
      <c r="I116" s="13"/>
      <c r="J116" s="13"/>
      <c r="K116" s="13"/>
      <c r="L116" s="13"/>
      <c r="M116" s="13"/>
      <c r="N116" s="15"/>
      <c r="O116" s="13"/>
      <c r="P116" s="13"/>
    </row>
    <row r="117" spans="7:16" x14ac:dyDescent="0.3">
      <c r="G117" s="13"/>
      <c r="H117" s="13"/>
      <c r="I117" s="13"/>
      <c r="J117" s="13"/>
      <c r="K117" s="13"/>
      <c r="L117" s="13"/>
      <c r="M117" s="13"/>
      <c r="N117" s="15"/>
      <c r="O117" s="13"/>
      <c r="P117" s="13"/>
    </row>
    <row r="118" spans="7:16" x14ac:dyDescent="0.3">
      <c r="G118" s="13"/>
      <c r="H118" s="13"/>
      <c r="I118" s="13"/>
      <c r="J118" s="13"/>
      <c r="K118" s="13"/>
      <c r="L118" s="13"/>
      <c r="M118" s="13"/>
      <c r="N118" s="15"/>
      <c r="O118" s="13"/>
      <c r="P118" s="13"/>
    </row>
    <row r="119" spans="7:16" x14ac:dyDescent="0.3">
      <c r="G119" s="13"/>
      <c r="H119" s="13"/>
      <c r="I119" s="13"/>
      <c r="J119" s="13"/>
      <c r="K119" s="13"/>
      <c r="L119" s="13"/>
      <c r="M119" s="13"/>
      <c r="N119" s="15"/>
      <c r="O119" s="13"/>
      <c r="P119" s="13"/>
    </row>
    <row r="120" spans="7:16" x14ac:dyDescent="0.3">
      <c r="G120" s="13"/>
      <c r="H120" s="13"/>
      <c r="I120" s="13"/>
      <c r="J120" s="13"/>
      <c r="K120" s="13"/>
      <c r="L120" s="13"/>
      <c r="M120" s="13"/>
      <c r="N120" s="15"/>
      <c r="O120" s="13"/>
      <c r="P120" s="13"/>
    </row>
    <row r="121" spans="7:16" x14ac:dyDescent="0.3">
      <c r="G121" s="13"/>
      <c r="H121" s="13"/>
      <c r="I121" s="13"/>
      <c r="J121" s="13"/>
      <c r="K121" s="13"/>
      <c r="L121" s="13"/>
      <c r="M121" s="13"/>
      <c r="N121" s="15"/>
      <c r="O121" s="13"/>
      <c r="P121" s="13"/>
    </row>
    <row r="122" spans="7:16" x14ac:dyDescent="0.3">
      <c r="G122" s="13"/>
      <c r="H122" s="13"/>
      <c r="I122" s="13"/>
      <c r="J122" s="13"/>
      <c r="K122" s="13"/>
      <c r="L122" s="13"/>
      <c r="M122" s="13"/>
      <c r="N122" s="15"/>
      <c r="O122" s="13"/>
      <c r="P122" s="13"/>
    </row>
    <row r="123" spans="7:16" x14ac:dyDescent="0.3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3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3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3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3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3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3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3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3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3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3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3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3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3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3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3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3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3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3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3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3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3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3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3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3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3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3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3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3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3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3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3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3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3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3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3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3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3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3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3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3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3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3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3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3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3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3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3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3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3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3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3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3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3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3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3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3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3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3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3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3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3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3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3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3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3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3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3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3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3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3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3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3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3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3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3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3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3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3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3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3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3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3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3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3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3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3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3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3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3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3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3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3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3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3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3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3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3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3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3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3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3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3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3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3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3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3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3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3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3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3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3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3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3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3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2024-05-23T16:18:06Z</dcterms:created>
  <dcterms:modified xsi:type="dcterms:W3CDTF">2024-11-19T18:19:24Z</dcterms:modified>
</cp:coreProperties>
</file>