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28EEC009-C8BF-46EA-8975-4213982F91D7}" xr6:coauthVersionLast="47" xr6:coauthVersionMax="47" xr10:uidLastSave="{00000000-0000-0000-0000-000000000000}"/>
  <bookViews>
    <workbookView xWindow="-108" yWindow="-108" windowWidth="23256" windowHeight="12576" xr2:uid="{DD1FED4D-251C-438A-BDAA-CEAA4B17A977}"/>
  </bookViews>
  <sheets>
    <sheet name="Rth Module 21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2" i="1" s="1"/>
  <c r="O27" i="1"/>
  <c r="O2" i="1"/>
  <c r="R27" i="1"/>
  <c r="N27" i="1"/>
  <c r="Q27" i="1"/>
  <c r="G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O26" i="1"/>
  <c r="R26" i="1"/>
  <c r="N26" i="1"/>
  <c r="Q26" i="1"/>
  <c r="G26" i="1"/>
  <c r="T25" i="1"/>
  <c r="O25" i="1"/>
  <c r="R25" i="1"/>
  <c r="N25" i="1"/>
  <c r="Q25" i="1"/>
  <c r="G25" i="1"/>
  <c r="T24" i="1"/>
  <c r="O24" i="1"/>
  <c r="R24" i="1"/>
  <c r="N24" i="1"/>
  <c r="Q24" i="1"/>
  <c r="G24" i="1"/>
  <c r="T23" i="1"/>
  <c r="O23" i="1"/>
  <c r="R23" i="1"/>
  <c r="N23" i="1"/>
  <c r="Q23" i="1"/>
  <c r="G23" i="1"/>
  <c r="T22" i="1"/>
  <c r="O22" i="1"/>
  <c r="R22" i="1"/>
  <c r="N22" i="1"/>
  <c r="Q22" i="1"/>
  <c r="G22" i="1"/>
  <c r="T21" i="1"/>
  <c r="O21" i="1"/>
  <c r="R21" i="1"/>
  <c r="N21" i="1"/>
  <c r="Q21" i="1"/>
  <c r="G21" i="1"/>
  <c r="T20" i="1"/>
  <c r="O20" i="1"/>
  <c r="R20" i="1"/>
  <c r="N20" i="1"/>
  <c r="Q20" i="1"/>
  <c r="G20" i="1"/>
  <c r="T19" i="1"/>
  <c r="O19" i="1"/>
  <c r="R19" i="1"/>
  <c r="N19" i="1"/>
  <c r="Q19" i="1"/>
  <c r="G19" i="1"/>
  <c r="T18" i="1"/>
  <c r="O18" i="1"/>
  <c r="R18" i="1"/>
  <c r="N18" i="1"/>
  <c r="Q18" i="1"/>
  <c r="G18" i="1"/>
  <c r="T17" i="1"/>
  <c r="O17" i="1"/>
  <c r="R17" i="1"/>
  <c r="N17" i="1"/>
  <c r="Q17" i="1"/>
  <c r="G17" i="1"/>
  <c r="T16" i="1"/>
  <c r="O16" i="1"/>
  <c r="R16" i="1"/>
  <c r="N16" i="1"/>
  <c r="Q16" i="1"/>
  <c r="G16" i="1"/>
  <c r="T15" i="1"/>
  <c r="O15" i="1"/>
  <c r="R15" i="1"/>
  <c r="N15" i="1"/>
  <c r="Q15" i="1"/>
  <c r="G15" i="1"/>
  <c r="T14" i="1"/>
  <c r="O14" i="1"/>
  <c r="R14" i="1"/>
  <c r="N14" i="1"/>
  <c r="Q14" i="1"/>
  <c r="G14" i="1"/>
  <c r="T13" i="1"/>
  <c r="O13" i="1"/>
  <c r="R13" i="1"/>
  <c r="N13" i="1"/>
  <c r="Q13" i="1"/>
  <c r="G13" i="1"/>
  <c r="T12" i="1"/>
  <c r="O12" i="1"/>
  <c r="R12" i="1"/>
  <c r="N12" i="1"/>
  <c r="Q12" i="1"/>
  <c r="G12" i="1"/>
  <c r="T11" i="1"/>
  <c r="O11" i="1"/>
  <c r="R11" i="1"/>
  <c r="N11" i="1"/>
  <c r="Q11" i="1"/>
  <c r="G11" i="1"/>
  <c r="T10" i="1"/>
  <c r="O10" i="1"/>
  <c r="R10" i="1"/>
  <c r="N10" i="1"/>
  <c r="Q10" i="1"/>
  <c r="G10" i="1"/>
  <c r="T9" i="1"/>
  <c r="O9" i="1"/>
  <c r="R9" i="1"/>
  <c r="N9" i="1"/>
  <c r="Q9" i="1"/>
  <c r="G9" i="1"/>
  <c r="T8" i="1"/>
  <c r="O8" i="1"/>
  <c r="R8" i="1"/>
  <c r="N8" i="1"/>
  <c r="Q8" i="1"/>
  <c r="G8" i="1"/>
  <c r="T7" i="1"/>
  <c r="O7" i="1"/>
  <c r="R7" i="1"/>
  <c r="N7" i="1"/>
  <c r="Q7" i="1"/>
  <c r="G7" i="1"/>
  <c r="T6" i="1"/>
  <c r="O6" i="1"/>
  <c r="R6" i="1"/>
  <c r="N6" i="1"/>
  <c r="Q6" i="1"/>
  <c r="G6" i="1"/>
  <c r="T5" i="1"/>
  <c r="O5" i="1"/>
  <c r="R5" i="1"/>
  <c r="N5" i="1"/>
  <c r="Q5" i="1"/>
  <c r="G5" i="1"/>
  <c r="T4" i="1"/>
  <c r="O4" i="1"/>
  <c r="R4" i="1"/>
  <c r="N4" i="1"/>
  <c r="Q4" i="1"/>
  <c r="G4" i="1"/>
  <c r="T3" i="1"/>
  <c r="O3" i="1"/>
  <c r="R3" i="1"/>
  <c r="N3" i="1"/>
  <c r="Q3" i="1"/>
  <c r="G3" i="1"/>
  <c r="T2" i="1"/>
  <c r="R2" i="1"/>
  <c r="Q2" i="1"/>
  <c r="P25" i="1" l="1"/>
  <c r="P9" i="1"/>
  <c r="P3" i="1"/>
  <c r="P13" i="1"/>
  <c r="P10" i="1"/>
  <c r="P6" i="1"/>
  <c r="P8" i="1"/>
  <c r="P22" i="1"/>
  <c r="S19" i="1"/>
  <c r="P23" i="1"/>
  <c r="P20" i="1"/>
  <c r="S16" i="1"/>
  <c r="P11" i="1"/>
  <c r="P4" i="1"/>
  <c r="P14" i="1"/>
  <c r="P5" i="1"/>
  <c r="S14" i="1"/>
  <c r="P18" i="1"/>
  <c r="P26" i="1"/>
  <c r="S11" i="1"/>
  <c r="P2" i="1"/>
  <c r="P15" i="1"/>
  <c r="P27" i="1"/>
  <c r="S22" i="1"/>
  <c r="S17" i="1"/>
  <c r="P21" i="1"/>
  <c r="S26" i="1"/>
  <c r="P24" i="1"/>
  <c r="S6" i="1"/>
  <c r="S12" i="1"/>
  <c r="S9" i="1"/>
  <c r="P16" i="1"/>
  <c r="S21" i="1"/>
  <c r="S4" i="1"/>
  <c r="P19" i="1"/>
  <c r="S24" i="1"/>
  <c r="S7" i="1"/>
  <c r="S25" i="1"/>
  <c r="S5" i="1"/>
  <c r="S10" i="1"/>
  <c r="S15" i="1"/>
  <c r="S20" i="1"/>
  <c r="S27" i="1"/>
  <c r="S3" i="1"/>
  <c r="S8" i="1"/>
  <c r="S13" i="1"/>
  <c r="S18" i="1"/>
  <c r="S23" i="1"/>
  <c r="P7" i="1"/>
  <c r="P12" i="1"/>
  <c r="P17" i="1"/>
</calcChain>
</file>

<file path=xl/sharedStrings.xml><?xml version="1.0" encoding="utf-8"?>
<sst xmlns="http://schemas.openxmlformats.org/spreadsheetml/2006/main" count="52" uniqueCount="40">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</sst>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A87B-56DA-471C-98D4-0EE2D9864A17}">
  <dimension ref="B1:AA240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39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</row>
    <row r="2" spans="2:27" x14ac:dyDescent="0.3">
      <c r="B2" s="3" t="s">
        <v>17</v>
      </c>
      <c r="C2" s="3">
        <v>0</v>
      </c>
      <c r="D2" s="3">
        <v>149.6</v>
      </c>
      <c r="E2" s="4">
        <v>14.85</v>
      </c>
      <c r="F2" s="5">
        <v>1.4722</v>
      </c>
      <c r="G2" s="5">
        <f>F2-[1]Calibration!$C$16*(H2-$H$2)+[1]Calibration!$C$17*(150-D2)</f>
        <v>1.473716</v>
      </c>
      <c r="H2" s="6">
        <v>91</v>
      </c>
      <c r="I2" s="6">
        <v>68.099999999999994</v>
      </c>
      <c r="J2" s="6">
        <v>71.099999999999994</v>
      </c>
      <c r="K2" s="6">
        <v>71.7</v>
      </c>
      <c r="L2" s="6">
        <v>68.3</v>
      </c>
      <c r="M2" s="6">
        <v>39.5</v>
      </c>
      <c r="N2" s="7">
        <f t="shared" ref="N2:N24" si="0">(H2-(I2+J2+K2+L2)/4)/(F2*D2)</f>
        <v>9.6258137444996658E-2</v>
      </c>
      <c r="O2" s="7">
        <f t="shared" ref="O2:O24" si="1">(H2-M2)/(D2*F2)</f>
        <v>0.23383462634043997</v>
      </c>
      <c r="P2" s="4">
        <f t="shared" ref="P2:P27" si="2">(G2-$G$2)/$G$2*100</f>
        <v>0</v>
      </c>
      <c r="Q2" s="4">
        <f t="shared" ref="Q2:Q27" si="3">(N2-$N$2)/$N$2*100</f>
        <v>0</v>
      </c>
      <c r="R2" s="4">
        <f t="shared" ref="R2:R27" si="4">(O2-$O$2)/$O$2*100</f>
        <v>0</v>
      </c>
      <c r="S2" s="5">
        <f t="shared" ref="S2:S27" si="5">$G$2*1.05</f>
        <v>1.5474018</v>
      </c>
      <c r="T2" s="7">
        <f t="shared" ref="T2:T27" si="6">$N$2*1.2</f>
        <v>0.11550976493399598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14.86</v>
      </c>
      <c r="F3" s="10">
        <v>1.4823999999999999</v>
      </c>
      <c r="G3" s="10">
        <f>F3-[1]Calibration!$C$16*(H3-$H$2)+[1]Calibration!$C$17*(150-D3)</f>
        <v>1.4817594282760918</v>
      </c>
      <c r="H3" s="11">
        <v>92.5</v>
      </c>
      <c r="I3" s="11">
        <v>68.400000000000006</v>
      </c>
      <c r="J3" s="11">
        <v>71.7</v>
      </c>
      <c r="K3" s="11">
        <v>72.14</v>
      </c>
      <c r="L3" s="11">
        <v>68.7</v>
      </c>
      <c r="M3" s="11">
        <v>39.4</v>
      </c>
      <c r="N3" s="12">
        <f t="shared" si="0"/>
        <v>0.10033108130273861</v>
      </c>
      <c r="O3" s="12">
        <f t="shared" si="1"/>
        <v>0.239280503803073</v>
      </c>
      <c r="P3" s="9">
        <f t="shared" si="2"/>
        <v>0.5457922880725814</v>
      </c>
      <c r="Q3" s="9">
        <f t="shared" si="3"/>
        <v>4.2312722496519299</v>
      </c>
      <c r="R3" s="9">
        <f t="shared" si="4"/>
        <v>2.3289439839865183</v>
      </c>
      <c r="S3" s="10">
        <f t="shared" si="5"/>
        <v>1.5474018</v>
      </c>
      <c r="T3" s="12">
        <f t="shared" si="6"/>
        <v>0.11550976493399598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4">
        <v>14.86</v>
      </c>
      <c r="F4" s="5">
        <v>1.4844999999999999</v>
      </c>
      <c r="G4" s="5">
        <f>F4-[1]Calibration!$C$16*(H4-$H$2)+[1]Calibration!$C$17*(150-D4)</f>
        <v>1.4839779330576854</v>
      </c>
      <c r="H4" s="6">
        <v>92.4</v>
      </c>
      <c r="I4" s="6">
        <v>68.5</v>
      </c>
      <c r="J4" s="6">
        <v>71.8</v>
      </c>
      <c r="K4" s="6">
        <v>72.5</v>
      </c>
      <c r="L4" s="6">
        <v>68.8</v>
      </c>
      <c r="M4" s="6">
        <v>39.700000000000003</v>
      </c>
      <c r="N4" s="7">
        <f t="shared" si="0"/>
        <v>9.8996691035602158E-2</v>
      </c>
      <c r="O4" s="7">
        <f t="shared" si="1"/>
        <v>0.23714207352619243</v>
      </c>
      <c r="P4" s="4">
        <f t="shared" si="2"/>
        <v>0.69633043664351968</v>
      </c>
      <c r="Q4" s="4">
        <f t="shared" si="3"/>
        <v>2.8450099527121542</v>
      </c>
      <c r="R4" s="4">
        <f t="shared" si="4"/>
        <v>1.4144385874387764</v>
      </c>
      <c r="S4" s="5">
        <f t="shared" si="5"/>
        <v>1.5474018</v>
      </c>
      <c r="T4" s="7">
        <f t="shared" si="6"/>
        <v>0.11550976493399598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9">
        <v>14.86</v>
      </c>
      <c r="F5" s="10">
        <v>1.4865999999999999</v>
      </c>
      <c r="G5" s="10">
        <f>F5-[1]Calibration!$C$16*(H5-$H$2)+[1]Calibration!$C$17*(150-D5)</f>
        <v>1.48560391393131</v>
      </c>
      <c r="H5" s="11">
        <v>92.8</v>
      </c>
      <c r="I5" s="11">
        <v>68.7</v>
      </c>
      <c r="J5" s="11">
        <v>71.900000000000006</v>
      </c>
      <c r="K5" s="11">
        <v>72.599999999999994</v>
      </c>
      <c r="L5" s="11">
        <v>68.8</v>
      </c>
      <c r="M5" s="11">
        <v>40.200000000000003</v>
      </c>
      <c r="N5" s="12">
        <f t="shared" si="0"/>
        <v>0.10020489429462091</v>
      </c>
      <c r="O5" s="12">
        <f t="shared" si="1"/>
        <v>0.23635773273080984</v>
      </c>
      <c r="P5" s="9">
        <f t="shared" si="2"/>
        <v>0.80666247304839911</v>
      </c>
      <c r="Q5" s="9">
        <f t="shared" si="3"/>
        <v>4.1001799477779128</v>
      </c>
      <c r="R5" s="9">
        <f t="shared" si="4"/>
        <v>1.0790131597945978</v>
      </c>
      <c r="S5" s="10">
        <f t="shared" si="5"/>
        <v>1.5474018</v>
      </c>
      <c r="T5" s="12">
        <f t="shared" si="6"/>
        <v>0.11550976493399598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9">
        <v>14.86</v>
      </c>
      <c r="F6" s="10">
        <v>1.4875</v>
      </c>
      <c r="G6" s="10">
        <f>F6-[1]Calibration!$C$16*(H6-$H$2)+[1]Calibration!$C$17*(150-D6)</f>
        <v>1.4867409234944979</v>
      </c>
      <c r="H6" s="11">
        <v>92.6</v>
      </c>
      <c r="I6" s="11">
        <v>68.5</v>
      </c>
      <c r="J6" s="11">
        <v>71.8</v>
      </c>
      <c r="K6" s="11">
        <v>72.3</v>
      </c>
      <c r="L6" s="11">
        <v>68.599999999999994</v>
      </c>
      <c r="M6" s="11">
        <v>39.9</v>
      </c>
      <c r="N6" s="12">
        <f t="shared" si="0"/>
        <v>0.10014426612328291</v>
      </c>
      <c r="O6" s="12">
        <f t="shared" si="1"/>
        <v>0.23666380379807234</v>
      </c>
      <c r="P6" s="9">
        <f t="shared" si="2"/>
        <v>0.88381502911672993</v>
      </c>
      <c r="Q6" s="9">
        <f t="shared" si="3"/>
        <v>4.0371949649522785</v>
      </c>
      <c r="R6" s="9">
        <f t="shared" si="4"/>
        <v>1.2099052659178731</v>
      </c>
      <c r="S6" s="10">
        <f t="shared" si="5"/>
        <v>1.5474018</v>
      </c>
      <c r="T6" s="12">
        <f t="shared" si="6"/>
        <v>0.11550976493399598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9">
        <v>14.86</v>
      </c>
      <c r="F7" s="10">
        <v>1.4890000000000001</v>
      </c>
      <c r="G7" s="10">
        <f>F7-[1]Calibration!$C$16*(H7-$H$2)+[1]Calibration!$C$17*(150-D7)</f>
        <v>1.4878854091497162</v>
      </c>
      <c r="H7" s="11">
        <v>92.9</v>
      </c>
      <c r="I7" s="11">
        <v>68.7</v>
      </c>
      <c r="J7" s="11">
        <v>72</v>
      </c>
      <c r="K7" s="11">
        <v>72.5</v>
      </c>
      <c r="L7" s="11">
        <v>68.8</v>
      </c>
      <c r="M7" s="11">
        <v>39.799999999999997</v>
      </c>
      <c r="N7" s="12">
        <f t="shared" si="0"/>
        <v>0.10049200707212502</v>
      </c>
      <c r="O7" s="12">
        <f t="shared" si="1"/>
        <v>0.23821989176472491</v>
      </c>
      <c r="P7" s="9">
        <f t="shared" si="2"/>
        <v>0.96147488048689211</v>
      </c>
      <c r="Q7" s="9">
        <f t="shared" si="3"/>
        <v>4.3984537198713838</v>
      </c>
      <c r="R7" s="9">
        <f t="shared" si="4"/>
        <v>1.8753704243529912</v>
      </c>
      <c r="S7" s="10">
        <f t="shared" si="5"/>
        <v>1.5474018</v>
      </c>
      <c r="T7" s="12">
        <f t="shared" si="6"/>
        <v>0.11550976493399598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9">
        <v>14.86</v>
      </c>
      <c r="F8" s="10">
        <v>1.4899</v>
      </c>
      <c r="G8" s="10">
        <f>F8-[1]Calibration!$C$16*(H8-$H$2)+[1]Calibration!$C$17*(150-D8)</f>
        <v>1.4892594282760918</v>
      </c>
      <c r="H8" s="11">
        <v>92.5</v>
      </c>
      <c r="I8" s="11">
        <v>68.5</v>
      </c>
      <c r="J8" s="11">
        <v>71.8</v>
      </c>
      <c r="K8" s="11">
        <v>72.400000000000006</v>
      </c>
      <c r="L8" s="11">
        <v>68.8</v>
      </c>
      <c r="M8" s="11">
        <v>39.4</v>
      </c>
      <c r="N8" s="12">
        <f t="shared" si="0"/>
        <v>9.9198329540482411E-2</v>
      </c>
      <c r="O8" s="12">
        <f t="shared" si="1"/>
        <v>0.23807599089715778</v>
      </c>
      <c r="P8" s="9">
        <f t="shared" si="2"/>
        <v>1.0547098814216433</v>
      </c>
      <c r="Q8" s="9">
        <f t="shared" si="3"/>
        <v>3.0544867930421176</v>
      </c>
      <c r="R8" s="9">
        <f t="shared" si="4"/>
        <v>1.8138308355336574</v>
      </c>
      <c r="S8" s="10">
        <f t="shared" si="5"/>
        <v>1.5474018</v>
      </c>
      <c r="T8" s="12">
        <f t="shared" si="6"/>
        <v>0.11550976493399598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9">
        <v>14.86</v>
      </c>
      <c r="F9" s="10">
        <v>1.4908999999999999</v>
      </c>
      <c r="G9" s="10">
        <f>F9-[1]Calibration!$C$16*(H9-$H$2)+[1]Calibration!$C$17*(150-D9)</f>
        <v>1.4900224187129039</v>
      </c>
      <c r="H9" s="11">
        <v>92.7</v>
      </c>
      <c r="I9" s="11">
        <v>68.400000000000006</v>
      </c>
      <c r="J9" s="11">
        <v>71.900000000000006</v>
      </c>
      <c r="K9" s="11">
        <v>72.5</v>
      </c>
      <c r="L9" s="11">
        <v>68.599999999999994</v>
      </c>
      <c r="M9" s="11">
        <v>39.4</v>
      </c>
      <c r="N9" s="12">
        <f t="shared" si="0"/>
        <v>0.10013991360546573</v>
      </c>
      <c r="O9" s="12">
        <f t="shared" si="1"/>
        <v>0.23881241141706139</v>
      </c>
      <c r="P9" s="9">
        <f t="shared" si="2"/>
        <v>1.1064831156684081</v>
      </c>
      <c r="Q9" s="9">
        <f t="shared" si="3"/>
        <v>4.0326732508066421</v>
      </c>
      <c r="R9" s="9">
        <f t="shared" si="4"/>
        <v>2.1287630298920126</v>
      </c>
      <c r="S9" s="10">
        <f t="shared" si="5"/>
        <v>1.5474018</v>
      </c>
      <c r="T9" s="12">
        <f t="shared" si="6"/>
        <v>0.11550976493399598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9">
        <v>14.86</v>
      </c>
      <c r="F10" s="10">
        <v>1.4919</v>
      </c>
      <c r="G10" s="10">
        <f>F10-[1]Calibration!$C$16*(H10-$H$2)+[1]Calibration!$C$17*(150-D10)</f>
        <v>1.491022418712904</v>
      </c>
      <c r="H10" s="11">
        <v>92.7</v>
      </c>
      <c r="I10" s="11">
        <v>68.3</v>
      </c>
      <c r="J10" s="11">
        <v>71.900000000000006</v>
      </c>
      <c r="K10" s="11">
        <v>72.5</v>
      </c>
      <c r="L10" s="11">
        <v>68.7</v>
      </c>
      <c r="M10" s="11">
        <v>39.6</v>
      </c>
      <c r="N10" s="12">
        <f t="shared" si="0"/>
        <v>0.10007279120208382</v>
      </c>
      <c r="O10" s="12">
        <f t="shared" si="1"/>
        <v>0.23775683278884335</v>
      </c>
      <c r="P10" s="9">
        <f t="shared" si="2"/>
        <v>1.1743387947816233</v>
      </c>
      <c r="Q10" s="9">
        <f t="shared" si="3"/>
        <v>3.9629415843069977</v>
      </c>
      <c r="R10" s="9">
        <f t="shared" si="4"/>
        <v>1.6773420214904522</v>
      </c>
      <c r="S10" s="10">
        <f t="shared" si="5"/>
        <v>1.5474018</v>
      </c>
      <c r="T10" s="12">
        <f t="shared" si="6"/>
        <v>0.11550976493399598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4">
        <v>14.86</v>
      </c>
      <c r="F11" s="5">
        <v>1.4924999999999999</v>
      </c>
      <c r="G11" s="5">
        <f>F11-[1]Calibration!$C$16*(H11-$H$2)+[1]Calibration!$C$17*(150-D11)</f>
        <v>1.4916224187129039</v>
      </c>
      <c r="H11" s="6">
        <v>92.7</v>
      </c>
      <c r="I11" s="6">
        <v>68.3</v>
      </c>
      <c r="J11" s="6">
        <v>71.8</v>
      </c>
      <c r="K11" s="6">
        <v>72.400000000000006</v>
      </c>
      <c r="L11" s="6">
        <v>68.5</v>
      </c>
      <c r="M11" s="6">
        <v>39.700000000000003</v>
      </c>
      <c r="N11" s="7">
        <f t="shared" si="0"/>
        <v>0.10048013391383551</v>
      </c>
      <c r="O11" s="7">
        <f t="shared" si="1"/>
        <v>0.23721367917297467</v>
      </c>
      <c r="P11" s="4">
        <f t="shared" si="2"/>
        <v>1.2150522022495436</v>
      </c>
      <c r="Q11" s="4">
        <f t="shared" si="3"/>
        <v>4.3861190138354385</v>
      </c>
      <c r="R11" s="4">
        <f t="shared" si="4"/>
        <v>1.4450609327701263</v>
      </c>
      <c r="S11" s="5">
        <f t="shared" si="5"/>
        <v>1.5474018</v>
      </c>
      <c r="T11" s="7">
        <f t="shared" si="6"/>
        <v>0.11550976493399598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9">
        <v>14.86</v>
      </c>
      <c r="F12" s="10">
        <v>1.4935</v>
      </c>
      <c r="G12" s="10">
        <f>F12-[1]Calibration!$C$16*(H12-$H$2)+[1]Calibration!$C$17*(150-D12)</f>
        <v>1.4925039139313101</v>
      </c>
      <c r="H12" s="11">
        <v>92.8</v>
      </c>
      <c r="I12" s="11">
        <v>68.5</v>
      </c>
      <c r="J12" s="11">
        <v>71.900000000000006</v>
      </c>
      <c r="K12" s="11">
        <v>72.400000000000006</v>
      </c>
      <c r="L12" s="11">
        <v>68.5</v>
      </c>
      <c r="M12" s="11">
        <v>39.5</v>
      </c>
      <c r="N12" s="12">
        <f t="shared" si="0"/>
        <v>0.10052467394335594</v>
      </c>
      <c r="O12" s="12">
        <f t="shared" si="1"/>
        <v>0.23839666835065065</v>
      </c>
      <c r="P12" s="9">
        <f t="shared" si="2"/>
        <v>1.274866658929541</v>
      </c>
      <c r="Q12" s="9">
        <f t="shared" si="3"/>
        <v>4.432390457167581</v>
      </c>
      <c r="R12" s="9">
        <f t="shared" si="4"/>
        <v>1.9509694015841788</v>
      </c>
      <c r="S12" s="10">
        <f t="shared" si="5"/>
        <v>1.5474018</v>
      </c>
      <c r="T12" s="12">
        <f t="shared" si="6"/>
        <v>0.11550976493399598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9">
        <v>14.86</v>
      </c>
      <c r="F13" s="10">
        <v>1.4942</v>
      </c>
      <c r="G13" s="10">
        <f>F13-[1]Calibration!$C$16*(H13-$H$2)+[1]Calibration!$C$17*(150-D13)</f>
        <v>1.49320391393131</v>
      </c>
      <c r="H13" s="11">
        <v>92.8</v>
      </c>
      <c r="I13" s="11">
        <v>68.3</v>
      </c>
      <c r="J13" s="11">
        <v>71.8</v>
      </c>
      <c r="K13" s="11">
        <v>72.400000000000006</v>
      </c>
      <c r="L13" s="11">
        <v>68.7</v>
      </c>
      <c r="M13" s="11">
        <v>39</v>
      </c>
      <c r="N13" s="12">
        <f t="shared" si="0"/>
        <v>0.10058934627386214</v>
      </c>
      <c r="O13" s="12">
        <f t="shared" si="1"/>
        <v>0.24052030353483481</v>
      </c>
      <c r="P13" s="9">
        <f t="shared" si="2"/>
        <v>1.3223656343087813</v>
      </c>
      <c r="Q13" s="9">
        <f t="shared" si="3"/>
        <v>4.4995768086001009</v>
      </c>
      <c r="R13" s="9">
        <f t="shared" si="4"/>
        <v>2.8591476373824776</v>
      </c>
      <c r="S13" s="10">
        <f t="shared" si="5"/>
        <v>1.5474018</v>
      </c>
      <c r="T13" s="12">
        <f t="shared" si="6"/>
        <v>0.11550976493399598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9">
        <v>14.86</v>
      </c>
      <c r="F14" s="10">
        <v>1.4946999999999999</v>
      </c>
      <c r="G14" s="10">
        <f>F14-[1]Calibration!$C$16*(H14-$H$2)+[1]Calibration!$C$17*(150-D14)</f>
        <v>1.493585409149716</v>
      </c>
      <c r="H14" s="11">
        <v>92.9</v>
      </c>
      <c r="I14" s="11">
        <v>68.599999999999994</v>
      </c>
      <c r="J14" s="11">
        <v>71.900000000000006</v>
      </c>
      <c r="K14" s="11">
        <v>72.5</v>
      </c>
      <c r="L14" s="11">
        <v>68.900000000000006</v>
      </c>
      <c r="M14" s="11">
        <v>39.5</v>
      </c>
      <c r="N14" s="12">
        <f t="shared" si="0"/>
        <v>0.10022051194112323</v>
      </c>
      <c r="O14" s="12">
        <f t="shared" si="1"/>
        <v>0.23865218897016627</v>
      </c>
      <c r="P14" s="9">
        <f t="shared" si="2"/>
        <v>1.3482522514321633</v>
      </c>
      <c r="Q14" s="9">
        <f t="shared" si="3"/>
        <v>4.1164047022941155</v>
      </c>
      <c r="R14" s="9">
        <f t="shared" si="4"/>
        <v>2.0602434742544951</v>
      </c>
      <c r="S14" s="10">
        <f t="shared" si="5"/>
        <v>1.5474018</v>
      </c>
      <c r="T14" s="12">
        <f t="shared" si="6"/>
        <v>0.11550976493399598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9">
        <v>14.86</v>
      </c>
      <c r="F15" s="10">
        <v>1.4961</v>
      </c>
      <c r="G15" s="10">
        <f>F15-[1]Calibration!$C$16*(H15-$H$2)+[1]Calibration!$C$17*(150-D15)</f>
        <v>1.4948669043681222</v>
      </c>
      <c r="H15" s="11">
        <v>93</v>
      </c>
      <c r="I15" s="11">
        <v>68.8</v>
      </c>
      <c r="J15" s="11">
        <v>72</v>
      </c>
      <c r="K15" s="11">
        <v>72.7</v>
      </c>
      <c r="L15" s="11">
        <v>69</v>
      </c>
      <c r="M15" s="11">
        <v>39.9</v>
      </c>
      <c r="N15" s="12">
        <f t="shared" si="0"/>
        <v>9.9903480958753732E-2</v>
      </c>
      <c r="O15" s="12">
        <f t="shared" si="1"/>
        <v>0.23708937827529938</v>
      </c>
      <c r="P15" s="9">
        <f t="shared" si="2"/>
        <v>1.435208979757441</v>
      </c>
      <c r="Q15" s="9">
        <f t="shared" si="3"/>
        <v>3.7870497087480817</v>
      </c>
      <c r="R15" s="9">
        <f t="shared" si="4"/>
        <v>1.3919033232147651</v>
      </c>
      <c r="S15" s="10">
        <f t="shared" si="5"/>
        <v>1.5474018</v>
      </c>
      <c r="T15" s="12">
        <f t="shared" si="6"/>
        <v>0.11550976493399598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9">
        <v>14.86</v>
      </c>
      <c r="F16" s="10">
        <v>1.4962</v>
      </c>
      <c r="G16" s="10">
        <f>F16-[1]Calibration!$C$16*(H16-$H$2)+[1]Calibration!$C$17*(150-D16)</f>
        <v>1.49520391393131</v>
      </c>
      <c r="H16" s="11">
        <v>92.8</v>
      </c>
      <c r="I16" s="11">
        <v>68.400000000000006</v>
      </c>
      <c r="J16" s="11">
        <v>71.8</v>
      </c>
      <c r="K16" s="11">
        <v>72.400000000000006</v>
      </c>
      <c r="L16" s="11">
        <v>68.7</v>
      </c>
      <c r="M16" s="11">
        <v>39.6</v>
      </c>
      <c r="N16" s="12">
        <f t="shared" si="0"/>
        <v>0.10034326997353436</v>
      </c>
      <c r="O16" s="12">
        <f t="shared" si="1"/>
        <v>0.23751999833557413</v>
      </c>
      <c r="P16" s="9">
        <f t="shared" si="2"/>
        <v>1.4580769925351966</v>
      </c>
      <c r="Q16" s="9">
        <f t="shared" si="3"/>
        <v>4.2439347331772455</v>
      </c>
      <c r="R16" s="9">
        <f t="shared" si="4"/>
        <v>1.5760591375242377</v>
      </c>
      <c r="S16" s="10">
        <f t="shared" si="5"/>
        <v>1.5474018</v>
      </c>
      <c r="T16" s="12">
        <f t="shared" si="6"/>
        <v>0.11550976493399598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149.5</v>
      </c>
      <c r="E17" s="9">
        <v>14.86</v>
      </c>
      <c r="F17" s="10">
        <v>1.4965999999999999</v>
      </c>
      <c r="G17" s="10">
        <f>F17-[1]Calibration!$C$16*(H17-$H$2)+[1]Calibration!$C$17*(150-D17)</f>
        <v>1.4965989234944979</v>
      </c>
      <c r="H17" s="11">
        <v>92.6</v>
      </c>
      <c r="I17" s="11">
        <v>68.5</v>
      </c>
      <c r="J17" s="11">
        <v>71.8</v>
      </c>
      <c r="K17" s="11">
        <v>72.5</v>
      </c>
      <c r="L17" s="11">
        <v>68.8</v>
      </c>
      <c r="M17" s="11">
        <v>39.700000000000003</v>
      </c>
      <c r="N17" s="12">
        <f t="shared" si="0"/>
        <v>9.9221557715883937E-2</v>
      </c>
      <c r="O17" s="12">
        <f t="shared" si="1"/>
        <v>0.23643335149415598</v>
      </c>
      <c r="P17" s="9">
        <f t="shared" si="2"/>
        <v>1.5527363138147261</v>
      </c>
      <c r="Q17" s="9">
        <f t="shared" si="3"/>
        <v>3.0786179221269703</v>
      </c>
      <c r="R17" s="9">
        <f t="shared" si="4"/>
        <v>1.1113517251001668</v>
      </c>
      <c r="S17" s="10">
        <f t="shared" si="5"/>
        <v>1.5474018</v>
      </c>
      <c r="T17" s="12">
        <f t="shared" si="6"/>
        <v>0.11550976493399598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9">
        <v>14.86</v>
      </c>
      <c r="F18" s="10">
        <v>1.4992000000000001</v>
      </c>
      <c r="G18" s="10">
        <f>F18-[1]Calibration!$C$16*(H18-$H$2)+[1]Calibration!$C$17*(150-D18)</f>
        <v>1.498938428276092</v>
      </c>
      <c r="H18" s="11">
        <v>92.5</v>
      </c>
      <c r="I18" s="11">
        <v>68.599999999999994</v>
      </c>
      <c r="J18" s="11">
        <v>71.900000000000006</v>
      </c>
      <c r="K18" s="11">
        <v>72.400000000000006</v>
      </c>
      <c r="L18" s="11">
        <v>68.900000000000006</v>
      </c>
      <c r="M18" s="11">
        <v>39.6</v>
      </c>
      <c r="N18" s="12">
        <f t="shared" si="0"/>
        <v>9.8314466467677566E-2</v>
      </c>
      <c r="O18" s="12">
        <f t="shared" si="1"/>
        <v>0.23586554540318114</v>
      </c>
      <c r="P18" s="9">
        <f t="shared" si="2"/>
        <v>1.7114849995583954</v>
      </c>
      <c r="Q18" s="9">
        <f t="shared" si="3"/>
        <v>2.1362651275648519</v>
      </c>
      <c r="R18" s="9">
        <f t="shared" si="4"/>
        <v>0.86852793982031951</v>
      </c>
      <c r="S18" s="10">
        <f t="shared" si="5"/>
        <v>1.5474018</v>
      </c>
      <c r="T18" s="12">
        <f t="shared" si="6"/>
        <v>0.11550976493399598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9">
        <v>14.86</v>
      </c>
      <c r="F19" s="10">
        <v>1.5012000000000001</v>
      </c>
      <c r="G19" s="10">
        <f>F19-[1]Calibration!$C$16*(H19-$H$2)+[1]Calibration!$C$17*(150-D19)</f>
        <v>1.5001088948049348</v>
      </c>
      <c r="H19" s="11">
        <v>93.2</v>
      </c>
      <c r="I19" s="11">
        <v>68.7</v>
      </c>
      <c r="J19" s="11">
        <v>72</v>
      </c>
      <c r="K19" s="11">
        <v>72.5</v>
      </c>
      <c r="L19" s="11">
        <v>68.900000000000006</v>
      </c>
      <c r="M19" s="11">
        <v>39.5</v>
      </c>
      <c r="N19" s="12">
        <f t="shared" si="0"/>
        <v>0.10096646390552441</v>
      </c>
      <c r="O19" s="12">
        <f t="shared" si="1"/>
        <v>0.23911352201661132</v>
      </c>
      <c r="P19" s="9">
        <f t="shared" si="2"/>
        <v>1.7909078007523012</v>
      </c>
      <c r="Q19" s="9">
        <f t="shared" si="3"/>
        <v>4.8913542122276796</v>
      </c>
      <c r="R19" s="9">
        <f t="shared" si="4"/>
        <v>2.2575337788022032</v>
      </c>
      <c r="S19" s="10">
        <f t="shared" si="5"/>
        <v>1.5474018</v>
      </c>
      <c r="T19" s="12">
        <f t="shared" si="6"/>
        <v>0.11550976493399598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</v>
      </c>
      <c r="E20" s="9">
        <v>14.86</v>
      </c>
      <c r="F20" s="10">
        <v>1.5043</v>
      </c>
      <c r="G20" s="10">
        <f>F20-[1]Calibration!$C$16*(H20-$H$2)+[1]Calibration!$C$17*(150-D20)</f>
        <v>1.5034459043681223</v>
      </c>
      <c r="H20" s="11">
        <v>93</v>
      </c>
      <c r="I20" s="11">
        <v>68.7</v>
      </c>
      <c r="J20" s="11">
        <v>72</v>
      </c>
      <c r="K20" s="11">
        <v>72.400000000000006</v>
      </c>
      <c r="L20" s="11">
        <v>69</v>
      </c>
      <c r="M20" s="11">
        <v>39.5</v>
      </c>
      <c r="N20" s="12">
        <f t="shared" si="0"/>
        <v>9.9869678401416806E-2</v>
      </c>
      <c r="O20" s="12">
        <f t="shared" si="1"/>
        <v>0.23773204869747724</v>
      </c>
      <c r="P20" s="9">
        <f t="shared" si="2"/>
        <v>2.0173428508696576</v>
      </c>
      <c r="Q20" s="9">
        <f t="shared" si="3"/>
        <v>3.7519331375841722</v>
      </c>
      <c r="R20" s="9">
        <f t="shared" si="4"/>
        <v>1.6667430388872404</v>
      </c>
      <c r="S20" s="10">
        <f t="shared" si="5"/>
        <v>1.5474018</v>
      </c>
      <c r="T20" s="12">
        <f t="shared" si="6"/>
        <v>0.11550976493399598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9">
        <v>14.86</v>
      </c>
      <c r="F21" s="10">
        <v>1.5087999999999999</v>
      </c>
      <c r="G21" s="10">
        <f>F21-[1]Calibration!$C$16*(H21-$H$2)+[1]Calibration!$C$17*(150-D21)</f>
        <v>1.5072113900233406</v>
      </c>
      <c r="H21" s="11">
        <v>93.3</v>
      </c>
      <c r="I21" s="11">
        <v>68.900000000000006</v>
      </c>
      <c r="J21" s="11">
        <v>72.400000000000006</v>
      </c>
      <c r="K21" s="11">
        <v>72.900000000000006</v>
      </c>
      <c r="L21" s="11">
        <v>69.400000000000006</v>
      </c>
      <c r="M21" s="11">
        <v>39.5</v>
      </c>
      <c r="N21" s="12">
        <f t="shared" si="0"/>
        <v>9.9173249291088339E-2</v>
      </c>
      <c r="O21" s="12">
        <f t="shared" si="1"/>
        <v>0.23819289338663191</v>
      </c>
      <c r="P21" s="9">
        <f t="shared" si="2"/>
        <v>2.2728524371955361</v>
      </c>
      <c r="Q21" s="9">
        <f t="shared" si="3"/>
        <v>3.0284315939080155</v>
      </c>
      <c r="R21" s="9">
        <f t="shared" si="4"/>
        <v>1.8638244961405908</v>
      </c>
      <c r="S21" s="10">
        <f t="shared" si="5"/>
        <v>1.5474018</v>
      </c>
      <c r="T21" s="12">
        <f t="shared" si="6"/>
        <v>0.11550976493399598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9">
        <v>14.86</v>
      </c>
      <c r="F22" s="10">
        <v>1.5159</v>
      </c>
      <c r="G22" s="10">
        <f>F22-[1]Calibration!$C$16*(H22-$H$2)+[1]Calibration!$C$17*(150-D22)</f>
        <v>1.514453380460153</v>
      </c>
      <c r="H22" s="11">
        <v>93.5</v>
      </c>
      <c r="I22" s="11">
        <v>68.599999999999994</v>
      </c>
      <c r="J22" s="11">
        <v>72.400000000000006</v>
      </c>
      <c r="K22" s="11">
        <v>72.8</v>
      </c>
      <c r="L22" s="11">
        <v>69.599999999999994</v>
      </c>
      <c r="M22" s="11">
        <v>39.4</v>
      </c>
      <c r="N22" s="12">
        <f t="shared" si="0"/>
        <v>9.9877131285380338E-2</v>
      </c>
      <c r="O22" s="12">
        <f t="shared" si="1"/>
        <v>0.23855862262865674</v>
      </c>
      <c r="P22" s="9">
        <f t="shared" si="2"/>
        <v>2.7642626164167967</v>
      </c>
      <c r="Q22" s="9">
        <f t="shared" si="3"/>
        <v>3.7596757390528439</v>
      </c>
      <c r="R22" s="9">
        <f t="shared" si="4"/>
        <v>2.0202295794033067</v>
      </c>
      <c r="S22" s="10">
        <f t="shared" si="5"/>
        <v>1.5474018</v>
      </c>
      <c r="T22" s="12">
        <f t="shared" si="6"/>
        <v>0.11550976493399598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9">
        <v>14.86</v>
      </c>
      <c r="F23" s="10">
        <v>1.5182</v>
      </c>
      <c r="G23" s="10">
        <f>F23-[1]Calibration!$C$16*(H23-$H$2)+[1]Calibration!$C$17*(150-D23)</f>
        <v>1.5165163708969653</v>
      </c>
      <c r="H23" s="11">
        <v>93.7</v>
      </c>
      <c r="I23" s="11">
        <v>68.5</v>
      </c>
      <c r="J23" s="11">
        <v>72.2</v>
      </c>
      <c r="K23" s="11">
        <v>72.8</v>
      </c>
      <c r="L23" s="11">
        <v>69.3</v>
      </c>
      <c r="M23" s="11">
        <v>39.4</v>
      </c>
      <c r="N23" s="12">
        <f t="shared" si="0"/>
        <v>0.10126683935451285</v>
      </c>
      <c r="O23" s="12">
        <f t="shared" si="1"/>
        <v>0.23907779899782816</v>
      </c>
      <c r="P23" s="9">
        <f t="shared" si="2"/>
        <v>2.904248233510752</v>
      </c>
      <c r="Q23" s="9">
        <f t="shared" si="3"/>
        <v>5.2034062183867169</v>
      </c>
      <c r="R23" s="9">
        <f t="shared" si="4"/>
        <v>2.2422567347894198</v>
      </c>
      <c r="S23" s="10">
        <f t="shared" si="5"/>
        <v>1.5474018</v>
      </c>
      <c r="T23" s="12">
        <f t="shared" si="6"/>
        <v>0.11550976493399598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27</v>
      </c>
      <c r="C24" s="8">
        <f>C23+40+50</f>
        <v>56948</v>
      </c>
      <c r="D24" s="8">
        <v>149.5</v>
      </c>
      <c r="E24" s="9">
        <v>14.86</v>
      </c>
      <c r="F24" s="8">
        <v>1.5217000000000001</v>
      </c>
      <c r="G24" s="10">
        <f>F24-[1]Calibration!$C$16*(H24-$H$2)+[1]Calibration!$C$17*(150-D24)</f>
        <v>1.5201583613337775</v>
      </c>
      <c r="H24" s="11">
        <v>93.9</v>
      </c>
      <c r="I24" s="11">
        <v>68.599999999999994</v>
      </c>
      <c r="J24" s="11">
        <v>72.099999999999994</v>
      </c>
      <c r="K24" s="11">
        <v>72.7</v>
      </c>
      <c r="L24" s="11">
        <v>69.5</v>
      </c>
      <c r="M24" s="11">
        <v>39.299999999999997</v>
      </c>
      <c r="N24" s="12">
        <f t="shared" si="0"/>
        <v>0.10187075140173939</v>
      </c>
      <c r="O24" s="12">
        <f t="shared" si="1"/>
        <v>0.24000617158726942</v>
      </c>
      <c r="P24" s="9">
        <f t="shared" si="2"/>
        <v>3.1513779679244465</v>
      </c>
      <c r="Q24" s="9">
        <f t="shared" si="3"/>
        <v>5.8307942639653305</v>
      </c>
      <c r="R24" s="9">
        <f t="shared" si="4"/>
        <v>2.6392777423153277</v>
      </c>
      <c r="S24" s="10">
        <f t="shared" si="5"/>
        <v>1.5474018</v>
      </c>
      <c r="T24" s="12">
        <f t="shared" si="6"/>
        <v>0.11550976493399598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28</v>
      </c>
      <c r="C25" s="8">
        <f>C24+250</f>
        <v>57198</v>
      </c>
      <c r="D25" s="8">
        <v>149.6</v>
      </c>
      <c r="E25" s="9">
        <v>14.86</v>
      </c>
      <c r="F25" s="8">
        <v>1.5207999999999999</v>
      </c>
      <c r="G25" s="10">
        <f>F25-[1]Calibration!$C$16*(H25-$H$2)+[1]Calibration!$C$17*(150-D25)</f>
        <v>1.5188793613337774</v>
      </c>
      <c r="H25" s="11">
        <v>93.9</v>
      </c>
      <c r="I25" s="11">
        <v>68.599999999999994</v>
      </c>
      <c r="J25" s="11">
        <v>72.3</v>
      </c>
      <c r="K25" s="11">
        <v>72.900000000000006</v>
      </c>
      <c r="L25" s="11">
        <v>69.599999999999994</v>
      </c>
      <c r="M25" s="11">
        <v>39.299999999999997</v>
      </c>
      <c r="N25" s="12">
        <f>(H25-(I25+J25+K25+L25)/4)/(F25*D25)</f>
        <v>0.10131347981782743</v>
      </c>
      <c r="O25" s="12">
        <f>(H25-M25)/(D25*F25)</f>
        <v>0.239987678874333</v>
      </c>
      <c r="P25" s="9">
        <f t="shared" si="2"/>
        <v>3.0645905543386518</v>
      </c>
      <c r="Q25" s="9">
        <f t="shared" si="3"/>
        <v>5.2518597461118226</v>
      </c>
      <c r="R25" s="9">
        <f t="shared" si="4"/>
        <v>2.6313692844338634</v>
      </c>
      <c r="S25" s="10">
        <f t="shared" si="5"/>
        <v>1.5474018</v>
      </c>
      <c r="T25" s="12">
        <f t="shared" si="6"/>
        <v>0.11550976493399598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29</v>
      </c>
      <c r="C26" s="8">
        <f>C25+2000</f>
        <v>59198</v>
      </c>
      <c r="D26" s="8">
        <v>149.69999999999999</v>
      </c>
      <c r="E26" s="9">
        <v>14.87</v>
      </c>
      <c r="F26" s="8">
        <v>1.5354000000000001</v>
      </c>
      <c r="G26" s="10">
        <f>F26-[1]Calibration!$C$16*(H26-$H$2)+[1]Calibration!$C$17*(150-D26)</f>
        <v>1.5319153135178387</v>
      </c>
      <c r="H26" s="11">
        <v>94.9</v>
      </c>
      <c r="I26" s="11">
        <v>68.3</v>
      </c>
      <c r="J26" s="11">
        <v>73.099999999999994</v>
      </c>
      <c r="K26" s="11">
        <v>73.8</v>
      </c>
      <c r="L26" s="11">
        <v>70.400000000000006</v>
      </c>
      <c r="M26" s="11">
        <v>39.5</v>
      </c>
      <c r="N26" s="12">
        <f>(H26-(I26+J26+K26+L26)/4)/(F26*D26)</f>
        <v>0.10224086747590966</v>
      </c>
      <c r="O26" s="12">
        <f>(H26-M26)/(D26*F26)</f>
        <v>0.24102740673044237</v>
      </c>
      <c r="P26" s="9">
        <f t="shared" si="2"/>
        <v>3.9491539426754332</v>
      </c>
      <c r="Q26" s="9">
        <f t="shared" si="3"/>
        <v>6.2152979371033661</v>
      </c>
      <c r="R26" s="9">
        <f t="shared" si="4"/>
        <v>3.0760116679770206</v>
      </c>
      <c r="S26" s="10">
        <f t="shared" si="5"/>
        <v>1.5474018</v>
      </c>
      <c r="T26" s="12">
        <f t="shared" si="6"/>
        <v>0.11550976493399598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30</v>
      </c>
      <c r="C27" s="3">
        <f>C26+1000</f>
        <v>60198</v>
      </c>
      <c r="D27" s="3">
        <v>149.6</v>
      </c>
      <c r="E27" s="4">
        <v>14.87</v>
      </c>
      <c r="F27" s="3">
        <v>1.5468</v>
      </c>
      <c r="G27" s="5">
        <f>F27-[1]Calibration!$C$16*(H27-$H$2)+[1]Calibration!$C$17*(150-D27)</f>
        <v>1.5438128182994324</v>
      </c>
      <c r="H27" s="6">
        <v>94.8</v>
      </c>
      <c r="I27" s="6">
        <v>68.5</v>
      </c>
      <c r="J27" s="6">
        <v>73</v>
      </c>
      <c r="K27" s="6">
        <v>73.3</v>
      </c>
      <c r="L27" s="6">
        <v>70.400000000000006</v>
      </c>
      <c r="M27" s="6">
        <v>39.6</v>
      </c>
      <c r="N27" s="7">
        <f>(H27-(I27+J27+K27+L27)/4)/(F27*D27)</f>
        <v>0.10155518586586897</v>
      </c>
      <c r="O27" s="7">
        <f>(H27-M27)/(D27*F27)</f>
        <v>0.23854664935302</v>
      </c>
      <c r="P27" s="4">
        <f t="shared" si="2"/>
        <v>4.7564672093831089</v>
      </c>
      <c r="Q27" s="4">
        <f t="shared" si="3"/>
        <v>5.5029616835242843</v>
      </c>
      <c r="R27" s="4">
        <f t="shared" si="4"/>
        <v>2.0151091762260194</v>
      </c>
      <c r="S27" s="5">
        <f t="shared" si="5"/>
        <v>1.5474018</v>
      </c>
      <c r="T27" s="7">
        <f t="shared" si="6"/>
        <v>0.11550976493399598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H28" s="13"/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8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8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8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8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8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21L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2024-05-23T16:14:16Z</dcterms:created>
  <dcterms:modified xsi:type="dcterms:W3CDTF">2024-11-12T22:00:04Z</dcterms:modified>
</cp:coreProperties>
</file>