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70\"/>
    </mc:Choice>
  </mc:AlternateContent>
  <xr:revisionPtr revIDLastSave="0" documentId="13_ncr:1_{6101D4D0-094A-4977-AB19-837977EB7C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L103" i="1"/>
  <c r="E103" i="1"/>
  <c r="M102" i="1"/>
  <c r="L102" i="1"/>
  <c r="E102" i="1"/>
  <c r="M101" i="1"/>
  <c r="L101" i="1"/>
  <c r="E101" i="1"/>
  <c r="M100" i="1"/>
  <c r="L100" i="1"/>
  <c r="E100" i="1"/>
  <c r="M99" i="1"/>
  <c r="L99" i="1"/>
  <c r="E99" i="1"/>
  <c r="M98" i="1"/>
  <c r="L98" i="1"/>
  <c r="E98" i="1"/>
  <c r="M97" i="1"/>
  <c r="L97" i="1"/>
  <c r="E97" i="1"/>
  <c r="M96" i="1"/>
  <c r="L96" i="1"/>
  <c r="E96" i="1"/>
  <c r="M95" i="1"/>
  <c r="L95" i="1"/>
  <c r="E95" i="1"/>
  <c r="M94" i="1"/>
  <c r="L94" i="1"/>
  <c r="E94" i="1"/>
  <c r="M93" i="1"/>
  <c r="L93" i="1"/>
  <c r="E93" i="1"/>
  <c r="M92" i="1"/>
  <c r="L92" i="1"/>
  <c r="E92" i="1"/>
  <c r="M91" i="1"/>
  <c r="L91" i="1"/>
  <c r="E91" i="1"/>
  <c r="M90" i="1"/>
  <c r="L90" i="1"/>
  <c r="E90" i="1"/>
  <c r="M89" i="1"/>
  <c r="L89" i="1"/>
  <c r="E89" i="1"/>
  <c r="M88" i="1"/>
  <c r="L88" i="1"/>
  <c r="E88" i="1"/>
  <c r="M87" i="1"/>
  <c r="L87" i="1"/>
  <c r="E87" i="1"/>
  <c r="M86" i="1"/>
  <c r="L86" i="1"/>
  <c r="E86" i="1"/>
  <c r="M85" i="1"/>
  <c r="L85" i="1"/>
  <c r="E85" i="1"/>
  <c r="M84" i="1"/>
  <c r="L84" i="1"/>
  <c r="E84" i="1"/>
  <c r="M83" i="1"/>
  <c r="L83" i="1"/>
  <c r="E83" i="1"/>
  <c r="M82" i="1"/>
  <c r="L82" i="1"/>
  <c r="E82" i="1"/>
  <c r="M81" i="1"/>
  <c r="L81" i="1"/>
  <c r="E81" i="1"/>
  <c r="M80" i="1"/>
  <c r="L80" i="1"/>
  <c r="E80" i="1"/>
  <c r="M79" i="1"/>
  <c r="L79" i="1"/>
  <c r="E79" i="1"/>
  <c r="M78" i="1"/>
  <c r="L78" i="1"/>
  <c r="E78" i="1"/>
  <c r="M77" i="1"/>
  <c r="L77" i="1"/>
  <c r="E77" i="1"/>
  <c r="M76" i="1"/>
  <c r="L76" i="1"/>
  <c r="E76" i="1"/>
  <c r="M75" i="1"/>
  <c r="L75" i="1"/>
  <c r="E75" i="1"/>
  <c r="M74" i="1"/>
  <c r="L74" i="1"/>
  <c r="E74" i="1"/>
  <c r="M73" i="1"/>
  <c r="L73" i="1"/>
  <c r="E73" i="1"/>
  <c r="M72" i="1"/>
  <c r="L72" i="1"/>
  <c r="E72" i="1"/>
  <c r="M71" i="1"/>
  <c r="L71" i="1"/>
  <c r="E71" i="1"/>
  <c r="M70" i="1"/>
  <c r="L70" i="1"/>
  <c r="E70" i="1"/>
  <c r="M69" i="1"/>
  <c r="L69" i="1"/>
  <c r="E69" i="1"/>
  <c r="M68" i="1"/>
  <c r="L68" i="1"/>
  <c r="E68" i="1"/>
  <c r="M67" i="1"/>
  <c r="L67" i="1"/>
  <c r="E67" i="1"/>
  <c r="M66" i="1"/>
  <c r="L66" i="1"/>
  <c r="E66" i="1"/>
  <c r="M65" i="1"/>
  <c r="L65" i="1"/>
  <c r="E65" i="1"/>
  <c r="M64" i="1"/>
  <c r="L64" i="1"/>
  <c r="E64" i="1"/>
  <c r="M63" i="1"/>
  <c r="L63" i="1"/>
  <c r="E63" i="1"/>
  <c r="M62" i="1"/>
  <c r="L62" i="1"/>
  <c r="E62" i="1"/>
  <c r="M61" i="1"/>
  <c r="L61" i="1"/>
  <c r="E61" i="1"/>
  <c r="M60" i="1"/>
  <c r="L60" i="1"/>
  <c r="E60" i="1"/>
  <c r="M59" i="1"/>
  <c r="L59" i="1"/>
  <c r="E59" i="1"/>
  <c r="M58" i="1"/>
  <c r="L58" i="1"/>
  <c r="E58" i="1"/>
  <c r="M57" i="1"/>
  <c r="L57" i="1"/>
  <c r="E57" i="1"/>
  <c r="M56" i="1"/>
  <c r="L56" i="1"/>
  <c r="E56" i="1"/>
  <c r="M55" i="1"/>
  <c r="L55" i="1"/>
  <c r="E55" i="1"/>
  <c r="M54" i="1"/>
  <c r="L54" i="1"/>
  <c r="E54" i="1"/>
  <c r="M53" i="1"/>
  <c r="L53" i="1"/>
  <c r="E53" i="1"/>
  <c r="M52" i="1"/>
  <c r="L52" i="1"/>
  <c r="E52" i="1"/>
  <c r="N52" i="1" s="1"/>
  <c r="M51" i="1"/>
  <c r="L51" i="1"/>
  <c r="E51" i="1"/>
  <c r="M50" i="1"/>
  <c r="L50" i="1"/>
  <c r="E50" i="1"/>
  <c r="M49" i="1"/>
  <c r="L49" i="1"/>
  <c r="E49" i="1"/>
  <c r="M48" i="1"/>
  <c r="L48" i="1"/>
  <c r="E48" i="1"/>
  <c r="M47" i="1"/>
  <c r="L47" i="1"/>
  <c r="E47" i="1"/>
  <c r="M46" i="1"/>
  <c r="L46" i="1"/>
  <c r="E46" i="1"/>
  <c r="M45" i="1"/>
  <c r="L45" i="1"/>
  <c r="E45" i="1"/>
  <c r="M44" i="1"/>
  <c r="L44" i="1"/>
  <c r="O44" i="1" s="1"/>
  <c r="E44" i="1"/>
  <c r="M43" i="1"/>
  <c r="L43" i="1"/>
  <c r="E43" i="1"/>
  <c r="M42" i="1"/>
  <c r="L42" i="1"/>
  <c r="E42" i="1"/>
  <c r="M41" i="1"/>
  <c r="L41" i="1"/>
  <c r="E41" i="1"/>
  <c r="M40" i="1"/>
  <c r="L40" i="1"/>
  <c r="E40" i="1"/>
  <c r="M39" i="1"/>
  <c r="L39" i="1"/>
  <c r="E39" i="1"/>
  <c r="M38" i="1"/>
  <c r="L38" i="1"/>
  <c r="E38" i="1"/>
  <c r="M37" i="1"/>
  <c r="L37" i="1"/>
  <c r="E37" i="1"/>
  <c r="M36" i="1"/>
  <c r="L36" i="1"/>
  <c r="E36" i="1"/>
  <c r="M35" i="1"/>
  <c r="L35" i="1"/>
  <c r="E35" i="1"/>
  <c r="M34" i="1"/>
  <c r="L34" i="1"/>
  <c r="E34" i="1"/>
  <c r="M33" i="1"/>
  <c r="L33" i="1"/>
  <c r="E33" i="1"/>
  <c r="A33" i="1"/>
  <c r="A34" i="1" s="1"/>
  <c r="A35" i="1" s="1"/>
  <c r="A36" i="1" s="1"/>
  <c r="A37" i="1" s="1"/>
  <c r="A38" i="1" s="1"/>
  <c r="A39" i="1" s="1"/>
  <c r="M32" i="1"/>
  <c r="L32" i="1"/>
  <c r="E32" i="1"/>
  <c r="N32" i="1" s="1"/>
  <c r="M31" i="1"/>
  <c r="L31" i="1"/>
  <c r="E31" i="1"/>
  <c r="M30" i="1"/>
  <c r="L30" i="1"/>
  <c r="E30" i="1"/>
  <c r="M29" i="1"/>
  <c r="L29" i="1"/>
  <c r="E29" i="1"/>
  <c r="M28" i="1"/>
  <c r="L28" i="1"/>
  <c r="E28" i="1"/>
  <c r="M27" i="1"/>
  <c r="L27" i="1"/>
  <c r="E27" i="1"/>
  <c r="M26" i="1"/>
  <c r="L26" i="1"/>
  <c r="E26" i="1"/>
  <c r="M25" i="1"/>
  <c r="P25" i="1" s="1"/>
  <c r="L25" i="1"/>
  <c r="E25" i="1"/>
  <c r="M24" i="1"/>
  <c r="P24" i="1" s="1"/>
  <c r="L24" i="1"/>
  <c r="E24" i="1"/>
  <c r="M23" i="1"/>
  <c r="L23" i="1"/>
  <c r="E23" i="1"/>
  <c r="M22" i="1"/>
  <c r="L22" i="1"/>
  <c r="E22" i="1"/>
  <c r="M21" i="1"/>
  <c r="L21" i="1"/>
  <c r="E21" i="1"/>
  <c r="M20" i="1"/>
  <c r="L20" i="1"/>
  <c r="E20" i="1"/>
  <c r="M19" i="1"/>
  <c r="L19" i="1"/>
  <c r="E19" i="1"/>
  <c r="M18" i="1"/>
  <c r="P18" i="1" s="1"/>
  <c r="L18" i="1"/>
  <c r="E18" i="1"/>
  <c r="M17" i="1"/>
  <c r="L17" i="1"/>
  <c r="E17" i="1"/>
  <c r="M16" i="1"/>
  <c r="L16" i="1"/>
  <c r="E16" i="1"/>
  <c r="M15" i="1"/>
  <c r="L15" i="1"/>
  <c r="E15" i="1"/>
  <c r="M14" i="1"/>
  <c r="L14" i="1"/>
  <c r="E14" i="1"/>
  <c r="M13" i="1"/>
  <c r="P13" i="1" s="1"/>
  <c r="L13" i="1"/>
  <c r="E13" i="1"/>
  <c r="M12" i="1"/>
  <c r="P12" i="1" s="1"/>
  <c r="L12" i="1"/>
  <c r="E12" i="1"/>
  <c r="M11" i="1"/>
  <c r="P11" i="1" s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M6" i="1"/>
  <c r="P6" i="1" s="1"/>
  <c r="L6" i="1"/>
  <c r="E6" i="1"/>
  <c r="M5" i="1"/>
  <c r="P5" i="1" s="1"/>
  <c r="L5" i="1"/>
  <c r="O5" i="1" s="1"/>
  <c r="E5" i="1"/>
  <c r="M4" i="1"/>
  <c r="P4" i="1" s="1"/>
  <c r="L4" i="1"/>
  <c r="E4" i="1"/>
  <c r="M3" i="1"/>
  <c r="L3" i="1"/>
  <c r="E3" i="1"/>
  <c r="M2" i="1"/>
  <c r="P43" i="1" s="1"/>
  <c r="L2" i="1"/>
  <c r="R103" i="1" s="1"/>
  <c r="E2" i="1"/>
  <c r="Q102" i="1" s="1"/>
  <c r="N64" i="1" l="1"/>
  <c r="N40" i="1"/>
  <c r="N80" i="1"/>
  <c r="N100" i="1"/>
  <c r="P7" i="1"/>
  <c r="P14" i="1"/>
  <c r="P21" i="1"/>
  <c r="P15" i="1"/>
  <c r="P16" i="1"/>
  <c r="O23" i="1"/>
  <c r="N76" i="1"/>
  <c r="N96" i="1"/>
  <c r="P23" i="1"/>
  <c r="O56" i="1"/>
  <c r="P22" i="1"/>
  <c r="P30" i="1"/>
  <c r="P9" i="1"/>
  <c r="N11" i="1"/>
  <c r="Q11" i="1"/>
  <c r="N41" i="1"/>
  <c r="N53" i="1"/>
  <c r="P8" i="1"/>
  <c r="O30" i="1"/>
  <c r="N20" i="1"/>
  <c r="N50" i="1"/>
  <c r="P20" i="1"/>
  <c r="Q27" i="1"/>
  <c r="Q2" i="1"/>
  <c r="Q20" i="1"/>
  <c r="N28" i="1"/>
  <c r="N99" i="1"/>
  <c r="N38" i="1"/>
  <c r="N83" i="1"/>
  <c r="P17" i="1"/>
  <c r="O14" i="1"/>
  <c r="P35" i="1"/>
  <c r="P39" i="1"/>
  <c r="P47" i="1"/>
  <c r="P51" i="1"/>
  <c r="Q3" i="1"/>
  <c r="N10" i="1"/>
  <c r="Q12" i="1"/>
  <c r="N19" i="1"/>
  <c r="Q21" i="1"/>
  <c r="Q28" i="1"/>
  <c r="O54" i="1"/>
  <c r="O66" i="1"/>
  <c r="P75" i="1"/>
  <c r="N81" i="1"/>
  <c r="P95" i="1"/>
  <c r="N98" i="1"/>
  <c r="Q100" i="1"/>
  <c r="N6" i="1"/>
  <c r="N15" i="1"/>
  <c r="N24" i="1"/>
  <c r="O31" i="1"/>
  <c r="O42" i="1"/>
  <c r="P63" i="1"/>
  <c r="N78" i="1"/>
  <c r="O6" i="1"/>
  <c r="N8" i="1"/>
  <c r="Q10" i="1"/>
  <c r="O15" i="1"/>
  <c r="N17" i="1"/>
  <c r="Q19" i="1"/>
  <c r="O24" i="1"/>
  <c r="N26" i="1"/>
  <c r="P31" i="1"/>
  <c r="Q33" i="1"/>
  <c r="N36" i="1"/>
  <c r="Q39" i="1"/>
  <c r="P42" i="1"/>
  <c r="N48" i="1"/>
  <c r="Q51" i="1"/>
  <c r="P54" i="1"/>
  <c r="N60" i="1"/>
  <c r="Q63" i="1"/>
  <c r="P66" i="1"/>
  <c r="N72" i="1"/>
  <c r="N75" i="1"/>
  <c r="O78" i="1"/>
  <c r="O84" i="1"/>
  <c r="Q89" i="1"/>
  <c r="N92" i="1"/>
  <c r="N95" i="1"/>
  <c r="O98" i="1"/>
  <c r="N101" i="1"/>
  <c r="O4" i="1"/>
  <c r="O13" i="1"/>
  <c r="O22" i="1"/>
  <c r="Q26" i="1"/>
  <c r="O29" i="1"/>
  <c r="N31" i="1"/>
  <c r="Q36" i="1"/>
  <c r="N43" i="1"/>
  <c r="Q45" i="1"/>
  <c r="Q48" i="1"/>
  <c r="N55" i="1"/>
  <c r="Q57" i="1"/>
  <c r="Q60" i="1"/>
  <c r="N67" i="1"/>
  <c r="Q69" i="1"/>
  <c r="Q72" i="1"/>
  <c r="Q75" i="1"/>
  <c r="P78" i="1"/>
  <c r="P87" i="1"/>
  <c r="N90" i="1"/>
  <c r="Q92" i="1"/>
  <c r="Q95" i="1"/>
  <c r="P98" i="1"/>
  <c r="Q17" i="1"/>
  <c r="N27" i="1"/>
  <c r="N37" i="1"/>
  <c r="N46" i="1"/>
  <c r="O52" i="1"/>
  <c r="N61" i="1"/>
  <c r="O64" i="1"/>
  <c r="N70" i="1"/>
  <c r="N73" i="1"/>
  <c r="N79" i="1"/>
  <c r="Q81" i="1"/>
  <c r="N84" i="1"/>
  <c r="N87" i="1"/>
  <c r="O90" i="1"/>
  <c r="N93" i="1"/>
  <c r="Q8" i="1"/>
  <c r="N58" i="1"/>
  <c r="N4" i="1"/>
  <c r="N13" i="1"/>
  <c r="O58" i="1"/>
  <c r="P67" i="1"/>
  <c r="N82" i="1"/>
  <c r="Q84" i="1"/>
  <c r="Q87" i="1"/>
  <c r="O96" i="1"/>
  <c r="Q101" i="1"/>
  <c r="O11" i="1"/>
  <c r="O20" i="1"/>
  <c r="Q31" i="1"/>
  <c r="O40" i="1"/>
  <c r="Q6" i="1"/>
  <c r="Q15" i="1"/>
  <c r="N18" i="1"/>
  <c r="N22" i="1"/>
  <c r="Q24" i="1"/>
  <c r="N29" i="1"/>
  <c r="O34" i="1"/>
  <c r="P55" i="1"/>
  <c r="O70" i="1"/>
  <c r="O76" i="1"/>
  <c r="P90" i="1"/>
  <c r="N2" i="1"/>
  <c r="Q4" i="1"/>
  <c r="O9" i="1"/>
  <c r="Q13" i="1"/>
  <c r="O18" i="1"/>
  <c r="Q22" i="1"/>
  <c r="Q29" i="1"/>
  <c r="O32" i="1"/>
  <c r="P34" i="1"/>
  <c r="Q43" i="1"/>
  <c r="P46" i="1"/>
  <c r="Q55" i="1"/>
  <c r="P58" i="1"/>
  <c r="Q67" i="1"/>
  <c r="P70" i="1"/>
  <c r="P79" i="1"/>
  <c r="O82" i="1"/>
  <c r="N85" i="1"/>
  <c r="P99" i="1"/>
  <c r="N102" i="1"/>
  <c r="N34" i="1"/>
  <c r="N49" i="1"/>
  <c r="N9" i="1"/>
  <c r="O27" i="1"/>
  <c r="O46" i="1"/>
  <c r="P2" i="1"/>
  <c r="O7" i="1"/>
  <c r="O16" i="1"/>
  <c r="O25" i="1"/>
  <c r="P27" i="1"/>
  <c r="N30" i="1"/>
  <c r="N35" i="1"/>
  <c r="Q37" i="1"/>
  <c r="Q40" i="1"/>
  <c r="N47" i="1"/>
  <c r="Q49" i="1"/>
  <c r="Q52" i="1"/>
  <c r="N59" i="1"/>
  <c r="Q61" i="1"/>
  <c r="Q64" i="1"/>
  <c r="N71" i="1"/>
  <c r="Q73" i="1"/>
  <c r="Q79" i="1"/>
  <c r="P82" i="1"/>
  <c r="O88" i="1"/>
  <c r="Q93" i="1"/>
  <c r="O102" i="1"/>
  <c r="N65" i="1"/>
  <c r="O68" i="1"/>
  <c r="N74" i="1"/>
  <c r="Q76" i="1"/>
  <c r="P91" i="1"/>
  <c r="N94" i="1"/>
  <c r="Q96" i="1"/>
  <c r="Q99" i="1"/>
  <c r="P102" i="1"/>
  <c r="N21" i="1"/>
  <c r="N25" i="1"/>
  <c r="Q32" i="1"/>
  <c r="O38" i="1"/>
  <c r="O50" i="1"/>
  <c r="P59" i="1"/>
  <c r="O62" i="1"/>
  <c r="P71" i="1"/>
  <c r="O74" i="1"/>
  <c r="N77" i="1"/>
  <c r="O80" i="1"/>
  <c r="Q85" i="1"/>
  <c r="N88" i="1"/>
  <c r="N91" i="1"/>
  <c r="O94" i="1"/>
  <c r="N97" i="1"/>
  <c r="N103" i="1"/>
  <c r="N62" i="1"/>
  <c r="Q9" i="1"/>
  <c r="O3" i="1"/>
  <c r="Q7" i="1"/>
  <c r="O21" i="1"/>
  <c r="Q25" i="1"/>
  <c r="Q35" i="1"/>
  <c r="N44" i="1"/>
  <c r="N56" i="1"/>
  <c r="Q71" i="1"/>
  <c r="P83" i="1"/>
  <c r="Q88" i="1"/>
  <c r="N12" i="1"/>
  <c r="Q18" i="1"/>
  <c r="N5" i="1"/>
  <c r="N14" i="1"/>
  <c r="N23" i="1"/>
  <c r="P38" i="1"/>
  <c r="P50" i="1"/>
  <c r="Q59" i="1"/>
  <c r="N68" i="1"/>
  <c r="P74" i="1"/>
  <c r="N86" i="1"/>
  <c r="Q91" i="1"/>
  <c r="P94" i="1"/>
  <c r="O100" i="1"/>
  <c r="O10" i="1"/>
  <c r="O19" i="1"/>
  <c r="P28" i="1"/>
  <c r="Q30" i="1"/>
  <c r="N33" i="1"/>
  <c r="N39" i="1"/>
  <c r="Q41" i="1"/>
  <c r="Q44" i="1"/>
  <c r="N51" i="1"/>
  <c r="Q53" i="1"/>
  <c r="Q56" i="1"/>
  <c r="N63" i="1"/>
  <c r="Q65" i="1"/>
  <c r="Q68" i="1"/>
  <c r="O86" i="1"/>
  <c r="N89" i="1"/>
  <c r="P103" i="1"/>
  <c r="N3" i="1"/>
  <c r="N7" i="1"/>
  <c r="N16" i="1"/>
  <c r="O12" i="1"/>
  <c r="Q16" i="1"/>
  <c r="O28" i="1"/>
  <c r="Q47" i="1"/>
  <c r="P62" i="1"/>
  <c r="P3" i="1"/>
  <c r="Q5" i="1"/>
  <c r="O8" i="1"/>
  <c r="P10" i="1"/>
  <c r="Q14" i="1"/>
  <c r="O17" i="1"/>
  <c r="P19" i="1"/>
  <c r="Q23" i="1"/>
  <c r="O26" i="1"/>
  <c r="O36" i="1"/>
  <c r="N42" i="1"/>
  <c r="N45" i="1"/>
  <c r="O48" i="1"/>
  <c r="N54" i="1"/>
  <c r="N57" i="1"/>
  <c r="O60" i="1"/>
  <c r="N66" i="1"/>
  <c r="N69" i="1"/>
  <c r="O72" i="1"/>
  <c r="Q77" i="1"/>
  <c r="Q80" i="1"/>
  <c r="Q83" i="1"/>
  <c r="P86" i="1"/>
  <c r="O92" i="1"/>
  <c r="Q97" i="1"/>
  <c r="Q103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0" i="1"/>
  <c r="R39" i="1"/>
  <c r="R47" i="1"/>
  <c r="R51" i="1"/>
  <c r="R63" i="1"/>
  <c r="R67" i="1"/>
  <c r="R75" i="1"/>
  <c r="R4" i="1"/>
  <c r="R7" i="1"/>
  <c r="R10" i="1"/>
  <c r="R13" i="1"/>
  <c r="R16" i="1"/>
  <c r="R19" i="1"/>
  <c r="R22" i="1"/>
  <c r="R25" i="1"/>
  <c r="R28" i="1"/>
  <c r="R31" i="1"/>
  <c r="R26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O33" i="1"/>
  <c r="O37" i="1"/>
  <c r="R38" i="1"/>
  <c r="O41" i="1"/>
  <c r="R42" i="1"/>
  <c r="O45" i="1"/>
  <c r="R46" i="1"/>
  <c r="O49" i="1"/>
  <c r="R50" i="1"/>
  <c r="O53" i="1"/>
  <c r="R54" i="1"/>
  <c r="O57" i="1"/>
  <c r="R58" i="1"/>
  <c r="O61" i="1"/>
  <c r="R62" i="1"/>
  <c r="O65" i="1"/>
  <c r="R66" i="1"/>
  <c r="O69" i="1"/>
  <c r="R70" i="1"/>
  <c r="O73" i="1"/>
  <c r="R74" i="1"/>
  <c r="O77" i="1"/>
  <c r="R78" i="1"/>
  <c r="O81" i="1"/>
  <c r="R82" i="1"/>
  <c r="O85" i="1"/>
  <c r="R86" i="1"/>
  <c r="O89" i="1"/>
  <c r="R90" i="1"/>
  <c r="O93" i="1"/>
  <c r="R94" i="1"/>
  <c r="O97" i="1"/>
  <c r="R98" i="1"/>
  <c r="O101" i="1"/>
  <c r="R102" i="1"/>
  <c r="R34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R3" i="1"/>
  <c r="R6" i="1"/>
  <c r="R15" i="1"/>
  <c r="R27" i="1"/>
  <c r="R30" i="1"/>
  <c r="R9" i="1"/>
  <c r="R12" i="1"/>
  <c r="R18" i="1"/>
  <c r="R21" i="1"/>
  <c r="R24" i="1"/>
  <c r="O2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P26" i="1"/>
  <c r="P29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R20" i="1"/>
  <c r="R23" i="1"/>
  <c r="R32" i="1"/>
  <c r="O35" i="1"/>
  <c r="R36" i="1"/>
  <c r="O39" i="1"/>
  <c r="R40" i="1"/>
  <c r="O43" i="1"/>
  <c r="R44" i="1"/>
  <c r="O47" i="1"/>
  <c r="R48" i="1"/>
  <c r="O51" i="1"/>
  <c r="R52" i="1"/>
  <c r="O55" i="1"/>
  <c r="R56" i="1"/>
  <c r="O59" i="1"/>
  <c r="R60" i="1"/>
  <c r="O63" i="1"/>
  <c r="R64" i="1"/>
  <c r="O67" i="1"/>
  <c r="R68" i="1"/>
  <c r="O71" i="1"/>
  <c r="R72" i="1"/>
  <c r="O75" i="1"/>
  <c r="R76" i="1"/>
  <c r="O79" i="1"/>
  <c r="R80" i="1"/>
  <c r="O83" i="1"/>
  <c r="R84" i="1"/>
  <c r="O87" i="1"/>
  <c r="R88" i="1"/>
  <c r="O91" i="1"/>
  <c r="R92" i="1"/>
  <c r="O95" i="1"/>
  <c r="R96" i="1"/>
  <c r="O99" i="1"/>
  <c r="R100" i="1"/>
  <c r="O103" i="1"/>
  <c r="R2" i="1"/>
  <c r="R5" i="1"/>
  <c r="R8" i="1"/>
  <c r="R11" i="1"/>
  <c r="R14" i="1"/>
  <c r="R17" i="1"/>
  <c r="R29" i="1"/>
  <c r="R35" i="1"/>
  <c r="R43" i="1"/>
  <c r="R55" i="1"/>
  <c r="R59" i="1"/>
  <c r="R71" i="1"/>
  <c r="R79" i="1"/>
  <c r="R83" i="1"/>
  <c r="R87" i="1"/>
  <c r="R91" i="1"/>
  <c r="R95" i="1"/>
  <c r="R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Son-Ha</author>
  </authors>
  <commentList>
    <comment ref="C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 Son-Ha:</t>
        </r>
        <r>
          <rPr>
            <sz val="9"/>
            <color indexed="81"/>
            <rFont val="Tahoma"/>
            <family val="2"/>
          </rPr>
          <t xml:space="preserve">
Problème voie mesure Dewetron</t>
        </r>
      </text>
    </comment>
  </commentList>
</comments>
</file>

<file path=xl/sharedStrings.xml><?xml version="1.0" encoding="utf-8"?>
<sst xmlns="http://schemas.openxmlformats.org/spreadsheetml/2006/main" count="25" uniqueCount="25">
  <si>
    <t>Ip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</si>
  <si>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</si>
  <si>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</si>
  <si>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</si>
  <si>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</si>
  <si>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</si>
  <si>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Tc1 (°C)</t>
  </si>
  <si>
    <t>Tc3 (°C)</t>
  </si>
  <si>
    <t>Tc5 (°C)</t>
  </si>
  <si>
    <t>Tc7 (°C)</t>
  </si>
  <si>
    <t>Tw123 (°C)</t>
  </si>
  <si>
    <t>Rth(j-c) (°C/W)</t>
  </si>
  <si>
    <t>Rth(jw) (°C/W)</t>
  </si>
  <si>
    <t>%Rth jc</t>
  </si>
  <si>
    <t>%Rth jw</t>
  </si>
  <si>
    <t>Seuil Vce (V)</t>
  </si>
  <si>
    <t>Seuil Rth(j-c) (°C/W)</t>
  </si>
  <si>
    <t>Is</t>
  </si>
  <si>
    <t>Tvulcatherm</t>
  </si>
  <si>
    <t>toff</t>
  </si>
  <si>
    <t>ton</t>
  </si>
  <si>
    <t>Tref</t>
  </si>
  <si>
    <t>DeltaT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</si>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</sst>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abSelected="1" workbookViewId="0">
      <selection activeCell="I7" sqref="I7"/>
    </sheetView>
  </sheetViews>
  <sheetFormatPr baseColWidth="10" defaultColWidth="9.109375" defaultRowHeight="14.4" x14ac:dyDescent="0.3"/>
  <sheetData>
    <row r="1" spans="1:25" ht="57.6" x14ac:dyDescent="0.3">
      <c r="A1" s="1" t="s">
        <v>23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24</v>
      </c>
      <c r="O1" s="2" t="s">
        <v>13</v>
      </c>
      <c r="P1" s="2" t="s">
        <v>14</v>
      </c>
      <c r="Q1" s="3" t="s">
        <v>15</v>
      </c>
      <c r="R1" s="3" t="s">
        <v>16</v>
      </c>
      <c r="S1" t="s">
        <v>22</v>
      </c>
      <c r="T1" t="s">
        <v>21</v>
      </c>
      <c r="U1" s="28" t="s">
        <v>20</v>
      </c>
      <c r="V1" t="s">
        <v>19</v>
      </c>
      <c r="W1" t="s">
        <v>0</v>
      </c>
      <c r="X1" s="28" t="s">
        <v>17</v>
      </c>
      <c r="Y1" t="s">
        <v>18</v>
      </c>
    </row>
    <row r="2" spans="1:25" x14ac:dyDescent="0.3">
      <c r="A2" s="4">
        <v>0</v>
      </c>
      <c r="B2" s="5">
        <v>149.80000000000001</v>
      </c>
      <c r="C2" s="6">
        <v>14.82</v>
      </c>
      <c r="D2" s="7">
        <v>1.4825999999999999</v>
      </c>
      <c r="E2" s="8">
        <f>D2-[1]Calibration!$C$16*(F2-$F$2)+[1]Calibration!$C$17*(150-B2)</f>
        <v>1.483358</v>
      </c>
      <c r="F2" s="6">
        <v>97.9</v>
      </c>
      <c r="G2" s="5">
        <v>72.900000000000006</v>
      </c>
      <c r="H2" s="5">
        <v>77.2</v>
      </c>
      <c r="I2" s="5">
        <v>77.099999999999994</v>
      </c>
      <c r="J2" s="5">
        <v>74.3</v>
      </c>
      <c r="K2" s="5">
        <v>45.5</v>
      </c>
      <c r="L2" s="9">
        <f t="shared" ref="L2:L65" si="0">(F2-(G2+H2+I2+J2)/4)/(D2*B2)</f>
        <v>0.10142125739125708</v>
      </c>
      <c r="M2" s="9">
        <f t="shared" ref="M2:M65" si="1">(F2-K2)/(B2*D2)</f>
        <v>0.23593668756057137</v>
      </c>
      <c r="N2" s="10">
        <f t="shared" ref="N2:N65" si="2">(E2-$E$2)/$E$2*100</f>
        <v>0</v>
      </c>
      <c r="O2" s="10">
        <f t="shared" ref="O2:O65" si="3">(L2-$L$2)/$L$2*100</f>
        <v>0</v>
      </c>
      <c r="P2" s="10">
        <f t="shared" ref="P2:P65" si="4">(M2-$M$2)/$M$2*100</f>
        <v>0</v>
      </c>
      <c r="Q2" s="7">
        <f t="shared" ref="Q2:Q103" si="5">$E$2*1.05</f>
        <v>1.5575258999999999</v>
      </c>
      <c r="R2" s="7">
        <f t="shared" ref="R2:R103" si="6">$L$2*1.2</f>
        <v>0.1217055088695085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3">
      <c r="A3" s="4">
        <v>10000</v>
      </c>
      <c r="B3" s="11">
        <v>149.9</v>
      </c>
      <c r="C3" s="11">
        <v>14.82</v>
      </c>
      <c r="D3" s="12">
        <v>1.4844999999999999</v>
      </c>
      <c r="E3" s="8">
        <f>D3-[1]Calibration!$C$16*(F3-$F$2)+[1]Calibration!$C$17*(150-B3)</f>
        <v>1.4848789999999998</v>
      </c>
      <c r="F3" s="11">
        <v>97.9</v>
      </c>
      <c r="G3" s="13">
        <v>72.8</v>
      </c>
      <c r="H3" s="13">
        <v>77.2</v>
      </c>
      <c r="I3" s="13">
        <v>76.900000000000006</v>
      </c>
      <c r="J3" s="13">
        <v>74.3</v>
      </c>
      <c r="K3" s="13">
        <v>44.7</v>
      </c>
      <c r="L3" s="14">
        <f t="shared" si="0"/>
        <v>0.10156091486611378</v>
      </c>
      <c r="M3" s="14">
        <f t="shared" si="1"/>
        <v>0.23907259605651554</v>
      </c>
      <c r="N3" s="15">
        <f t="shared" si="2"/>
        <v>0.10253762072270373</v>
      </c>
      <c r="O3" s="15">
        <f t="shared" si="3"/>
        <v>0.13770039777552198</v>
      </c>
      <c r="P3" s="15">
        <f t="shared" si="4"/>
        <v>1.3291313565377976</v>
      </c>
      <c r="Q3" s="12">
        <f t="shared" si="5"/>
        <v>1.5575258999999999</v>
      </c>
      <c r="R3" s="12">
        <f t="shared" si="6"/>
        <v>0.1217055088695085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3">
      <c r="A4" s="4">
        <v>20000</v>
      </c>
      <c r="B4" s="16">
        <v>149.69999999999999</v>
      </c>
      <c r="C4" s="11">
        <v>14.83</v>
      </c>
      <c r="D4" s="16">
        <v>1.4863999999999999</v>
      </c>
      <c r="E4" s="8">
        <f>D4-[1]Calibration!$C$16*(F4-$F$2)+[1]Calibration!$C$17*(150-B4)</f>
        <v>1.487418495218406</v>
      </c>
      <c r="F4" s="13">
        <v>98</v>
      </c>
      <c r="G4" s="13">
        <v>73</v>
      </c>
      <c r="H4" s="13">
        <v>77.400000000000006</v>
      </c>
      <c r="I4" s="13">
        <v>77</v>
      </c>
      <c r="J4" s="13">
        <v>74.3</v>
      </c>
      <c r="K4" s="16">
        <v>45.6</v>
      </c>
      <c r="L4" s="14">
        <f t="shared" si="0"/>
        <v>0.10145425404091285</v>
      </c>
      <c r="M4" s="14">
        <f t="shared" si="1"/>
        <v>0.23549071591334805</v>
      </c>
      <c r="N4" s="15">
        <f t="shared" si="2"/>
        <v>0.27373669865305694</v>
      </c>
      <c r="O4" s="15">
        <f t="shared" si="3"/>
        <v>3.253425416377409E-2</v>
      </c>
      <c r="P4" s="15">
        <f t="shared" si="4"/>
        <v>-0.18902174639915925</v>
      </c>
      <c r="Q4" s="12">
        <f t="shared" si="5"/>
        <v>1.5575258999999999</v>
      </c>
      <c r="R4" s="12">
        <f t="shared" si="6"/>
        <v>0.1217055088695085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3">
      <c r="A5" s="4">
        <v>30000</v>
      </c>
      <c r="B5" s="16">
        <v>149.69999999999999</v>
      </c>
      <c r="C5" s="11">
        <v>14.83</v>
      </c>
      <c r="D5" s="11">
        <v>1.4867999999999999</v>
      </c>
      <c r="E5" s="8">
        <f>D5-[1]Calibration!$C$16*(F5-$F$2)+[1]Calibration!$C$17*(150-B5)</f>
        <v>1.4880555047815938</v>
      </c>
      <c r="F5" s="11">
        <v>97.8</v>
      </c>
      <c r="G5" s="13">
        <v>72.2</v>
      </c>
      <c r="H5" s="13">
        <v>76.400000000000006</v>
      </c>
      <c r="I5" s="13">
        <v>76</v>
      </c>
      <c r="J5" s="13">
        <v>73.599999999999994</v>
      </c>
      <c r="K5" s="13">
        <v>44.8</v>
      </c>
      <c r="L5" s="14">
        <f t="shared" si="0"/>
        <v>0.1044596591622847</v>
      </c>
      <c r="M5" s="14">
        <f t="shared" si="1"/>
        <v>0.23812309400434806</v>
      </c>
      <c r="N5" s="15">
        <f t="shared" si="2"/>
        <v>0.31668044946626561</v>
      </c>
      <c r="O5" s="15">
        <f t="shared" si="3"/>
        <v>2.9958234093926102</v>
      </c>
      <c r="P5" s="15">
        <f t="shared" si="4"/>
        <v>0.92669201487173281</v>
      </c>
      <c r="Q5" s="12">
        <f t="shared" si="5"/>
        <v>1.5575258999999999</v>
      </c>
      <c r="R5" s="12">
        <f t="shared" si="6"/>
        <v>0.1217055088695085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3">
      <c r="A6" s="4">
        <v>40000</v>
      </c>
      <c r="B6" s="16">
        <v>149.6</v>
      </c>
      <c r="C6" s="11">
        <v>14.83</v>
      </c>
      <c r="D6" s="11">
        <v>1.4888999999999999</v>
      </c>
      <c r="E6" s="8">
        <f>D6-[1]Calibration!$C$16*(F6-$F$2)+[1]Calibration!$C$17*(150-B6)</f>
        <v>1.4901789904368121</v>
      </c>
      <c r="F6" s="11">
        <v>98.1</v>
      </c>
      <c r="G6" s="13">
        <v>73.099999999999994</v>
      </c>
      <c r="H6" s="13">
        <v>77.5</v>
      </c>
      <c r="I6" s="13">
        <v>77</v>
      </c>
      <c r="J6" s="13">
        <v>74.599999999999994</v>
      </c>
      <c r="K6" s="13">
        <v>45.5</v>
      </c>
      <c r="L6" s="14">
        <f t="shared" si="0"/>
        <v>0.10123936739717043</v>
      </c>
      <c r="M6" s="14">
        <f t="shared" si="1"/>
        <v>0.23615036474905388</v>
      </c>
      <c r="N6" s="15">
        <f t="shared" si="2"/>
        <v>0.45983440523542995</v>
      </c>
      <c r="O6" s="15">
        <f t="shared" si="3"/>
        <v>-0.17934109551113739</v>
      </c>
      <c r="P6" s="15">
        <f t="shared" si="4"/>
        <v>9.0565477837204145E-2</v>
      </c>
      <c r="Q6" s="12">
        <f t="shared" si="5"/>
        <v>1.5575258999999999</v>
      </c>
      <c r="R6" s="12">
        <f t="shared" si="6"/>
        <v>0.1217055088695085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3">
      <c r="A7" s="4">
        <v>50000</v>
      </c>
      <c r="B7" s="16">
        <v>149.69999999999999</v>
      </c>
      <c r="C7" s="11">
        <v>14.82</v>
      </c>
      <c r="D7" s="11">
        <v>1.4902</v>
      </c>
      <c r="E7" s="8">
        <f>D7-[1]Calibration!$C$16*(F7-$F$2)+[1]Calibration!$C$17*(150-B7)</f>
        <v>1.4903889617472488</v>
      </c>
      <c r="F7" s="11">
        <v>98.7</v>
      </c>
      <c r="G7" s="13">
        <v>73.5</v>
      </c>
      <c r="H7" s="13">
        <v>78</v>
      </c>
      <c r="I7" s="13">
        <v>77.3</v>
      </c>
      <c r="J7" s="13">
        <v>74.900000000000006</v>
      </c>
      <c r="K7" s="13">
        <v>45.6</v>
      </c>
      <c r="L7" s="14">
        <f t="shared" si="0"/>
        <v>0.10209207391654419</v>
      </c>
      <c r="M7" s="14">
        <f t="shared" si="1"/>
        <v>0.23802806256722278</v>
      </c>
      <c r="N7" s="15">
        <f t="shared" si="2"/>
        <v>0.47398953908960761</v>
      </c>
      <c r="O7" s="15">
        <f t="shared" si="3"/>
        <v>0.66141610007779017</v>
      </c>
      <c r="P7" s="15">
        <f t="shared" si="4"/>
        <v>0.886413651168386</v>
      </c>
      <c r="Q7" s="12">
        <f t="shared" si="5"/>
        <v>1.5575258999999999</v>
      </c>
      <c r="R7" s="12">
        <f t="shared" si="6"/>
        <v>0.1217055088695085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3">
      <c r="A8" s="4">
        <v>60000</v>
      </c>
      <c r="B8" s="16">
        <v>149.69999999999999</v>
      </c>
      <c r="C8" s="11">
        <v>14.83</v>
      </c>
      <c r="D8" s="11">
        <v>1.4907999999999999</v>
      </c>
      <c r="E8" s="8">
        <f>D8-[1]Calibration!$C$16*(F8-$F$2)+[1]Calibration!$C$17*(150-B8)</f>
        <v>1.4912259713104365</v>
      </c>
      <c r="F8" s="11">
        <v>98.5</v>
      </c>
      <c r="G8" s="13">
        <v>73.400000000000006</v>
      </c>
      <c r="H8" s="13">
        <v>77.7</v>
      </c>
      <c r="I8" s="13">
        <v>77.2</v>
      </c>
      <c r="J8" s="13">
        <v>74.8</v>
      </c>
      <c r="K8" s="13">
        <v>45.5</v>
      </c>
      <c r="L8" s="14">
        <f t="shared" si="0"/>
        <v>0.10182694339578001</v>
      </c>
      <c r="M8" s="14">
        <f t="shared" si="1"/>
        <v>0.23748418041700073</v>
      </c>
      <c r="N8" s="15">
        <f t="shared" si="2"/>
        <v>0.53041621175984455</v>
      </c>
      <c r="O8" s="15">
        <f t="shared" si="3"/>
        <v>0.40000096129541557</v>
      </c>
      <c r="P8" s="15">
        <f t="shared" si="4"/>
        <v>0.65589327053346547</v>
      </c>
      <c r="Q8" s="12">
        <f t="shared" si="5"/>
        <v>1.5575258999999999</v>
      </c>
      <c r="R8" s="12">
        <f t="shared" si="6"/>
        <v>0.1217055088695085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3">
      <c r="A9" s="4">
        <v>70000</v>
      </c>
      <c r="B9" s="16">
        <v>149.69999999999999</v>
      </c>
      <c r="C9" s="11">
        <v>14.83</v>
      </c>
      <c r="D9" s="11">
        <v>1.4915</v>
      </c>
      <c r="E9" s="8">
        <f>D9-[1]Calibration!$C$16*(F9-$F$2)+[1]Calibration!$C$17*(150-B9)</f>
        <v>1.4921629808736245</v>
      </c>
      <c r="F9" s="11">
        <v>98.3</v>
      </c>
      <c r="G9" s="13">
        <v>73.2</v>
      </c>
      <c r="H9" s="13">
        <v>77.7</v>
      </c>
      <c r="I9" s="13">
        <v>77.099999999999994</v>
      </c>
      <c r="J9" s="13">
        <v>74.599999999999994</v>
      </c>
      <c r="K9" s="13">
        <v>45.6</v>
      </c>
      <c r="L9" s="14">
        <f t="shared" si="0"/>
        <v>0.10144324854872329</v>
      </c>
      <c r="M9" s="14">
        <f t="shared" si="1"/>
        <v>0.23602910368731653</v>
      </c>
      <c r="N9" s="15">
        <f t="shared" si="2"/>
        <v>0.59358434535861071</v>
      </c>
      <c r="O9" s="15">
        <f t="shared" si="3"/>
        <v>2.168298641907929E-2</v>
      </c>
      <c r="P9" s="15">
        <f t="shared" si="4"/>
        <v>3.9169883963649461E-2</v>
      </c>
      <c r="Q9" s="12">
        <f t="shared" si="5"/>
        <v>1.5575258999999999</v>
      </c>
      <c r="R9" s="12">
        <f t="shared" si="6"/>
        <v>0.1217055088695085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3">
      <c r="A10" s="4">
        <v>80000</v>
      </c>
      <c r="B10" s="16">
        <v>149.6</v>
      </c>
      <c r="C10" s="11">
        <v>14.83</v>
      </c>
      <c r="D10" s="12">
        <v>1.492</v>
      </c>
      <c r="E10" s="8">
        <f>D10-[1]Calibration!$C$16*(F10-$F$2)+[1]Calibration!$C$17*(150-B10)</f>
        <v>1.4937530095631879</v>
      </c>
      <c r="F10" s="11">
        <v>97.7</v>
      </c>
      <c r="G10" s="13">
        <v>73</v>
      </c>
      <c r="H10" s="13">
        <v>77.3</v>
      </c>
      <c r="I10" s="13">
        <v>76.8</v>
      </c>
      <c r="J10" s="13">
        <v>74.400000000000006</v>
      </c>
      <c r="K10" s="13">
        <v>44.8</v>
      </c>
      <c r="L10" s="14">
        <f t="shared" si="0"/>
        <v>0.10002096744132703</v>
      </c>
      <c r="M10" s="14">
        <f t="shared" si="1"/>
        <v>0.2370037705552609</v>
      </c>
      <c r="N10" s="15">
        <f t="shared" si="2"/>
        <v>0.70077550821770285</v>
      </c>
      <c r="O10" s="15">
        <f t="shared" si="3"/>
        <v>-1.3806671164883042</v>
      </c>
      <c r="P10" s="15">
        <f t="shared" si="4"/>
        <v>0.45227514454087303</v>
      </c>
      <c r="Q10" s="12">
        <f t="shared" si="5"/>
        <v>1.5575258999999999</v>
      </c>
      <c r="R10" s="12">
        <f t="shared" si="6"/>
        <v>0.1217055088695085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3">
      <c r="A11" s="4">
        <v>90000</v>
      </c>
      <c r="B11" s="16">
        <v>149.6</v>
      </c>
      <c r="C11" s="11">
        <v>14.83</v>
      </c>
      <c r="D11" s="16">
        <v>1.4933000000000001</v>
      </c>
      <c r="E11" s="8">
        <f>D11-[1]Calibration!$C$16*(F11-$F$2)+[1]Calibration!$C$17*(150-B11)</f>
        <v>1.4949345047815941</v>
      </c>
      <c r="F11" s="16">
        <v>97.8</v>
      </c>
      <c r="G11" s="13">
        <v>73.099999999999994</v>
      </c>
      <c r="H11" s="13">
        <v>77.400000000000006</v>
      </c>
      <c r="I11" s="13">
        <v>76.900000000000006</v>
      </c>
      <c r="J11" s="13">
        <v>74.5</v>
      </c>
      <c r="K11" s="17">
        <v>45.2</v>
      </c>
      <c r="L11" s="14">
        <f t="shared" si="0"/>
        <v>9.9933893673381041E-2</v>
      </c>
      <c r="M11" s="14">
        <f t="shared" si="1"/>
        <v>0.2354545490356032</v>
      </c>
      <c r="N11" s="15">
        <f t="shared" si="2"/>
        <v>0.78042554673882569</v>
      </c>
      <c r="O11" s="15">
        <f t="shared" si="3"/>
        <v>-1.4665206842567291</v>
      </c>
      <c r="P11" s="15">
        <f t="shared" si="4"/>
        <v>-0.20435080696993976</v>
      </c>
      <c r="Q11" s="12">
        <f t="shared" si="5"/>
        <v>1.5575258999999999</v>
      </c>
      <c r="R11" s="12">
        <f t="shared" si="6"/>
        <v>0.1217055088695085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3">
      <c r="A12" s="4">
        <v>100000</v>
      </c>
      <c r="B12" s="16">
        <v>149.6</v>
      </c>
      <c r="C12" s="11">
        <v>14.83</v>
      </c>
      <c r="D12" s="18">
        <v>1.4943</v>
      </c>
      <c r="E12" s="8">
        <f>D12-[1]Calibration!$C$16*(F12-$F$2)+[1]Calibration!$C$17*(150-B12)</f>
        <v>1.4954604856552185</v>
      </c>
      <c r="F12" s="16">
        <v>98.2</v>
      </c>
      <c r="G12" s="13">
        <v>73.400000000000006</v>
      </c>
      <c r="H12" s="13">
        <v>77.599999999999994</v>
      </c>
      <c r="I12" s="13">
        <v>77.2</v>
      </c>
      <c r="J12" s="13">
        <v>74.900000000000006</v>
      </c>
      <c r="K12" s="17">
        <v>45.1</v>
      </c>
      <c r="L12" s="14">
        <f t="shared" si="0"/>
        <v>0.10031434960872707</v>
      </c>
      <c r="M12" s="14">
        <f t="shared" si="1"/>
        <v>0.23753364388956111</v>
      </c>
      <c r="N12" s="15">
        <f t="shared" si="2"/>
        <v>0.81588434182567804</v>
      </c>
      <c r="O12" s="15">
        <f t="shared" si="3"/>
        <v>-1.0913962329019962</v>
      </c>
      <c r="P12" s="15">
        <f t="shared" si="4"/>
        <v>0.67685799334609742</v>
      </c>
      <c r="Q12" s="12">
        <f t="shared" si="5"/>
        <v>1.5575258999999999</v>
      </c>
      <c r="R12" s="12">
        <f t="shared" si="6"/>
        <v>0.1217055088695085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3">
      <c r="A13" s="4">
        <v>110000</v>
      </c>
      <c r="B13" s="16">
        <v>149.6</v>
      </c>
      <c r="C13" s="11">
        <v>14.83</v>
      </c>
      <c r="D13" s="12">
        <v>1.4948999999999999</v>
      </c>
      <c r="E13" s="8">
        <f>D13-[1]Calibration!$C$16*(F13-$F$2)+[1]Calibration!$C$17*(150-B13)</f>
        <v>1.4960604856552184</v>
      </c>
      <c r="F13" s="16">
        <v>98.2</v>
      </c>
      <c r="G13" s="13">
        <v>73.400000000000006</v>
      </c>
      <c r="H13" s="13">
        <v>77.7</v>
      </c>
      <c r="I13" s="13">
        <v>77.2</v>
      </c>
      <c r="J13" s="13">
        <v>74.8</v>
      </c>
      <c r="K13" s="17">
        <v>45.7</v>
      </c>
      <c r="L13" s="14">
        <f t="shared" si="0"/>
        <v>0.10027408697593207</v>
      </c>
      <c r="M13" s="14">
        <f t="shared" si="1"/>
        <v>0.23475538756907177</v>
      </c>
      <c r="N13" s="15">
        <f t="shared" si="2"/>
        <v>0.85633310739676305</v>
      </c>
      <c r="O13" s="15">
        <f t="shared" si="3"/>
        <v>-1.1310946490236513</v>
      </c>
      <c r="P13" s="15">
        <f t="shared" si="4"/>
        <v>-0.50068516419106268</v>
      </c>
      <c r="Q13" s="12">
        <f t="shared" si="5"/>
        <v>1.5575258999999999</v>
      </c>
      <c r="R13" s="12">
        <f t="shared" si="6"/>
        <v>0.1217055088695085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3">
      <c r="A14" s="4">
        <v>120000</v>
      </c>
      <c r="B14" s="16">
        <v>149.6</v>
      </c>
      <c r="C14" s="11">
        <v>14.83</v>
      </c>
      <c r="D14" s="12">
        <v>1.4961</v>
      </c>
      <c r="E14" s="8">
        <f>D14-[1]Calibration!$C$16*(F14-$F$2)+[1]Calibration!$C$17*(150-B14)</f>
        <v>1.4965494569656552</v>
      </c>
      <c r="F14" s="11">
        <v>98.8</v>
      </c>
      <c r="G14" s="13">
        <v>73.7</v>
      </c>
      <c r="H14" s="13">
        <v>77.900000000000006</v>
      </c>
      <c r="I14" s="13">
        <v>77.5</v>
      </c>
      <c r="J14" s="13">
        <v>75</v>
      </c>
      <c r="K14" s="17">
        <v>46.1</v>
      </c>
      <c r="L14" s="14">
        <f t="shared" si="0"/>
        <v>0.10175743921718747</v>
      </c>
      <c r="M14" s="14">
        <f t="shared" si="1"/>
        <v>0.23546068262330544</v>
      </c>
      <c r="N14" s="15">
        <f t="shared" si="2"/>
        <v>0.88929691724150672</v>
      </c>
      <c r="O14" s="15">
        <f t="shared" si="3"/>
        <v>0.33147077306829437</v>
      </c>
      <c r="P14" s="15">
        <f t="shared" si="4"/>
        <v>-0.20175113170720016</v>
      </c>
      <c r="Q14" s="12">
        <f t="shared" si="5"/>
        <v>1.5575258999999999</v>
      </c>
      <c r="R14" s="12">
        <f t="shared" si="6"/>
        <v>0.1217055088695085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3">
      <c r="A15" s="4">
        <v>130000</v>
      </c>
      <c r="B15" s="16">
        <v>149.69999999999999</v>
      </c>
      <c r="C15" s="11">
        <v>14.83</v>
      </c>
      <c r="D15" s="12">
        <v>1.4965999999999999</v>
      </c>
      <c r="E15" s="8">
        <f>D15-[1]Calibration!$C$16*(F15-$F$2)+[1]Calibration!$C$17*(150-B15)</f>
        <v>1.4964334474024672</v>
      </c>
      <c r="F15" s="13">
        <v>99</v>
      </c>
      <c r="G15" s="13">
        <v>73.900000000000006</v>
      </c>
      <c r="H15" s="13">
        <v>78</v>
      </c>
      <c r="I15" s="13">
        <v>77.5</v>
      </c>
      <c r="J15" s="13">
        <v>75.2</v>
      </c>
      <c r="K15" s="17">
        <v>46.2</v>
      </c>
      <c r="L15" s="14">
        <f t="shared" si="0"/>
        <v>0.10199025160660311</v>
      </c>
      <c r="M15" s="14">
        <f t="shared" si="1"/>
        <v>0.23567112843889035</v>
      </c>
      <c r="N15" s="15">
        <f t="shared" si="2"/>
        <v>0.88147617786584531</v>
      </c>
      <c r="O15" s="15">
        <f t="shared" si="3"/>
        <v>0.56102066764069869</v>
      </c>
      <c r="P15" s="15">
        <f t="shared" si="4"/>
        <v>-0.11255524709901195</v>
      </c>
      <c r="Q15" s="12">
        <f t="shared" si="5"/>
        <v>1.5575258999999999</v>
      </c>
      <c r="R15" s="12">
        <f t="shared" si="6"/>
        <v>0.1217055088695085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3">
      <c r="A16" s="4">
        <v>140000</v>
      </c>
      <c r="B16" s="16">
        <v>149.69999999999999</v>
      </c>
      <c r="C16" s="11">
        <v>14.83</v>
      </c>
      <c r="D16" s="12">
        <v>1.4965999999999999</v>
      </c>
      <c r="E16" s="8">
        <f>D16-[1]Calibration!$C$16*(F16-$F$2)+[1]Calibration!$C$17*(150-B16)</f>
        <v>1.4965519521840611</v>
      </c>
      <c r="F16" s="13">
        <v>98.9</v>
      </c>
      <c r="G16" s="13">
        <v>73.400000000000006</v>
      </c>
      <c r="H16" s="13">
        <v>77.5</v>
      </c>
      <c r="I16" s="13">
        <v>77</v>
      </c>
      <c r="J16" s="13">
        <v>74.8</v>
      </c>
      <c r="K16" s="17">
        <v>45.4</v>
      </c>
      <c r="L16" s="14">
        <f t="shared" si="0"/>
        <v>0.10366405223472028</v>
      </c>
      <c r="M16" s="14">
        <f t="shared" si="1"/>
        <v>0.23879555627804236</v>
      </c>
      <c r="N16" s="15">
        <f t="shared" si="2"/>
        <v>0.88946513141542127</v>
      </c>
      <c r="O16" s="15">
        <f t="shared" si="3"/>
        <v>2.2113656457748987</v>
      </c>
      <c r="P16" s="15">
        <f t="shared" si="4"/>
        <v>1.2117101189432595</v>
      </c>
      <c r="Q16" s="12">
        <f t="shared" si="5"/>
        <v>1.5575258999999999</v>
      </c>
      <c r="R16" s="12">
        <f t="shared" si="6"/>
        <v>0.1217055088695085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3">
      <c r="A17" s="4">
        <v>150000</v>
      </c>
      <c r="B17" s="16">
        <v>149.69999999999999</v>
      </c>
      <c r="C17" s="11">
        <v>14.83</v>
      </c>
      <c r="D17" s="18">
        <v>1.4985999999999999</v>
      </c>
      <c r="E17" s="8">
        <f>D17-[1]Calibration!$C$16*(F17-$F$2)+[1]Calibration!$C$17*(150-B17)</f>
        <v>1.4983149426208733</v>
      </c>
      <c r="F17" s="16">
        <v>99.1</v>
      </c>
      <c r="G17" s="13">
        <v>73.900000000000006</v>
      </c>
      <c r="H17" s="13">
        <v>77.900000000000006</v>
      </c>
      <c r="I17" s="13">
        <v>77.400000000000006</v>
      </c>
      <c r="J17" s="13">
        <v>75.400000000000006</v>
      </c>
      <c r="K17" s="13">
        <v>45.5</v>
      </c>
      <c r="L17" s="14">
        <f t="shared" si="0"/>
        <v>0.10229988871376809</v>
      </c>
      <c r="M17" s="14">
        <f t="shared" si="1"/>
        <v>0.23892261590666541</v>
      </c>
      <c r="N17" s="15">
        <f t="shared" si="2"/>
        <v>1.0083164428865672</v>
      </c>
      <c r="O17" s="15">
        <f t="shared" si="3"/>
        <v>0.86631870389998755</v>
      </c>
      <c r="P17" s="15">
        <f t="shared" si="4"/>
        <v>1.2655633920127287</v>
      </c>
      <c r="Q17" s="12">
        <f t="shared" si="5"/>
        <v>1.5575258999999999</v>
      </c>
      <c r="R17" s="12">
        <f t="shared" si="6"/>
        <v>0.1217055088695085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3">
      <c r="A18" s="4">
        <v>160000</v>
      </c>
      <c r="B18" s="16">
        <v>149.69999999999999</v>
      </c>
      <c r="C18" s="11">
        <v>14.83</v>
      </c>
      <c r="D18" s="18">
        <v>1.4988999999999999</v>
      </c>
      <c r="E18" s="8">
        <f>D18-[1]Calibration!$C$16*(F18-$F$2)+[1]Calibration!$C$17*(150-B18)</f>
        <v>1.4987334474024672</v>
      </c>
      <c r="F18" s="13">
        <v>99</v>
      </c>
      <c r="G18" s="13">
        <v>73.7</v>
      </c>
      <c r="H18" s="13">
        <v>77.7</v>
      </c>
      <c r="I18" s="13">
        <v>77.099999999999994</v>
      </c>
      <c r="J18" s="13">
        <v>75.2</v>
      </c>
      <c r="K18" s="13">
        <v>45</v>
      </c>
      <c r="L18" s="14">
        <f t="shared" si="0"/>
        <v>0.10283649113781193</v>
      </c>
      <c r="M18" s="14">
        <f t="shared" si="1"/>
        <v>0.240657444049484</v>
      </c>
      <c r="N18" s="15">
        <f t="shared" si="2"/>
        <v>1.0365297792216857</v>
      </c>
      <c r="O18" s="15">
        <f t="shared" si="3"/>
        <v>1.3954014996040134</v>
      </c>
      <c r="P18" s="15">
        <f t="shared" si="4"/>
        <v>2.0008573222427217</v>
      </c>
      <c r="Q18" s="12">
        <f t="shared" si="5"/>
        <v>1.5575258999999999</v>
      </c>
      <c r="R18" s="12">
        <f t="shared" si="6"/>
        <v>0.1217055088695085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3">
      <c r="A19" s="4">
        <v>175000</v>
      </c>
      <c r="B19" s="16">
        <v>149.69999999999999</v>
      </c>
      <c r="C19" s="11">
        <v>14.83</v>
      </c>
      <c r="D19" s="12">
        <v>1.4993000000000001</v>
      </c>
      <c r="E19" s="8">
        <f>D19-[1]Calibration!$C$16*(F19-$F$2)+[1]Calibration!$C$17*(150-B19)</f>
        <v>1.4990149426208734</v>
      </c>
      <c r="F19" s="16">
        <v>99.1</v>
      </c>
      <c r="G19" s="13">
        <v>73.599999999999994</v>
      </c>
      <c r="H19" s="13">
        <v>77.7</v>
      </c>
      <c r="I19" s="13">
        <v>77.2</v>
      </c>
      <c r="J19" s="13">
        <v>75.2</v>
      </c>
      <c r="K19" s="13">
        <v>45.7</v>
      </c>
      <c r="L19" s="14">
        <f t="shared" si="0"/>
        <v>0.10325459830486022</v>
      </c>
      <c r="M19" s="14">
        <f t="shared" si="1"/>
        <v>0.23791998056006627</v>
      </c>
      <c r="N19" s="15">
        <f t="shared" si="2"/>
        <v>1.0555066693861814</v>
      </c>
      <c r="O19" s="15">
        <f t="shared" si="3"/>
        <v>1.807649560614875</v>
      </c>
      <c r="P19" s="15">
        <f t="shared" si="4"/>
        <v>0.84060390098752058</v>
      </c>
      <c r="Q19" s="12">
        <f t="shared" si="5"/>
        <v>1.5575258999999999</v>
      </c>
      <c r="R19" s="12">
        <f t="shared" si="6"/>
        <v>0.1217055088695085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3">
      <c r="A20" s="4">
        <v>190000</v>
      </c>
      <c r="B20" s="16">
        <v>149.69999999999999</v>
      </c>
      <c r="C20" s="11">
        <v>14.83</v>
      </c>
      <c r="D20" s="18">
        <v>1.5002</v>
      </c>
      <c r="E20" s="8">
        <f>D20-[1]Calibration!$C$16*(F20-$F$2)+[1]Calibration!$C$17*(150-B20)</f>
        <v>1.4993224187129039</v>
      </c>
      <c r="F20" s="16">
        <v>99.6</v>
      </c>
      <c r="G20" s="13">
        <v>73.7</v>
      </c>
      <c r="H20" s="13">
        <v>77.8</v>
      </c>
      <c r="I20" s="13">
        <v>77.099999999999994</v>
      </c>
      <c r="J20" s="13">
        <v>75.3</v>
      </c>
      <c r="K20" s="13">
        <v>45.6</v>
      </c>
      <c r="L20" s="14">
        <f t="shared" si="0"/>
        <v>0.10519639465572928</v>
      </c>
      <c r="M20" s="14">
        <f t="shared" si="1"/>
        <v>0.24044890207023831</v>
      </c>
      <c r="N20" s="15">
        <f t="shared" si="2"/>
        <v>1.0762350499949436</v>
      </c>
      <c r="O20" s="15">
        <f t="shared" si="3"/>
        <v>3.7222347282766224</v>
      </c>
      <c r="P20" s="15">
        <f t="shared" si="4"/>
        <v>1.9124683644244713</v>
      </c>
      <c r="Q20" s="12">
        <f t="shared" si="5"/>
        <v>1.5575258999999999</v>
      </c>
      <c r="R20" s="12">
        <f t="shared" si="6"/>
        <v>0.1217055088695085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3">
      <c r="A21" s="4">
        <v>200000</v>
      </c>
      <c r="B21" s="16">
        <v>149.69999999999999</v>
      </c>
      <c r="C21" s="11">
        <v>14.83</v>
      </c>
      <c r="D21" s="18">
        <v>1.5008999999999999</v>
      </c>
      <c r="E21" s="8">
        <f>D21-[1]Calibration!$C$16*(F21-$F$2)+[1]Calibration!$C$17*(150-B21)</f>
        <v>1.49990391393131</v>
      </c>
      <c r="F21" s="16">
        <v>99.7</v>
      </c>
      <c r="G21" s="13">
        <v>73.900000000000006</v>
      </c>
      <c r="H21" s="13">
        <v>78</v>
      </c>
      <c r="I21" s="13">
        <v>77.3</v>
      </c>
      <c r="J21" s="13">
        <v>75.599999999999994</v>
      </c>
      <c r="K21" s="13">
        <v>46</v>
      </c>
      <c r="L21" s="14">
        <f t="shared" si="0"/>
        <v>0.10459099734993124</v>
      </c>
      <c r="M21" s="14">
        <f t="shared" si="1"/>
        <v>0.23900155564643849</v>
      </c>
      <c r="N21" s="15">
        <f t="shared" si="2"/>
        <v>1.1154363229449666</v>
      </c>
      <c r="O21" s="15">
        <f t="shared" si="3"/>
        <v>3.125321101518312</v>
      </c>
      <c r="P21" s="15">
        <f t="shared" si="4"/>
        <v>1.2990214101739825</v>
      </c>
      <c r="Q21" s="12">
        <f t="shared" si="5"/>
        <v>1.5575258999999999</v>
      </c>
      <c r="R21" s="12">
        <f t="shared" si="6"/>
        <v>0.1217055088695085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3">
      <c r="A22" s="4">
        <v>210000</v>
      </c>
      <c r="B22" s="16">
        <v>149.69999999999999</v>
      </c>
      <c r="C22" s="11">
        <v>14.83</v>
      </c>
      <c r="D22" s="18">
        <v>1.5011000000000001</v>
      </c>
      <c r="E22" s="8">
        <f>D22-[1]Calibration!$C$16*(F22-$F$2)+[1]Calibration!$C$17*(150-B22)</f>
        <v>1.5010519521840613</v>
      </c>
      <c r="F22" s="16">
        <v>98.9</v>
      </c>
      <c r="G22" s="13">
        <v>73.7</v>
      </c>
      <c r="H22" s="13">
        <v>77.7</v>
      </c>
      <c r="I22" s="13">
        <v>77.3</v>
      </c>
      <c r="J22" s="13">
        <v>75.3</v>
      </c>
      <c r="K22" s="13">
        <v>45.1</v>
      </c>
      <c r="L22" s="14">
        <f t="shared" si="0"/>
        <v>0.10190700945336593</v>
      </c>
      <c r="M22" s="14">
        <f t="shared" si="1"/>
        <v>0.23941472089917409</v>
      </c>
      <c r="N22" s="15">
        <f t="shared" si="2"/>
        <v>1.192830873198603</v>
      </c>
      <c r="O22" s="15">
        <f t="shared" si="3"/>
        <v>0.47894502060346728</v>
      </c>
      <c r="P22" s="15">
        <f t="shared" si="4"/>
        <v>1.4741384116914054</v>
      </c>
      <c r="Q22" s="12">
        <f t="shared" si="5"/>
        <v>1.5575258999999999</v>
      </c>
      <c r="R22" s="12">
        <f t="shared" si="6"/>
        <v>0.1217055088695085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3">
      <c r="A23" s="4">
        <v>220000</v>
      </c>
      <c r="B23" s="6">
        <v>149.69999999999999</v>
      </c>
      <c r="C23" s="6">
        <v>14.83</v>
      </c>
      <c r="D23" s="7">
        <v>1.5015000000000001</v>
      </c>
      <c r="E23" s="8">
        <f>D23-[1]Calibration!$C$16*(F23-$F$2)+[1]Calibration!$C$17*(150-B23)</f>
        <v>1.5015704569656552</v>
      </c>
      <c r="F23" s="6">
        <v>98.8</v>
      </c>
      <c r="G23" s="5">
        <v>73.7</v>
      </c>
      <c r="H23" s="5">
        <v>77.7</v>
      </c>
      <c r="I23" s="5">
        <v>77.3</v>
      </c>
      <c r="J23" s="5">
        <v>75.3</v>
      </c>
      <c r="K23" s="5">
        <v>45.2</v>
      </c>
      <c r="L23" s="9">
        <f t="shared" si="0"/>
        <v>0.10143497117445012</v>
      </c>
      <c r="M23" s="9">
        <f t="shared" si="1"/>
        <v>0.23846116030484765</v>
      </c>
      <c r="N23" s="10">
        <f t="shared" si="2"/>
        <v>1.2277856704622356</v>
      </c>
      <c r="O23" s="10">
        <f t="shared" si="3"/>
        <v>1.3521606363183303E-2</v>
      </c>
      <c r="P23" s="10">
        <f t="shared" si="4"/>
        <v>1.0699788872928795</v>
      </c>
      <c r="Q23" s="7">
        <f t="shared" si="5"/>
        <v>1.5575258999999999</v>
      </c>
      <c r="R23" s="7">
        <f t="shared" si="6"/>
        <v>0.1217055088695085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3">
      <c r="A24" s="4">
        <v>230000</v>
      </c>
      <c r="B24" s="16">
        <v>149.69999999999999</v>
      </c>
      <c r="C24" s="11">
        <v>14.83</v>
      </c>
      <c r="D24" s="18">
        <v>1.5017</v>
      </c>
      <c r="E24" s="8">
        <f>D24-[1]Calibration!$C$16*(F24-$F$2)+[1]Calibration!$C$17*(150-B24)</f>
        <v>1.5014149426208734</v>
      </c>
      <c r="F24" s="16">
        <v>99.1</v>
      </c>
      <c r="G24" s="13">
        <v>73.599999999999994</v>
      </c>
      <c r="H24" s="13">
        <v>77.7</v>
      </c>
      <c r="I24" s="13">
        <v>77.3</v>
      </c>
      <c r="J24" s="13">
        <v>75.2</v>
      </c>
      <c r="K24" s="13">
        <v>45.1</v>
      </c>
      <c r="L24" s="14">
        <f t="shared" si="0"/>
        <v>0.10297837022739177</v>
      </c>
      <c r="M24" s="14">
        <f t="shared" si="1"/>
        <v>0.24020872536843013</v>
      </c>
      <c r="N24" s="15">
        <f t="shared" si="2"/>
        <v>1.2173017316705359</v>
      </c>
      <c r="O24" s="15">
        <f t="shared" si="3"/>
        <v>1.5352923797106444</v>
      </c>
      <c r="P24" s="15">
        <f t="shared" si="4"/>
        <v>1.8106712661048148</v>
      </c>
      <c r="Q24" s="12">
        <f t="shared" si="5"/>
        <v>1.5575258999999999</v>
      </c>
      <c r="R24" s="12">
        <f t="shared" si="6"/>
        <v>0.1217055088695085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3">
      <c r="A25" s="4">
        <v>240000</v>
      </c>
      <c r="B25" s="16">
        <v>149.69999999999999</v>
      </c>
      <c r="C25" s="11">
        <v>14.83</v>
      </c>
      <c r="D25" s="18">
        <v>1.5026999999999999</v>
      </c>
      <c r="E25" s="8">
        <f>D25-[1]Calibration!$C$16*(F25-$F$2)+[1]Calibration!$C$17*(150-B25)</f>
        <v>1.5022964378392794</v>
      </c>
      <c r="F25" s="16">
        <v>99.2</v>
      </c>
      <c r="G25" s="13">
        <v>73.5</v>
      </c>
      <c r="H25" s="13">
        <v>77.599999999999994</v>
      </c>
      <c r="I25" s="13">
        <v>77.099999999999994</v>
      </c>
      <c r="J25" s="13">
        <v>75.099999999999994</v>
      </c>
      <c r="K25" s="13">
        <v>45.1</v>
      </c>
      <c r="L25" s="14">
        <f t="shared" si="0"/>
        <v>0.10391004497404567</v>
      </c>
      <c r="M25" s="14">
        <f t="shared" si="1"/>
        <v>0.24049340890249701</v>
      </c>
      <c r="N25" s="15">
        <f t="shared" si="2"/>
        <v>1.2767273874061016</v>
      </c>
      <c r="O25" s="15">
        <f t="shared" si="3"/>
        <v>2.4539111886450846</v>
      </c>
      <c r="P25" s="15">
        <f t="shared" si="4"/>
        <v>1.9313322523254488</v>
      </c>
      <c r="Q25" s="12">
        <f t="shared" si="5"/>
        <v>1.5575258999999999</v>
      </c>
      <c r="R25" s="12">
        <f t="shared" si="6"/>
        <v>0.1217055088695085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3">
      <c r="A26" s="4">
        <v>250000</v>
      </c>
      <c r="B26" s="16">
        <v>149.80000000000001</v>
      </c>
      <c r="C26" s="11">
        <v>14.83</v>
      </c>
      <c r="D26" s="18">
        <v>1.5026999999999999</v>
      </c>
      <c r="E26" s="8">
        <f>D26-[1]Calibration!$C$16*(F26-$F$2)+[1]Calibration!$C$17*(150-B26)</f>
        <v>1.501443418712904</v>
      </c>
      <c r="F26" s="16">
        <v>99.6</v>
      </c>
      <c r="G26" s="13">
        <v>73.7</v>
      </c>
      <c r="H26" s="13">
        <v>77.7</v>
      </c>
      <c r="I26" s="13">
        <v>77.2</v>
      </c>
      <c r="J26" s="13">
        <v>75.3</v>
      </c>
      <c r="K26" s="13">
        <v>45.2</v>
      </c>
      <c r="L26" s="14">
        <f t="shared" si="0"/>
        <v>0.10495127462156896</v>
      </c>
      <c r="M26" s="14">
        <f t="shared" si="1"/>
        <v>0.24166558050426895</v>
      </c>
      <c r="N26" s="15">
        <f t="shared" si="2"/>
        <v>1.2192214362887472</v>
      </c>
      <c r="O26" s="15">
        <f t="shared" si="3"/>
        <v>3.4805496609985616</v>
      </c>
      <c r="P26" s="15">
        <f t="shared" si="4"/>
        <v>2.4281484168191581</v>
      </c>
      <c r="Q26" s="12">
        <f t="shared" si="5"/>
        <v>1.5575258999999999</v>
      </c>
      <c r="R26" s="12">
        <f t="shared" si="6"/>
        <v>0.1217055088695085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3">
      <c r="A27" s="4">
        <v>260000</v>
      </c>
      <c r="B27" s="16">
        <v>149.80000000000001</v>
      </c>
      <c r="C27" s="11">
        <v>14.83</v>
      </c>
      <c r="D27" s="18">
        <v>1.5035000000000001</v>
      </c>
      <c r="E27" s="8">
        <f>D27-[1]Calibration!$C$16*(F27-$F$2)+[1]Calibration!$C$17*(150-B27)</f>
        <v>1.5017693995865287</v>
      </c>
      <c r="F27" s="17">
        <v>100</v>
      </c>
      <c r="G27" s="13">
        <v>74</v>
      </c>
      <c r="H27" s="13">
        <v>78.099999999999994</v>
      </c>
      <c r="I27" s="13">
        <v>77.599999999999994</v>
      </c>
      <c r="J27" s="13">
        <v>75.5</v>
      </c>
      <c r="K27" s="13">
        <v>45.7</v>
      </c>
      <c r="L27" s="14">
        <f t="shared" si="0"/>
        <v>0.1052284322783998</v>
      </c>
      <c r="M27" s="14">
        <f t="shared" si="1"/>
        <v>0.24109299041000457</v>
      </c>
      <c r="N27" s="15">
        <f t="shared" si="2"/>
        <v>1.2411973095185862</v>
      </c>
      <c r="O27" s="15">
        <f t="shared" si="3"/>
        <v>3.7538233946909347</v>
      </c>
      <c r="P27" s="15">
        <f t="shared" si="4"/>
        <v>2.1854603888636133</v>
      </c>
      <c r="Q27" s="12">
        <f t="shared" si="5"/>
        <v>1.5575258999999999</v>
      </c>
      <c r="R27" s="12">
        <f t="shared" si="6"/>
        <v>0.1217055088695085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3">
      <c r="A28" s="4">
        <v>270000</v>
      </c>
      <c r="B28" s="16">
        <v>149.80000000000001</v>
      </c>
      <c r="C28" s="11">
        <v>14.83</v>
      </c>
      <c r="D28" s="18">
        <v>1.5038</v>
      </c>
      <c r="E28" s="8">
        <f>D28-[1]Calibration!$C$16*(F28-$F$2)+[1]Calibration!$C$17*(150-B28)</f>
        <v>1.5018323900233408</v>
      </c>
      <c r="F28" s="17">
        <v>100.2</v>
      </c>
      <c r="G28" s="13">
        <v>73.8</v>
      </c>
      <c r="H28" s="13">
        <v>77.8</v>
      </c>
      <c r="I28" s="13">
        <v>77.2</v>
      </c>
      <c r="J28" s="13">
        <v>75.3</v>
      </c>
      <c r="K28" s="13">
        <v>45.1</v>
      </c>
      <c r="L28" s="14">
        <f t="shared" si="0"/>
        <v>0.1073160277008969</v>
      </c>
      <c r="M28" s="14">
        <f t="shared" si="1"/>
        <v>0.24459619964092744</v>
      </c>
      <c r="N28" s="15">
        <f t="shared" si="2"/>
        <v>1.2454437852049767</v>
      </c>
      <c r="O28" s="15">
        <f t="shared" si="3"/>
        <v>5.8121644922023759</v>
      </c>
      <c r="P28" s="15">
        <f t="shared" si="4"/>
        <v>3.6702694141761785</v>
      </c>
      <c r="Q28" s="12">
        <f t="shared" si="5"/>
        <v>1.5575258999999999</v>
      </c>
      <c r="R28" s="12">
        <f t="shared" si="6"/>
        <v>0.1217055088695085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3">
      <c r="A29" s="4">
        <v>280000</v>
      </c>
      <c r="B29" s="16">
        <v>149.80000000000001</v>
      </c>
      <c r="C29" s="11">
        <v>14.83</v>
      </c>
      <c r="D29" s="12">
        <v>1.5042</v>
      </c>
      <c r="E29" s="8">
        <f>D29-[1]Calibration!$C$16*(F29-$F$2)+[1]Calibration!$C$17*(150-B29)</f>
        <v>1.5025879043681223</v>
      </c>
      <c r="F29" s="16">
        <v>99.9</v>
      </c>
      <c r="G29" s="13">
        <v>73.7</v>
      </c>
      <c r="H29" s="13">
        <v>77.7</v>
      </c>
      <c r="I29" s="13">
        <v>77</v>
      </c>
      <c r="J29" s="13">
        <v>75.2</v>
      </c>
      <c r="K29" s="13">
        <v>45.1</v>
      </c>
      <c r="L29" s="14">
        <f t="shared" si="0"/>
        <v>0.10651084839618627</v>
      </c>
      <c r="M29" s="14">
        <f t="shared" si="1"/>
        <v>0.24319977050462535</v>
      </c>
      <c r="N29" s="15">
        <f t="shared" si="2"/>
        <v>1.2963764895677463</v>
      </c>
      <c r="O29" s="15">
        <f t="shared" si="3"/>
        <v>5.0182684930584678</v>
      </c>
      <c r="P29" s="15">
        <f t="shared" si="4"/>
        <v>3.0784033713236507</v>
      </c>
      <c r="Q29" s="12">
        <f t="shared" si="5"/>
        <v>1.5575258999999999</v>
      </c>
      <c r="R29" s="12">
        <f t="shared" si="6"/>
        <v>0.1217055088695085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3">
      <c r="A30" s="4">
        <v>290000</v>
      </c>
      <c r="B30" s="16">
        <v>149.69999999999999</v>
      </c>
      <c r="C30" s="11">
        <v>14.83</v>
      </c>
      <c r="D30" s="18">
        <v>1.5048999999999999</v>
      </c>
      <c r="E30" s="8">
        <f>D30-[1]Calibration!$C$16*(F30-$F$2)+[1]Calibration!$C$17*(150-B30)</f>
        <v>1.5036669043681221</v>
      </c>
      <c r="F30" s="16">
        <v>99.9</v>
      </c>
      <c r="G30" s="13">
        <v>73.7</v>
      </c>
      <c r="H30" s="13">
        <v>77.7</v>
      </c>
      <c r="I30" s="13">
        <v>77.099999999999994</v>
      </c>
      <c r="J30" s="13">
        <v>75.2</v>
      </c>
      <c r="K30" s="13">
        <v>45.2</v>
      </c>
      <c r="L30" s="14">
        <f t="shared" si="0"/>
        <v>0.10642145033860226</v>
      </c>
      <c r="M30" s="14">
        <f t="shared" si="1"/>
        <v>0.24280514425533023</v>
      </c>
      <c r="N30" s="15">
        <f t="shared" si="2"/>
        <v>1.3691168529864106</v>
      </c>
      <c r="O30" s="15">
        <f t="shared" si="3"/>
        <v>4.930123206869462</v>
      </c>
      <c r="P30" s="15">
        <f t="shared" si="4"/>
        <v>2.9111439877257483</v>
      </c>
      <c r="Q30" s="12">
        <f t="shared" si="5"/>
        <v>1.5575258999999999</v>
      </c>
      <c r="R30" s="12">
        <f t="shared" si="6"/>
        <v>0.1217055088695085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3">
      <c r="A31" s="4">
        <v>300000</v>
      </c>
      <c r="B31" s="16">
        <v>149.69999999999999</v>
      </c>
      <c r="C31" s="11">
        <v>14.83</v>
      </c>
      <c r="D31" s="18">
        <v>1.5056</v>
      </c>
      <c r="E31" s="8">
        <f>D31-[1]Calibration!$C$16*(F31-$F$2)+[1]Calibration!$C$17*(150-B31)</f>
        <v>1.5042483995865286</v>
      </c>
      <c r="F31" s="17">
        <v>100</v>
      </c>
      <c r="G31" s="13">
        <v>74</v>
      </c>
      <c r="H31" s="13">
        <v>78</v>
      </c>
      <c r="I31" s="13">
        <v>77.5</v>
      </c>
      <c r="J31" s="13">
        <v>75.5</v>
      </c>
      <c r="K31" s="13">
        <v>45.7</v>
      </c>
      <c r="L31" s="14">
        <f t="shared" si="0"/>
        <v>0.10537369460848726</v>
      </c>
      <c r="M31" s="14">
        <f t="shared" si="1"/>
        <v>0.24091754177856242</v>
      </c>
      <c r="N31" s="15">
        <f t="shared" si="2"/>
        <v>1.4083181259364637</v>
      </c>
      <c r="O31" s="15">
        <f t="shared" si="3"/>
        <v>3.8970501045778767</v>
      </c>
      <c r="P31" s="15">
        <f t="shared" si="4"/>
        <v>2.1110977989433408</v>
      </c>
      <c r="Q31" s="12">
        <f t="shared" si="5"/>
        <v>1.5575258999999999</v>
      </c>
      <c r="R31" s="12">
        <f t="shared" si="6"/>
        <v>0.1217055088695085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3">
      <c r="A32" s="4">
        <v>310000</v>
      </c>
      <c r="B32" s="16">
        <v>149.69999999999999</v>
      </c>
      <c r="C32" s="11">
        <v>14.84</v>
      </c>
      <c r="D32" s="18">
        <v>1.5057</v>
      </c>
      <c r="E32" s="8">
        <f>D32-[1]Calibration!$C$16*(F32-$F$2)+[1]Calibration!$C$17*(150-B32)</f>
        <v>1.5042298948049346</v>
      </c>
      <c r="F32" s="13">
        <v>100.1</v>
      </c>
      <c r="G32" s="13">
        <v>73.8</v>
      </c>
      <c r="H32" s="13">
        <v>77.8</v>
      </c>
      <c r="I32" s="13">
        <v>77.3</v>
      </c>
      <c r="J32" s="13">
        <v>75.3</v>
      </c>
      <c r="K32" s="13">
        <v>45.6</v>
      </c>
      <c r="L32" s="19">
        <f t="shared" si="0"/>
        <v>0.10669764403172641</v>
      </c>
      <c r="M32" s="19">
        <f t="shared" si="1"/>
        <v>0.24178883990557543</v>
      </c>
      <c r="N32" s="15">
        <f t="shared" si="2"/>
        <v>1.4070706333154017</v>
      </c>
      <c r="O32" s="15">
        <f t="shared" si="3"/>
        <v>5.2024464852712127</v>
      </c>
      <c r="P32" s="15">
        <f t="shared" si="4"/>
        <v>2.4803909919696765</v>
      </c>
      <c r="Q32" s="12">
        <f t="shared" si="5"/>
        <v>1.5575258999999999</v>
      </c>
      <c r="R32" s="12">
        <f t="shared" si="6"/>
        <v>0.1217055088695085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3">
      <c r="A33" s="4">
        <f>A32+326470-316902</f>
        <v>319568</v>
      </c>
      <c r="B33" s="16">
        <v>149.80000000000001</v>
      </c>
      <c r="C33" s="11">
        <v>14.83</v>
      </c>
      <c r="D33" s="18">
        <v>1.5058</v>
      </c>
      <c r="E33" s="8">
        <f>D33-[1]Calibration!$C$16*(F33-$F$2)+[1]Calibration!$C$17*(150-B33)</f>
        <v>1.503595380460153</v>
      </c>
      <c r="F33" s="13">
        <v>100.4</v>
      </c>
      <c r="G33" s="13">
        <v>73.7</v>
      </c>
      <c r="H33" s="13">
        <v>77.900000000000006</v>
      </c>
      <c r="I33" s="13">
        <v>77.099999999999994</v>
      </c>
      <c r="J33" s="13">
        <v>75.400000000000006</v>
      </c>
      <c r="K33" s="13">
        <v>45</v>
      </c>
      <c r="L33" s="19">
        <f t="shared" si="0"/>
        <v>0.10806013809354163</v>
      </c>
      <c r="M33" s="19">
        <f t="shared" si="1"/>
        <v>0.24560129847721876</v>
      </c>
      <c r="N33" s="15">
        <f t="shared" si="2"/>
        <v>1.3642950966761225</v>
      </c>
      <c r="O33" s="15">
        <f t="shared" si="3"/>
        <v>6.5458473628200631</v>
      </c>
      <c r="P33" s="15">
        <f t="shared" si="4"/>
        <v>4.0962730368782587</v>
      </c>
      <c r="Q33" s="12">
        <f t="shared" si="5"/>
        <v>1.5575258999999999</v>
      </c>
      <c r="R33" s="12">
        <f t="shared" si="6"/>
        <v>0.1217055088695085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3">
      <c r="A34" s="4">
        <f>A33+10000</f>
        <v>329568</v>
      </c>
      <c r="B34" s="16">
        <v>149.80000000000001</v>
      </c>
      <c r="C34" s="11">
        <v>14.83</v>
      </c>
      <c r="D34" s="18">
        <v>1.5059</v>
      </c>
      <c r="E34" s="8">
        <f>D34-[1]Calibration!$C$16*(F34-$F$2)+[1]Calibration!$C$17*(150-B34)</f>
        <v>1.5040508948049347</v>
      </c>
      <c r="F34" s="13">
        <v>100.1</v>
      </c>
      <c r="G34" s="13">
        <v>73.7</v>
      </c>
      <c r="H34" s="13">
        <v>77.900000000000006</v>
      </c>
      <c r="I34" s="13">
        <v>77.5</v>
      </c>
      <c r="J34" s="13">
        <v>75.400000000000006</v>
      </c>
      <c r="K34" s="13">
        <v>45.3</v>
      </c>
      <c r="L34" s="19">
        <f t="shared" si="0"/>
        <v>0.10627978549170765</v>
      </c>
      <c r="M34" s="19">
        <f t="shared" si="1"/>
        <v>0.2429252239810461</v>
      </c>
      <c r="N34" s="15">
        <f t="shared" si="2"/>
        <v>1.3950034182533648</v>
      </c>
      <c r="O34" s="15">
        <f t="shared" si="3"/>
        <v>4.7904435671780483</v>
      </c>
      <c r="P34" s="15">
        <f t="shared" si="4"/>
        <v>2.9620388811640752</v>
      </c>
      <c r="Q34" s="12">
        <f t="shared" si="5"/>
        <v>1.5575258999999999</v>
      </c>
      <c r="R34" s="12">
        <f t="shared" si="6"/>
        <v>0.1217055088695085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3">
      <c r="A35" s="4">
        <f>A34+10000</f>
        <v>339568</v>
      </c>
      <c r="B35" s="16">
        <v>149.80000000000001</v>
      </c>
      <c r="C35" s="11">
        <v>14.83</v>
      </c>
      <c r="D35" s="18">
        <v>1.5072000000000001</v>
      </c>
      <c r="E35" s="8">
        <f>D35-[1]Calibration!$C$16*(F35-$F$2)+[1]Calibration!$C$17*(150-B35)</f>
        <v>1.5054693995865287</v>
      </c>
      <c r="F35" s="17">
        <v>100</v>
      </c>
      <c r="G35" s="13">
        <v>74</v>
      </c>
      <c r="H35" s="13">
        <v>78.2</v>
      </c>
      <c r="I35" s="13">
        <v>77.7</v>
      </c>
      <c r="J35" s="13">
        <v>75.599999999999994</v>
      </c>
      <c r="K35" s="13">
        <v>45.7</v>
      </c>
      <c r="L35" s="19">
        <f t="shared" si="0"/>
        <v>0.10463792487648073</v>
      </c>
      <c r="M35" s="19">
        <f t="shared" si="1"/>
        <v>0.24050113527165728</v>
      </c>
      <c r="N35" s="15">
        <f t="shared" si="2"/>
        <v>1.4906313638736397</v>
      </c>
      <c r="O35" s="15">
        <f t="shared" si="3"/>
        <v>3.1715910135234977</v>
      </c>
      <c r="P35" s="15">
        <f t="shared" si="4"/>
        <v>1.934607016093711</v>
      </c>
      <c r="Q35" s="12">
        <f t="shared" si="5"/>
        <v>1.5575258999999999</v>
      </c>
      <c r="R35" s="12">
        <f t="shared" si="6"/>
        <v>0.1217055088695085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3">
      <c r="A36" s="4">
        <f>A35- 346470+362719 + 4950</f>
        <v>360767</v>
      </c>
      <c r="B36" s="16">
        <v>149.80000000000001</v>
      </c>
      <c r="C36" s="11">
        <v>14.83</v>
      </c>
      <c r="D36" s="18">
        <v>1.5087999999999999</v>
      </c>
      <c r="E36" s="8">
        <f>D36-[1]Calibration!$C$16*(F36-$F$2)+[1]Calibration!$C$17*(150-B36)</f>
        <v>1.5063583708969652</v>
      </c>
      <c r="F36" s="17">
        <v>100.6</v>
      </c>
      <c r="G36" s="13">
        <v>73.8</v>
      </c>
      <c r="H36" s="13">
        <v>78</v>
      </c>
      <c r="I36" s="13">
        <v>77.5</v>
      </c>
      <c r="J36" s="13">
        <v>75.400000000000006</v>
      </c>
      <c r="K36" s="13">
        <v>45.5</v>
      </c>
      <c r="L36" s="19">
        <f t="shared" si="0"/>
        <v>0.10806649941172883</v>
      </c>
      <c r="M36" s="19">
        <f t="shared" si="1"/>
        <v>0.24378563429217037</v>
      </c>
      <c r="N36" s="15">
        <f t="shared" si="2"/>
        <v>1.5505610174324251</v>
      </c>
      <c r="O36" s="15">
        <f t="shared" si="3"/>
        <v>6.5521195372643755</v>
      </c>
      <c r="P36" s="15">
        <f t="shared" si="4"/>
        <v>3.3267173548768083</v>
      </c>
      <c r="Q36" s="12">
        <f t="shared" si="5"/>
        <v>1.5575258999999999</v>
      </c>
      <c r="R36" s="12">
        <f t="shared" si="6"/>
        <v>0.1217055088695085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3">
      <c r="A37" s="4">
        <f>A36+10000</f>
        <v>370767</v>
      </c>
      <c r="B37" s="16">
        <v>149.69999999999999</v>
      </c>
      <c r="C37" s="11">
        <v>14.83</v>
      </c>
      <c r="D37" s="18">
        <v>1.5095000000000001</v>
      </c>
      <c r="E37" s="8">
        <f>D37-[1]Calibration!$C$16*(F37-$F$2)+[1]Calibration!$C$17*(150-B37)</f>
        <v>1.5076743804601529</v>
      </c>
      <c r="F37" s="13">
        <v>100.4</v>
      </c>
      <c r="G37" s="13">
        <v>73.8</v>
      </c>
      <c r="H37" s="13">
        <v>78</v>
      </c>
      <c r="I37" s="13">
        <v>77.400000000000006</v>
      </c>
      <c r="J37" s="13">
        <v>75.400000000000006</v>
      </c>
      <c r="K37" s="13">
        <v>45.6</v>
      </c>
      <c r="L37" s="19">
        <f t="shared" si="0"/>
        <v>0.10731410928293597</v>
      </c>
      <c r="M37" s="19">
        <f t="shared" si="1"/>
        <v>0.2425077603589646</v>
      </c>
      <c r="N37" s="15">
        <f t="shared" si="2"/>
        <v>1.6392792879502416</v>
      </c>
      <c r="O37" s="15">
        <f t="shared" si="3"/>
        <v>5.8102729578137486</v>
      </c>
      <c r="P37" s="15">
        <f t="shared" si="4"/>
        <v>2.7851000479551322</v>
      </c>
      <c r="Q37" s="12">
        <f t="shared" si="5"/>
        <v>1.5575258999999999</v>
      </c>
      <c r="R37" s="12">
        <f t="shared" si="6"/>
        <v>0.1217055088695085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3">
      <c r="A38" s="4">
        <f>A37+10000</f>
        <v>380767</v>
      </c>
      <c r="B38" s="16">
        <v>149.80000000000001</v>
      </c>
      <c r="C38" s="11">
        <v>14.84</v>
      </c>
      <c r="D38" s="18">
        <v>1.51</v>
      </c>
      <c r="E38" s="8">
        <f>D38-[1]Calibration!$C$16*(F38-$F$2)+[1]Calibration!$C$17*(150-B38)</f>
        <v>1.5079138852417469</v>
      </c>
      <c r="F38" s="13">
        <v>100.3</v>
      </c>
      <c r="G38" s="13">
        <v>74</v>
      </c>
      <c r="H38" s="13">
        <v>78.2</v>
      </c>
      <c r="I38" s="13">
        <v>77.5</v>
      </c>
      <c r="J38" s="13">
        <v>75.7</v>
      </c>
      <c r="K38" s="13">
        <v>45.9</v>
      </c>
      <c r="L38" s="19">
        <f t="shared" si="0"/>
        <v>0.10588068860025289</v>
      </c>
      <c r="M38" s="19">
        <f t="shared" si="1"/>
        <v>0.24049726345944702</v>
      </c>
      <c r="N38" s="15">
        <f t="shared" si="2"/>
        <v>1.6554254092233232</v>
      </c>
      <c r="O38" s="15">
        <f t="shared" si="3"/>
        <v>4.3969393830254635</v>
      </c>
      <c r="P38" s="15">
        <f t="shared" si="4"/>
        <v>1.9329659774530943</v>
      </c>
      <c r="Q38" s="12">
        <f t="shared" si="5"/>
        <v>1.5575258999999999</v>
      </c>
      <c r="R38" s="12">
        <f t="shared" si="6"/>
        <v>0.1217055088695085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3">
      <c r="A39" s="4">
        <f>A38+10000</f>
        <v>390767</v>
      </c>
      <c r="B39" s="16">
        <v>149.9</v>
      </c>
      <c r="C39" s="11">
        <v>14.84</v>
      </c>
      <c r="D39" s="18">
        <v>1.5115000000000001</v>
      </c>
      <c r="E39" s="8">
        <f>D39-[1]Calibration!$C$16*(F39-$F$2)+[1]Calibration!$C$17*(150-B39)</f>
        <v>1.5079683422074019</v>
      </c>
      <c r="F39" s="17">
        <v>101.2</v>
      </c>
      <c r="G39" s="13">
        <v>74</v>
      </c>
      <c r="H39" s="13">
        <v>78.2</v>
      </c>
      <c r="I39" s="13">
        <v>77.5</v>
      </c>
      <c r="J39" s="13">
        <v>75.7</v>
      </c>
      <c r="K39" s="13">
        <v>45.7</v>
      </c>
      <c r="L39" s="19">
        <f t="shared" si="0"/>
        <v>0.10967726416795233</v>
      </c>
      <c r="M39" s="14">
        <f t="shared" si="1"/>
        <v>0.24495324592842463</v>
      </c>
      <c r="N39" s="15">
        <f t="shared" si="2"/>
        <v>1.659096604285816</v>
      </c>
      <c r="O39" s="15">
        <f t="shared" si="3"/>
        <v>8.1403119908538493</v>
      </c>
      <c r="P39" s="15">
        <f t="shared" si="4"/>
        <v>3.8216008120985676</v>
      </c>
      <c r="Q39" s="12">
        <f t="shared" si="5"/>
        <v>1.5575258999999999</v>
      </c>
      <c r="R39" s="12">
        <f t="shared" si="6"/>
        <v>0.1217055088695085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3">
      <c r="A40" s="4">
        <f>A39+10000</f>
        <v>400767</v>
      </c>
      <c r="B40" s="20">
        <v>149.69999999999999</v>
      </c>
      <c r="C40" s="20">
        <v>14.84</v>
      </c>
      <c r="D40" s="21">
        <v>1.512</v>
      </c>
      <c r="E40" s="8">
        <f>D40-[1]Calibration!$C$16*(F40-$F$2)+[1]Calibration!$C$17*(150-B40)</f>
        <v>1.5099373708969652</v>
      </c>
      <c r="F40" s="22">
        <v>100.6</v>
      </c>
      <c r="G40" s="22">
        <v>73.7</v>
      </c>
      <c r="H40" s="22">
        <v>78</v>
      </c>
      <c r="I40" s="22">
        <v>77.2</v>
      </c>
      <c r="J40" s="22">
        <v>75.5</v>
      </c>
      <c r="K40" s="22">
        <v>45.1</v>
      </c>
      <c r="L40" s="23">
        <f t="shared" si="0"/>
        <v>0.10824117370543557</v>
      </c>
      <c r="M40" s="23">
        <f t="shared" si="1"/>
        <v>0.24519939349598666</v>
      </c>
      <c r="N40" s="24">
        <f t="shared" si="2"/>
        <v>1.7918379040639734</v>
      </c>
      <c r="O40" s="24">
        <f t="shared" si="3"/>
        <v>6.7243460489441613</v>
      </c>
      <c r="P40" s="24">
        <f t="shared" si="4"/>
        <v>3.9259286172004484</v>
      </c>
      <c r="Q40" s="21">
        <f t="shared" si="5"/>
        <v>1.5575258999999999</v>
      </c>
      <c r="R40" s="21">
        <f t="shared" si="6"/>
        <v>0.1217055088695085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3">
      <c r="A41" s="4">
        <f>A39-44950+57375</f>
        <v>403192</v>
      </c>
      <c r="B41" s="16">
        <v>149.69999999999999</v>
      </c>
      <c r="C41" s="11">
        <v>14.84</v>
      </c>
      <c r="D41" s="18">
        <v>1.5125999999999999</v>
      </c>
      <c r="E41" s="8">
        <f>D41-[1]Calibration!$C$16*(F41-$F$2)+[1]Calibration!$C$17*(150-B41)</f>
        <v>1.509589332644214</v>
      </c>
      <c r="F41" s="17">
        <v>101.4</v>
      </c>
      <c r="G41" s="13">
        <v>74.400000000000006</v>
      </c>
      <c r="H41" s="13">
        <v>78.7</v>
      </c>
      <c r="I41" s="13">
        <v>77.900000000000006</v>
      </c>
      <c r="J41" s="13">
        <v>76</v>
      </c>
      <c r="K41" s="13">
        <v>46.5</v>
      </c>
      <c r="L41" s="19">
        <f t="shared" si="0"/>
        <v>0.10886067608795098</v>
      </c>
      <c r="M41" s="14">
        <f t="shared" si="1"/>
        <v>0.24245237798087255</v>
      </c>
      <c r="N41" s="15">
        <f t="shared" si="2"/>
        <v>1.7683750412384649</v>
      </c>
      <c r="O41" s="15">
        <f t="shared" si="3"/>
        <v>7.3351670922344612</v>
      </c>
      <c r="P41" s="15">
        <f t="shared" si="4"/>
        <v>2.7616266413117367</v>
      </c>
      <c r="Q41" s="12">
        <f t="shared" si="5"/>
        <v>1.5575258999999999</v>
      </c>
      <c r="R41" s="12">
        <f t="shared" si="6"/>
        <v>0.1217055088695085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3">
      <c r="A42" s="4">
        <f>A41+7948</f>
        <v>411140</v>
      </c>
      <c r="B42" s="16">
        <v>149.69999999999999</v>
      </c>
      <c r="C42" s="11">
        <v>14.84</v>
      </c>
      <c r="D42" s="18">
        <v>1.5139</v>
      </c>
      <c r="E42" s="8">
        <f>D42-[1]Calibration!$C$16*(F42-$F$2)+[1]Calibration!$C$17*(150-B42)</f>
        <v>1.5111263422074019</v>
      </c>
      <c r="F42" s="17">
        <v>101.2</v>
      </c>
      <c r="G42" s="13">
        <v>74.2</v>
      </c>
      <c r="H42" s="13">
        <v>78.400000000000006</v>
      </c>
      <c r="I42" s="13">
        <v>77.7</v>
      </c>
      <c r="J42" s="13">
        <v>75.8</v>
      </c>
      <c r="K42" s="13">
        <v>45.6</v>
      </c>
      <c r="L42" s="19">
        <f t="shared" si="0"/>
        <v>0.10887750797188538</v>
      </c>
      <c r="M42" s="14">
        <f t="shared" si="1"/>
        <v>0.24533290550098594</v>
      </c>
      <c r="N42" s="25">
        <f t="shared" si="2"/>
        <v>1.8719919404083161</v>
      </c>
      <c r="O42" s="15">
        <f t="shared" si="3"/>
        <v>7.351763104123231</v>
      </c>
      <c r="P42" s="15">
        <f t="shared" si="4"/>
        <v>3.9825166817272954</v>
      </c>
      <c r="Q42" s="12">
        <f t="shared" si="5"/>
        <v>1.5575258999999999</v>
      </c>
      <c r="R42" s="12">
        <f t="shared" si="6"/>
        <v>0.1217055088695085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3">
      <c r="A43" s="4">
        <f>A42+6509</f>
        <v>417649</v>
      </c>
      <c r="B43" s="16">
        <v>149.69999999999999</v>
      </c>
      <c r="C43" s="11">
        <v>14.84</v>
      </c>
      <c r="D43" s="18">
        <v>1.514</v>
      </c>
      <c r="E43" s="8">
        <f>D43-[1]Calibration!$C$16*(F43-$F$2)+[1]Calibration!$C$17*(150-B43)</f>
        <v>1.5117003613337774</v>
      </c>
      <c r="F43" s="17">
        <v>100.8</v>
      </c>
      <c r="G43" s="13">
        <v>74.099999999999994</v>
      </c>
      <c r="H43" s="13">
        <v>78.3</v>
      </c>
      <c r="I43" s="13">
        <v>77.599999999999994</v>
      </c>
      <c r="J43" s="13">
        <v>75.7</v>
      </c>
      <c r="K43" s="13">
        <v>45.4</v>
      </c>
      <c r="L43" s="19">
        <f t="shared" si="0"/>
        <v>0.10754666532536673</v>
      </c>
      <c r="M43" s="14">
        <f t="shared" si="1"/>
        <v>0.24443426703693608</v>
      </c>
      <c r="N43" s="25">
        <f t="shared" si="2"/>
        <v>1.9106892155351192</v>
      </c>
      <c r="O43" s="15">
        <f t="shared" si="3"/>
        <v>6.039570097695993</v>
      </c>
      <c r="P43" s="15">
        <f t="shared" si="4"/>
        <v>3.6016354913786532</v>
      </c>
      <c r="Q43" s="12">
        <f t="shared" si="5"/>
        <v>1.5575258999999999</v>
      </c>
      <c r="R43" s="12">
        <f t="shared" si="6"/>
        <v>0.1217055088695085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3">
      <c r="A44" s="4">
        <f>A43+8000</f>
        <v>425649</v>
      </c>
      <c r="B44" s="16">
        <v>149.80000000000001</v>
      </c>
      <c r="C44" s="11">
        <v>14.84</v>
      </c>
      <c r="D44" s="18">
        <v>1.5142</v>
      </c>
      <c r="E44" s="8">
        <f>D44-[1]Calibration!$C$16*(F44-$F$2)+[1]Calibration!$C$17*(150-B44)</f>
        <v>1.5108103326442142</v>
      </c>
      <c r="F44" s="17">
        <v>101.4</v>
      </c>
      <c r="G44" s="13">
        <v>74.3</v>
      </c>
      <c r="H44" s="13">
        <v>78.5</v>
      </c>
      <c r="I44" s="13">
        <v>77.8</v>
      </c>
      <c r="J44" s="13">
        <v>75.900000000000006</v>
      </c>
      <c r="K44" s="13">
        <v>46.2</v>
      </c>
      <c r="L44" s="19">
        <f t="shared" si="0"/>
        <v>0.10922413347678472</v>
      </c>
      <c r="M44" s="14">
        <f t="shared" si="1"/>
        <v>0.2433571006223417</v>
      </c>
      <c r="N44" s="25">
        <f t="shared" si="2"/>
        <v>1.8506882791756412</v>
      </c>
      <c r="O44" s="15">
        <f t="shared" si="3"/>
        <v>7.6935312046331221</v>
      </c>
      <c r="P44" s="15">
        <f t="shared" si="4"/>
        <v>3.1450865647443251</v>
      </c>
      <c r="Q44" s="12">
        <f t="shared" si="5"/>
        <v>1.5575258999999999</v>
      </c>
      <c r="R44" s="12">
        <f t="shared" si="6"/>
        <v>0.1217055088695085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3">
      <c r="A45" s="4">
        <f>A44+8000</f>
        <v>433649</v>
      </c>
      <c r="B45" s="16">
        <v>149.80000000000001</v>
      </c>
      <c r="C45" s="11">
        <v>14.84</v>
      </c>
      <c r="D45" s="18">
        <v>1.514</v>
      </c>
      <c r="E45" s="8">
        <f>D45-[1]Calibration!$C$16*(F45-$F$2)+[1]Calibration!$C$17*(150-B45)</f>
        <v>1.5104918278626203</v>
      </c>
      <c r="F45" s="17">
        <v>101.5</v>
      </c>
      <c r="G45" s="13">
        <v>74.099999999999994</v>
      </c>
      <c r="H45" s="13">
        <v>78.3</v>
      </c>
      <c r="I45" s="13">
        <v>77.5</v>
      </c>
      <c r="J45" s="13">
        <v>75.7</v>
      </c>
      <c r="K45" s="13">
        <v>45.2</v>
      </c>
      <c r="L45" s="19">
        <f t="shared" si="0"/>
        <v>0.11067156031908686</v>
      </c>
      <c r="M45" s="14">
        <f t="shared" si="1"/>
        <v>0.24823939625356922</v>
      </c>
      <c r="N45" s="25">
        <f t="shared" si="2"/>
        <v>1.8292164037690368</v>
      </c>
      <c r="O45" s="15">
        <f t="shared" si="3"/>
        <v>9.1206746650206547</v>
      </c>
      <c r="P45" s="15">
        <f t="shared" si="4"/>
        <v>5.2144110439964573</v>
      </c>
      <c r="Q45" s="12">
        <f t="shared" si="5"/>
        <v>1.5575258999999999</v>
      </c>
      <c r="R45" s="12">
        <f t="shared" si="6"/>
        <v>0.1217055088695085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3">
      <c r="A46" s="4">
        <f>A45+10000</f>
        <v>443649</v>
      </c>
      <c r="B46" s="16">
        <v>149.80000000000001</v>
      </c>
      <c r="C46" s="11">
        <v>14.84</v>
      </c>
      <c r="D46" s="18">
        <v>1.5145999999999999</v>
      </c>
      <c r="E46" s="8">
        <f>D46-[1]Calibration!$C$16*(F46-$F$2)+[1]Calibration!$C$17*(150-B46)</f>
        <v>1.5115658469889959</v>
      </c>
      <c r="F46" s="17">
        <v>101.1</v>
      </c>
      <c r="G46" s="13">
        <v>74.099999999999994</v>
      </c>
      <c r="H46" s="13">
        <v>78.3</v>
      </c>
      <c r="I46" s="13">
        <v>77.599999999999994</v>
      </c>
      <c r="J46" s="13">
        <v>75.7</v>
      </c>
      <c r="K46" s="13">
        <v>45.2</v>
      </c>
      <c r="L46" s="19">
        <f t="shared" si="0"/>
        <v>0.1087545399235602</v>
      </c>
      <c r="M46" s="14">
        <f t="shared" si="1"/>
        <v>0.2463780661287544</v>
      </c>
      <c r="N46" s="25">
        <f t="shared" si="2"/>
        <v>1.9016209835384257</v>
      </c>
      <c r="O46" s="15">
        <f t="shared" si="3"/>
        <v>7.2305182571472173</v>
      </c>
      <c r="P46" s="15">
        <f t="shared" si="4"/>
        <v>4.4255001950480644</v>
      </c>
      <c r="Q46" s="12">
        <f t="shared" si="5"/>
        <v>1.5575258999999999</v>
      </c>
      <c r="R46" s="12">
        <f t="shared" si="6"/>
        <v>0.1217055088695085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3">
      <c r="A47" s="4">
        <f>A46+8000</f>
        <v>451649</v>
      </c>
      <c r="B47" s="16">
        <v>149.69999999999999</v>
      </c>
      <c r="C47" s="11">
        <v>14.84</v>
      </c>
      <c r="D47" s="18">
        <v>1.5147999999999999</v>
      </c>
      <c r="E47" s="8">
        <f>D47-[1]Calibration!$C$16*(F47-$F$2)+[1]Calibration!$C$17*(150-B47)</f>
        <v>1.511789332644214</v>
      </c>
      <c r="F47" s="17">
        <v>101.4</v>
      </c>
      <c r="G47" s="13">
        <v>74.099999999999994</v>
      </c>
      <c r="H47" s="13">
        <v>78.400000000000006</v>
      </c>
      <c r="I47" s="13">
        <v>77.599999999999994</v>
      </c>
      <c r="J47" s="13">
        <v>75.7</v>
      </c>
      <c r="K47" s="13">
        <v>45.4</v>
      </c>
      <c r="L47" s="19">
        <f t="shared" si="0"/>
        <v>0.11002552592201394</v>
      </c>
      <c r="M47" s="14">
        <f t="shared" si="1"/>
        <v>0.24695108022576276</v>
      </c>
      <c r="N47" s="25">
        <f t="shared" si="2"/>
        <v>1.9166871816657913</v>
      </c>
      <c r="O47" s="15">
        <f t="shared" si="3"/>
        <v>8.4836934111000044</v>
      </c>
      <c r="P47" s="15">
        <f t="shared" si="4"/>
        <v>4.6683679333947126</v>
      </c>
      <c r="Q47" s="12">
        <f t="shared" si="5"/>
        <v>1.5575258999999999</v>
      </c>
      <c r="R47" s="12">
        <f t="shared" si="6"/>
        <v>0.1217055088695085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3">
      <c r="A48" s="4">
        <f>A47+8000</f>
        <v>459649</v>
      </c>
      <c r="B48" s="16">
        <v>149.80000000000001</v>
      </c>
      <c r="C48" s="11">
        <v>14.83</v>
      </c>
      <c r="D48" s="18">
        <v>1.5158</v>
      </c>
      <c r="E48" s="8">
        <f>D48-[1]Calibration!$C$16*(F48-$F$2)+[1]Calibration!$C$17*(150-B48)</f>
        <v>1.5122918278626203</v>
      </c>
      <c r="F48" s="17">
        <v>101.5</v>
      </c>
      <c r="G48" s="13">
        <v>74</v>
      </c>
      <c r="H48" s="13">
        <v>78.3</v>
      </c>
      <c r="I48" s="13">
        <v>77.599999999999994</v>
      </c>
      <c r="J48" s="13">
        <v>75.599999999999994</v>
      </c>
      <c r="K48" s="13">
        <v>45.2</v>
      </c>
      <c r="L48" s="19">
        <f t="shared" si="0"/>
        <v>0.11065023849365235</v>
      </c>
      <c r="M48" s="14">
        <f t="shared" si="1"/>
        <v>0.247944614017617</v>
      </c>
      <c r="N48" s="25">
        <f t="shared" si="2"/>
        <v>1.9505627004823067</v>
      </c>
      <c r="O48" s="15">
        <f t="shared" si="3"/>
        <v>9.0996516310108824</v>
      </c>
      <c r="P48" s="15">
        <f t="shared" si="4"/>
        <v>5.0894697985292625</v>
      </c>
      <c r="Q48" s="12">
        <f t="shared" si="5"/>
        <v>1.5575258999999999</v>
      </c>
      <c r="R48" s="12">
        <f t="shared" si="6"/>
        <v>0.1217055088695085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3">
      <c r="A49" s="4">
        <f>A48+6000</f>
        <v>465649</v>
      </c>
      <c r="B49" s="16">
        <v>150.19999999999999</v>
      </c>
      <c r="C49" s="11">
        <v>14.84</v>
      </c>
      <c r="D49" s="18">
        <v>1.5166999999999999</v>
      </c>
      <c r="E49" s="8">
        <f>D49-[1]Calibration!$C$16*(F49-$F$2)+[1]Calibration!$C$17*(150-B49)</f>
        <v>1.5103722752650874</v>
      </c>
      <c r="F49" s="17">
        <v>102.6</v>
      </c>
      <c r="G49" s="13">
        <v>74.5</v>
      </c>
      <c r="H49" s="13">
        <v>78.7</v>
      </c>
      <c r="I49" s="13">
        <v>78</v>
      </c>
      <c r="J49" s="13">
        <v>76.099999999999994</v>
      </c>
      <c r="K49" s="13">
        <v>45.2</v>
      </c>
      <c r="L49" s="19">
        <f t="shared" si="0"/>
        <v>0.11314335550665093</v>
      </c>
      <c r="M49" s="14">
        <f t="shared" si="1"/>
        <v>0.25196619228251255</v>
      </c>
      <c r="N49" s="25">
        <f t="shared" si="2"/>
        <v>1.8211568121173367</v>
      </c>
      <c r="O49" s="15">
        <f t="shared" si="3"/>
        <v>11.557831579796938</v>
      </c>
      <c r="P49" s="15">
        <f t="shared" si="4"/>
        <v>6.7939856610159293</v>
      </c>
      <c r="Q49" s="12">
        <f t="shared" si="5"/>
        <v>1.5575258999999999</v>
      </c>
      <c r="R49" s="12">
        <f t="shared" si="6"/>
        <v>0.1217055088695085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3">
      <c r="A50" s="4">
        <f>A49+63222-62475</f>
        <v>466396</v>
      </c>
      <c r="B50" s="17">
        <v>149.69999999999999</v>
      </c>
      <c r="C50" s="26">
        <v>7.56</v>
      </c>
      <c r="D50" s="18">
        <v>1.5155000000000001</v>
      </c>
      <c r="E50" s="8">
        <f>D50-[1]Calibration!$C$16*(F50-$F$2)+[1]Calibration!$C$17*(150-B50)</f>
        <v>1.5126078374258081</v>
      </c>
      <c r="F50" s="13">
        <v>101.3</v>
      </c>
      <c r="G50" s="13">
        <v>74.400000000000006</v>
      </c>
      <c r="H50" s="13">
        <v>78.7</v>
      </c>
      <c r="I50" s="13">
        <v>77.900000000000006</v>
      </c>
      <c r="J50" s="13">
        <v>76</v>
      </c>
      <c r="K50" s="13">
        <v>45.7</v>
      </c>
      <c r="L50" s="19">
        <f t="shared" si="0"/>
        <v>0.10821158428150703</v>
      </c>
      <c r="M50" s="19">
        <f t="shared" si="1"/>
        <v>0.24507389352553119</v>
      </c>
      <c r="N50" s="25">
        <f t="shared" si="2"/>
        <v>1.9718663617149814</v>
      </c>
      <c r="O50" s="15">
        <f t="shared" si="3"/>
        <v>6.6951712736656486</v>
      </c>
      <c r="P50" s="15">
        <f t="shared" si="4"/>
        <v>3.87273639357764</v>
      </c>
      <c r="Q50" s="12">
        <f t="shared" si="5"/>
        <v>1.5575258999999999</v>
      </c>
      <c r="R50" s="12">
        <f t="shared" si="6"/>
        <v>0.1217055088695085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3">
      <c r="A51" s="4">
        <f>A50+63222-62475+7550</f>
        <v>474693</v>
      </c>
      <c r="B51" s="17">
        <v>150</v>
      </c>
      <c r="C51" s="16">
        <v>14.98</v>
      </c>
      <c r="D51" s="16">
        <v>1.5170999999999999</v>
      </c>
      <c r="E51" s="8">
        <f>D51-[1]Calibration!$C$16*(F51-$F$2)+[1]Calibration!$C$17*(150-B51)</f>
        <v>1.5128338278626201</v>
      </c>
      <c r="F51" s="16">
        <v>101.5</v>
      </c>
      <c r="G51" s="13">
        <v>74.3</v>
      </c>
      <c r="H51" s="13">
        <v>78.599999999999994</v>
      </c>
      <c r="I51" s="13">
        <v>78.099999999999994</v>
      </c>
      <c r="J51" s="13">
        <v>75.900000000000006</v>
      </c>
      <c r="K51" s="13">
        <v>45.4</v>
      </c>
      <c r="L51" s="19">
        <f t="shared" si="0"/>
        <v>0.10886999318875928</v>
      </c>
      <c r="M51" s="19">
        <f t="shared" si="1"/>
        <v>0.24652297145870411</v>
      </c>
      <c r="N51" s="25">
        <f t="shared" si="2"/>
        <v>1.9871014187148452</v>
      </c>
      <c r="O51" s="15">
        <f t="shared" si="3"/>
        <v>7.3443536287140452</v>
      </c>
      <c r="P51" s="15">
        <f t="shared" si="4"/>
        <v>4.4869172351226432</v>
      </c>
      <c r="Q51" s="12">
        <f t="shared" si="5"/>
        <v>1.5575258999999999</v>
      </c>
      <c r="R51" s="12">
        <f t="shared" si="6"/>
        <v>0.1217055088695085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3">
      <c r="A52" s="4">
        <f>A51+8000</f>
        <v>482693</v>
      </c>
      <c r="B52" s="16">
        <v>149.9</v>
      </c>
      <c r="C52" s="16">
        <v>14.99</v>
      </c>
      <c r="D52" s="16">
        <v>1.5168999999999999</v>
      </c>
      <c r="E52" s="8">
        <f>D52-[1]Calibration!$C$16*(F52-$F$2)+[1]Calibration!$C$17*(150-B52)</f>
        <v>1.5133683422074018</v>
      </c>
      <c r="F52" s="16">
        <v>101.2</v>
      </c>
      <c r="G52" s="13">
        <v>74.099999999999994</v>
      </c>
      <c r="H52" s="13">
        <v>78.599999999999994</v>
      </c>
      <c r="I52" s="13">
        <v>77.900000000000006</v>
      </c>
      <c r="J52" s="13">
        <v>75.8</v>
      </c>
      <c r="K52" s="13">
        <v>45.2</v>
      </c>
      <c r="L52" s="19">
        <f t="shared" si="0"/>
        <v>0.10818735992540529</v>
      </c>
      <c r="M52" s="19">
        <f t="shared" si="1"/>
        <v>0.24628016893588189</v>
      </c>
      <c r="N52" s="25">
        <f t="shared" si="2"/>
        <v>2.0231354944256101</v>
      </c>
      <c r="O52" s="15">
        <f t="shared" si="3"/>
        <v>6.6712863833331584</v>
      </c>
      <c r="P52" s="15">
        <f t="shared" si="4"/>
        <v>4.3840072022097312</v>
      </c>
      <c r="Q52" s="12">
        <f t="shared" si="5"/>
        <v>1.5575258999999999</v>
      </c>
      <c r="R52" s="12">
        <f t="shared" si="6"/>
        <v>0.1217055088695085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3">
      <c r="A53" s="4">
        <f>A52+4000</f>
        <v>486693</v>
      </c>
      <c r="B53" s="16">
        <v>149.80000000000001</v>
      </c>
      <c r="C53" s="16">
        <v>14.98</v>
      </c>
      <c r="D53" s="18">
        <v>1.5183</v>
      </c>
      <c r="E53" s="8">
        <f>D53-[1]Calibration!$C$16*(F53-$F$2)+[1]Calibration!$C$17*(150-B53)</f>
        <v>1.515147342207402</v>
      </c>
      <c r="F53" s="16">
        <v>101.2</v>
      </c>
      <c r="G53" s="13">
        <v>74.2</v>
      </c>
      <c r="H53" s="13">
        <v>78.599999999999994</v>
      </c>
      <c r="I53" s="13">
        <v>78</v>
      </c>
      <c r="J53" s="13">
        <v>75.900000000000006</v>
      </c>
      <c r="K53" s="13">
        <v>45.7</v>
      </c>
      <c r="L53" s="19">
        <f t="shared" si="0"/>
        <v>0.10783000135331593</v>
      </c>
      <c r="M53" s="19">
        <f t="shared" si="1"/>
        <v>0.24401896330719822</v>
      </c>
      <c r="N53" s="25">
        <f t="shared" si="2"/>
        <v>2.1430660843439036</v>
      </c>
      <c r="O53" s="15">
        <f t="shared" si="3"/>
        <v>6.3189356224756326</v>
      </c>
      <c r="P53" s="15">
        <f t="shared" si="4"/>
        <v>3.4256121123815908</v>
      </c>
      <c r="Q53" s="12">
        <f t="shared" si="5"/>
        <v>1.5575258999999999</v>
      </c>
      <c r="R53" s="12">
        <f t="shared" si="6"/>
        <v>0.1217055088695085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3">
      <c r="A54" s="4">
        <f>A53+14000</f>
        <v>500693</v>
      </c>
      <c r="B54" s="16">
        <v>149.80000000000001</v>
      </c>
      <c r="C54" s="16">
        <v>14.98</v>
      </c>
      <c r="D54" s="18">
        <v>1.5189999999999999</v>
      </c>
      <c r="E54" s="8">
        <f>D54-[1]Calibration!$C$16*(F54-$F$2)+[1]Calibration!$C$17*(150-B54)</f>
        <v>1.5151363135178386</v>
      </c>
      <c r="F54" s="16">
        <v>101.8</v>
      </c>
      <c r="G54" s="13">
        <v>74.2</v>
      </c>
      <c r="H54" s="13">
        <v>78.5</v>
      </c>
      <c r="I54" s="13">
        <v>78</v>
      </c>
      <c r="J54" s="13">
        <v>75.8</v>
      </c>
      <c r="K54" s="13">
        <v>45.2</v>
      </c>
      <c r="L54" s="19">
        <f t="shared" si="0"/>
        <v>0.11063687286362064</v>
      </c>
      <c r="M54" s="19">
        <f t="shared" si="1"/>
        <v>0.24874069529616402</v>
      </c>
      <c r="N54" s="25">
        <f t="shared" si="2"/>
        <v>2.1423225895460614</v>
      </c>
      <c r="O54" s="15">
        <f t="shared" si="3"/>
        <v>9.0864732989969657</v>
      </c>
      <c r="P54" s="15">
        <f t="shared" si="4"/>
        <v>5.426882893024219</v>
      </c>
      <c r="Q54" s="12">
        <f t="shared" si="5"/>
        <v>1.5575258999999999</v>
      </c>
      <c r="R54" s="12">
        <f t="shared" si="6"/>
        <v>0.1217055088695085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3">
      <c r="A55" s="4">
        <f>A54+8000</f>
        <v>508693</v>
      </c>
      <c r="B55" s="16">
        <v>149.80000000000001</v>
      </c>
      <c r="C55" s="16">
        <v>14.98</v>
      </c>
      <c r="D55" s="18">
        <v>1.5195000000000001</v>
      </c>
      <c r="E55" s="8">
        <f>D55-[1]Calibration!$C$16*(F55-$F$2)+[1]Calibration!$C$17*(150-B55)</f>
        <v>1.5156363135178388</v>
      </c>
      <c r="F55" s="16">
        <v>101.8</v>
      </c>
      <c r="G55" s="13">
        <v>74.2</v>
      </c>
      <c r="H55" s="13">
        <v>78.400000000000006</v>
      </c>
      <c r="I55" s="13">
        <v>77.900000000000006</v>
      </c>
      <c r="J55" s="13">
        <v>75.7</v>
      </c>
      <c r="K55" s="13">
        <v>45.2</v>
      </c>
      <c r="L55" s="19">
        <f t="shared" si="0"/>
        <v>0.1109299621168687</v>
      </c>
      <c r="M55" s="19">
        <f t="shared" si="1"/>
        <v>0.24865884577484243</v>
      </c>
      <c r="N55" s="25">
        <f t="shared" si="2"/>
        <v>2.1760298941886469</v>
      </c>
      <c r="O55" s="15">
        <f t="shared" si="3"/>
        <v>9.3754553731566208</v>
      </c>
      <c r="P55" s="15">
        <f t="shared" si="4"/>
        <v>5.3921915857214584</v>
      </c>
      <c r="Q55" s="12">
        <f t="shared" si="5"/>
        <v>1.5575258999999999</v>
      </c>
      <c r="R55" s="12">
        <f t="shared" si="6"/>
        <v>0.1217055088695085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3">
      <c r="A56" s="4">
        <f>A55+8000</f>
        <v>516693</v>
      </c>
      <c r="B56" s="16">
        <v>149.9</v>
      </c>
      <c r="C56" s="16">
        <v>14.99</v>
      </c>
      <c r="D56" s="18">
        <v>1.52</v>
      </c>
      <c r="E56" s="8">
        <f>D56-[1]Calibration!$C$16*(F56-$F$2)+[1]Calibration!$C$17*(150-B56)</f>
        <v>1.5148092752650875</v>
      </c>
      <c r="F56" s="17">
        <v>102.6</v>
      </c>
      <c r="G56" s="13">
        <v>74.5</v>
      </c>
      <c r="H56" s="13">
        <v>78.7</v>
      </c>
      <c r="I56" s="13">
        <v>78.099999999999994</v>
      </c>
      <c r="J56" s="13">
        <v>75.900000000000006</v>
      </c>
      <c r="K56" s="13">
        <v>45.6</v>
      </c>
      <c r="L56" s="19">
        <f t="shared" si="0"/>
        <v>0.11323338365928161</v>
      </c>
      <c r="M56" s="19">
        <f t="shared" si="1"/>
        <v>0.25016677785190122</v>
      </c>
      <c r="N56" s="25">
        <f t="shared" si="2"/>
        <v>2.1202754335155447</v>
      </c>
      <c r="O56" s="15">
        <f t="shared" si="3"/>
        <v>11.646598131254066</v>
      </c>
      <c r="P56" s="15">
        <f t="shared" si="4"/>
        <v>6.0313173158695799</v>
      </c>
      <c r="Q56" s="12">
        <f t="shared" si="5"/>
        <v>1.5575258999999999</v>
      </c>
      <c r="R56" s="12">
        <f t="shared" si="6"/>
        <v>0.1217055088695085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3">
      <c r="A57" s="4">
        <f>A56+8000</f>
        <v>524693</v>
      </c>
      <c r="B57" s="16">
        <v>149.9</v>
      </c>
      <c r="C57" s="16">
        <v>14.98</v>
      </c>
      <c r="D57" s="18">
        <v>1.5199</v>
      </c>
      <c r="E57" s="8">
        <f>D57-[1]Calibration!$C$16*(F57-$F$2)+[1]Calibration!$C$17*(150-B57)</f>
        <v>1.5149462848282753</v>
      </c>
      <c r="F57" s="17">
        <v>102.4</v>
      </c>
      <c r="G57" s="13">
        <v>74.2</v>
      </c>
      <c r="H57" s="13">
        <v>78.400000000000006</v>
      </c>
      <c r="I57" s="13">
        <v>77.8</v>
      </c>
      <c r="J57" s="13">
        <v>75.7</v>
      </c>
      <c r="K57" s="13">
        <v>44.9</v>
      </c>
      <c r="L57" s="19">
        <f t="shared" si="0"/>
        <v>0.11357002218423046</v>
      </c>
      <c r="M57" s="19">
        <f t="shared" si="1"/>
        <v>0.25237782707606771</v>
      </c>
      <c r="N57" s="25">
        <f t="shared" si="2"/>
        <v>2.1295118796861825</v>
      </c>
      <c r="O57" s="15">
        <f t="shared" si="3"/>
        <v>11.978519203431455</v>
      </c>
      <c r="P57" s="15">
        <f t="shared" si="4"/>
        <v>6.9684539888589576</v>
      </c>
      <c r="Q57" s="12">
        <f t="shared" si="5"/>
        <v>1.5575258999999999</v>
      </c>
      <c r="R57" s="12">
        <f t="shared" si="6"/>
        <v>0.1217055088695085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3">
      <c r="A58" s="4">
        <f>A57+10000</f>
        <v>534693</v>
      </c>
      <c r="B58" s="16">
        <v>149.80000000000001</v>
      </c>
      <c r="C58" s="16">
        <v>14.98</v>
      </c>
      <c r="D58" s="18">
        <v>1.5232000000000001</v>
      </c>
      <c r="E58" s="8">
        <f>D58-[1]Calibration!$C$16*(F58-$F$2)+[1]Calibration!$C$17*(150-B58)</f>
        <v>1.5188622943914631</v>
      </c>
      <c r="F58" s="17">
        <v>102.2</v>
      </c>
      <c r="G58" s="13">
        <v>74.400000000000006</v>
      </c>
      <c r="H58" s="13">
        <v>78.599999999999994</v>
      </c>
      <c r="I58" s="13">
        <v>77.900000000000006</v>
      </c>
      <c r="J58" s="13">
        <v>75.8</v>
      </c>
      <c r="K58" s="13">
        <v>45.4</v>
      </c>
      <c r="L58" s="19">
        <f t="shared" si="0"/>
        <v>0.11186571591253325</v>
      </c>
      <c r="M58" s="19">
        <f t="shared" si="1"/>
        <v>0.24893134824023064</v>
      </c>
      <c r="N58" s="25">
        <f t="shared" si="2"/>
        <v>2.3935081343453968</v>
      </c>
      <c r="O58" s="15">
        <f t="shared" si="3"/>
        <v>10.298096069726423</v>
      </c>
      <c r="P58" s="15">
        <f t="shared" si="4"/>
        <v>5.5076897171081889</v>
      </c>
      <c r="Q58" s="12">
        <f t="shared" si="5"/>
        <v>1.5575258999999999</v>
      </c>
      <c r="R58" s="12">
        <f t="shared" si="6"/>
        <v>0.1217055088695085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3">
      <c r="A59" s="4">
        <f>A58+8000</f>
        <v>542693</v>
      </c>
      <c r="B59" s="16">
        <v>149.9</v>
      </c>
      <c r="C59" s="16">
        <v>14.98</v>
      </c>
      <c r="D59" s="18">
        <v>1.5243</v>
      </c>
      <c r="E59" s="8">
        <f>D59-[1]Calibration!$C$16*(F59-$F$2)+[1]Calibration!$C$17*(150-B59)</f>
        <v>1.5189907704834935</v>
      </c>
      <c r="F59" s="17">
        <v>102.7</v>
      </c>
      <c r="G59" s="13">
        <v>74.400000000000006</v>
      </c>
      <c r="H59" s="13">
        <v>78.599999999999994</v>
      </c>
      <c r="I59" s="13">
        <v>77.900000000000006</v>
      </c>
      <c r="J59" s="13">
        <v>75.8</v>
      </c>
      <c r="K59" s="13">
        <v>45</v>
      </c>
      <c r="L59" s="19">
        <f t="shared" si="0"/>
        <v>0.1138986707532766</v>
      </c>
      <c r="M59" s="19">
        <f t="shared" si="1"/>
        <v>0.25252462257306663</v>
      </c>
      <c r="N59" s="25">
        <f t="shared" si="2"/>
        <v>2.4021692998921069</v>
      </c>
      <c r="O59" s="15">
        <f t="shared" si="3"/>
        <v>12.302562286212714</v>
      </c>
      <c r="P59" s="15">
        <f t="shared" si="4"/>
        <v>7.0306721620971642</v>
      </c>
      <c r="Q59" s="12">
        <f t="shared" si="5"/>
        <v>1.5575258999999999</v>
      </c>
      <c r="R59" s="12">
        <f t="shared" si="6"/>
        <v>0.1217055088695085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3">
      <c r="A60" s="4">
        <f>A59+6000</f>
        <v>548693</v>
      </c>
      <c r="B60" s="16">
        <v>149.9</v>
      </c>
      <c r="C60" s="16">
        <v>14.98</v>
      </c>
      <c r="D60" s="18">
        <v>1.5263</v>
      </c>
      <c r="E60" s="8">
        <f>D60-[1]Calibration!$C$16*(F60-$F$2)+[1]Calibration!$C$17*(150-B60)</f>
        <v>1.5205167513571181</v>
      </c>
      <c r="F60" s="16">
        <v>103.1</v>
      </c>
      <c r="G60" s="13">
        <v>74.7</v>
      </c>
      <c r="H60" s="13">
        <v>78.900000000000006</v>
      </c>
      <c r="I60" s="13">
        <v>78.099999999999994</v>
      </c>
      <c r="J60" s="13">
        <v>76.099999999999994</v>
      </c>
      <c r="K60" s="13">
        <v>45.3</v>
      </c>
      <c r="L60" s="19">
        <f t="shared" si="0"/>
        <v>0.11429576956609169</v>
      </c>
      <c r="M60" s="19">
        <f t="shared" si="1"/>
        <v>0.25263080232964058</v>
      </c>
      <c r="N60" s="25">
        <f t="shared" si="2"/>
        <v>2.5050427042641159</v>
      </c>
      <c r="O60" s="15">
        <f t="shared" si="3"/>
        <v>12.694096391615476</v>
      </c>
      <c r="P60" s="15">
        <f t="shared" si="4"/>
        <v>7.0756756575991915</v>
      </c>
      <c r="Q60" s="12">
        <f t="shared" si="5"/>
        <v>1.5575258999999999</v>
      </c>
      <c r="R60" s="12">
        <f t="shared" si="6"/>
        <v>0.1217055088695085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3">
      <c r="A61" s="4">
        <f>A60+88987-81551</f>
        <v>556129</v>
      </c>
      <c r="B61" s="16">
        <v>149.9</v>
      </c>
      <c r="C61" s="16">
        <v>14.96</v>
      </c>
      <c r="D61" s="18">
        <v>1.5279</v>
      </c>
      <c r="E61" s="8">
        <f>D61-[1]Calibration!$C$16*(F61-$F$2)+[1]Calibration!$C$17*(150-B61)</f>
        <v>1.522235256138712</v>
      </c>
      <c r="F61" s="17">
        <v>103</v>
      </c>
      <c r="G61" s="13">
        <v>74.2</v>
      </c>
      <c r="H61" s="13">
        <v>78.8</v>
      </c>
      <c r="I61" s="13">
        <v>77.900000000000006</v>
      </c>
      <c r="J61" s="13">
        <v>75.900000000000006</v>
      </c>
      <c r="K61" s="13">
        <v>45.3</v>
      </c>
      <c r="L61" s="19">
        <f t="shared" si="0"/>
        <v>0.11483101001383166</v>
      </c>
      <c r="M61" s="19">
        <f t="shared" si="1"/>
        <v>0.25192963033452803</v>
      </c>
      <c r="N61" s="25">
        <f t="shared" si="2"/>
        <v>2.6208950326699334</v>
      </c>
      <c r="O61" s="15">
        <f t="shared" si="3"/>
        <v>13.221836296944339</v>
      </c>
      <c r="P61" s="15">
        <f t="shared" si="4"/>
        <v>6.7784891528795566</v>
      </c>
      <c r="Q61" s="12">
        <f t="shared" si="5"/>
        <v>1.5575258999999999</v>
      </c>
      <c r="R61" s="12">
        <f t="shared" si="6"/>
        <v>0.1217055088695085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3">
      <c r="A62" s="4">
        <f>A61+8000</f>
        <v>564129</v>
      </c>
      <c r="B62" s="16">
        <v>149.9</v>
      </c>
      <c r="C62" s="16">
        <v>14.96</v>
      </c>
      <c r="D62" s="18">
        <v>1.528</v>
      </c>
      <c r="E62" s="8">
        <f>D62-[1]Calibration!$C$16*(F62-$F$2)+[1]Calibration!$C$17*(150-B62)</f>
        <v>1.522335256138712</v>
      </c>
      <c r="F62" s="17">
        <v>103</v>
      </c>
      <c r="G62" s="13">
        <v>74.3</v>
      </c>
      <c r="H62" s="13">
        <v>78.8</v>
      </c>
      <c r="I62" s="13">
        <v>77.900000000000006</v>
      </c>
      <c r="J62" s="13">
        <v>76</v>
      </c>
      <c r="K62" s="13">
        <v>44.8</v>
      </c>
      <c r="L62" s="19">
        <f t="shared" si="0"/>
        <v>0.11460519927770346</v>
      </c>
      <c r="M62" s="19">
        <f t="shared" si="1"/>
        <v>0.25409609896999397</v>
      </c>
      <c r="N62" s="25">
        <f t="shared" si="2"/>
        <v>2.6276364935984473</v>
      </c>
      <c r="O62" s="15">
        <f t="shared" si="3"/>
        <v>12.999189938639914</v>
      </c>
      <c r="P62" s="15">
        <f t="shared" si="4"/>
        <v>7.6967306768518471</v>
      </c>
      <c r="Q62" s="12">
        <f t="shared" si="5"/>
        <v>1.5575258999999999</v>
      </c>
      <c r="R62" s="12">
        <f t="shared" si="6"/>
        <v>0.1217055088695085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3">
      <c r="A63" s="4">
        <f>A62+8000</f>
        <v>572129</v>
      </c>
      <c r="B63" s="16">
        <v>149.80000000000001</v>
      </c>
      <c r="C63" s="16">
        <v>14.96</v>
      </c>
      <c r="D63" s="18">
        <v>1.5289999999999999</v>
      </c>
      <c r="E63" s="8">
        <f>D63-[1]Calibration!$C$16*(F63-$F$2)+[1]Calibration!$C$17*(150-B63)</f>
        <v>1.5234772465755242</v>
      </c>
      <c r="F63" s="17">
        <v>103.2</v>
      </c>
      <c r="G63" s="13">
        <v>74.400000000000006</v>
      </c>
      <c r="H63" s="13">
        <v>79</v>
      </c>
      <c r="I63" s="13">
        <v>78.099999999999994</v>
      </c>
      <c r="J63" s="13">
        <v>76.099999999999994</v>
      </c>
      <c r="K63" s="13">
        <v>45.8</v>
      </c>
      <c r="L63" s="19">
        <f t="shared" si="0"/>
        <v>0.11482499884301806</v>
      </c>
      <c r="M63" s="19">
        <f t="shared" si="1"/>
        <v>0.2506066514672714</v>
      </c>
      <c r="N63" s="25">
        <f t="shared" si="2"/>
        <v>2.7046233327035174</v>
      </c>
      <c r="O63" s="15">
        <f t="shared" si="3"/>
        <v>13.215909363115852</v>
      </c>
      <c r="P63" s="15">
        <f t="shared" si="4"/>
        <v>6.2177544570866496</v>
      </c>
      <c r="Q63" s="12">
        <f t="shared" si="5"/>
        <v>1.5575258999999999</v>
      </c>
      <c r="R63" s="12">
        <f t="shared" si="6"/>
        <v>0.1217055088695085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3">
      <c r="A64" s="4">
        <f>A63+8000</f>
        <v>580129</v>
      </c>
      <c r="B64" s="16">
        <v>149.80000000000001</v>
      </c>
      <c r="C64" s="16">
        <v>14.96</v>
      </c>
      <c r="D64" s="18">
        <v>1.5313000000000001</v>
      </c>
      <c r="E64" s="8">
        <f>D64-[1]Calibration!$C$16*(F64-$F$2)+[1]Calibration!$C$17*(150-B64)</f>
        <v>1.5255402370123365</v>
      </c>
      <c r="F64" s="17">
        <v>103.4</v>
      </c>
      <c r="G64" s="13">
        <v>74.3</v>
      </c>
      <c r="H64" s="13">
        <v>79.099999999999994</v>
      </c>
      <c r="I64" s="13">
        <v>78.099999999999994</v>
      </c>
      <c r="J64" s="13">
        <v>76.099999999999994</v>
      </c>
      <c r="K64" s="13">
        <v>45.7</v>
      </c>
      <c r="L64" s="19">
        <f t="shared" si="0"/>
        <v>0.11552441501705799</v>
      </c>
      <c r="M64" s="19">
        <f t="shared" si="1"/>
        <v>0.25153806590506578</v>
      </c>
      <c r="N64" s="25">
        <f t="shared" si="2"/>
        <v>2.8436990269602207</v>
      </c>
      <c r="O64" s="15">
        <f t="shared" si="3"/>
        <v>13.90552433341913</v>
      </c>
      <c r="P64" s="15">
        <f t="shared" si="4"/>
        <v>6.6125274987125966</v>
      </c>
      <c r="Q64" s="12">
        <f t="shared" si="5"/>
        <v>1.5575258999999999</v>
      </c>
      <c r="R64" s="12">
        <f t="shared" si="6"/>
        <v>0.1217055088695085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3">
      <c r="A65" s="4">
        <f>A64+10000</f>
        <v>590129</v>
      </c>
      <c r="B65" s="16">
        <v>149.80000000000001</v>
      </c>
      <c r="C65" s="16">
        <v>14.96</v>
      </c>
      <c r="D65" s="18">
        <v>1.5322</v>
      </c>
      <c r="E65" s="8">
        <f>D65-[1]Calibration!$C$16*(F65-$F$2)+[1]Calibration!$C$17*(150-B65)</f>
        <v>1.5267957513571182</v>
      </c>
      <c r="F65" s="16">
        <v>103.1</v>
      </c>
      <c r="G65" s="13">
        <v>74.3</v>
      </c>
      <c r="H65" s="13">
        <v>79</v>
      </c>
      <c r="I65" s="13">
        <v>78.099999999999994</v>
      </c>
      <c r="J65" s="13">
        <v>76</v>
      </c>
      <c r="K65" s="13">
        <v>45.3</v>
      </c>
      <c r="L65" s="19">
        <f t="shared" si="0"/>
        <v>0.1143673442499759</v>
      </c>
      <c r="M65" s="19">
        <f t="shared" si="1"/>
        <v>0.25182599991042309</v>
      </c>
      <c r="N65" s="25">
        <f t="shared" si="2"/>
        <v>2.9283390359655761</v>
      </c>
      <c r="O65" s="15">
        <f t="shared" si="3"/>
        <v>12.764668070300239</v>
      </c>
      <c r="P65" s="15">
        <f t="shared" si="4"/>
        <v>6.734566172873178</v>
      </c>
      <c r="Q65" s="12">
        <f t="shared" si="5"/>
        <v>1.5575258999999999</v>
      </c>
      <c r="R65" s="12">
        <f t="shared" si="6"/>
        <v>0.1217055088695085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3">
      <c r="A66" s="4">
        <f>A65+8000</f>
        <v>598129</v>
      </c>
      <c r="B66" s="16">
        <v>149.80000000000001</v>
      </c>
      <c r="C66" s="16">
        <v>14.96</v>
      </c>
      <c r="D66" s="18">
        <v>1.5321</v>
      </c>
      <c r="E66" s="8">
        <f>D66-[1]Calibration!$C$16*(F66-$F$2)+[1]Calibration!$C$17*(150-B66)</f>
        <v>1.5268142561387121</v>
      </c>
      <c r="F66" s="17">
        <v>103</v>
      </c>
      <c r="G66" s="13">
        <v>74</v>
      </c>
      <c r="H66" s="13">
        <v>78.7</v>
      </c>
      <c r="I66" s="13">
        <v>77.8</v>
      </c>
      <c r="J66" s="13">
        <v>75.8</v>
      </c>
      <c r="K66" s="13">
        <v>44.8</v>
      </c>
      <c r="L66" s="19">
        <f t="shared" ref="L66:L103" si="7">(F66-(G66+H66+I66+J66)/4)/(D66*B66)</f>
        <v>0.11513730772069608</v>
      </c>
      <c r="M66" s="19">
        <f t="shared" ref="M66:M103" si="8">(F66-K66)/(B66*D66)</f>
        <v>0.25358529079827863</v>
      </c>
      <c r="N66" s="25">
        <f t="shared" ref="N66:N103" si="9">(E66-$E$2)/$E$2*100</f>
        <v>2.929586528586638</v>
      </c>
      <c r="O66" s="15">
        <f t="shared" ref="O66:O103" si="10">(L66-$L$2)/$L$2*100</f>
        <v>13.523841729279701</v>
      </c>
      <c r="P66" s="15">
        <f t="shared" ref="P66:P103" si="11">(M66-$M$2)/$M$2*100</f>
        <v>7.480228454583342</v>
      </c>
      <c r="Q66" s="12">
        <f t="shared" si="5"/>
        <v>1.5575258999999999</v>
      </c>
      <c r="R66" s="12">
        <f t="shared" si="6"/>
        <v>0.1217055088695085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3">
      <c r="A67" s="4">
        <f>A66+8000</f>
        <v>606129</v>
      </c>
      <c r="B67" s="16">
        <v>149.80000000000001</v>
      </c>
      <c r="C67" s="16">
        <v>14.95</v>
      </c>
      <c r="D67" s="18">
        <v>1.5327</v>
      </c>
      <c r="E67" s="8">
        <f>D67-[1]Calibration!$C$16*(F67-$F$2)+[1]Calibration!$C$17*(150-B67)</f>
        <v>1.5269402370123364</v>
      </c>
      <c r="F67" s="17">
        <v>103.4</v>
      </c>
      <c r="G67" s="13">
        <v>74.2</v>
      </c>
      <c r="H67" s="13">
        <v>79</v>
      </c>
      <c r="I67" s="13">
        <v>78</v>
      </c>
      <c r="J67" s="13">
        <v>76.099999999999994</v>
      </c>
      <c r="K67" s="13">
        <v>45.4</v>
      </c>
      <c r="L67" s="19">
        <f t="shared" si="7"/>
        <v>0.11574554986126656</v>
      </c>
      <c r="M67" s="19">
        <f t="shared" si="8"/>
        <v>0.25261493478658353</v>
      </c>
      <c r="N67" s="25">
        <f t="shared" si="9"/>
        <v>2.938079479959419</v>
      </c>
      <c r="O67" s="15">
        <f t="shared" si="10"/>
        <v>14.123560324982018</v>
      </c>
      <c r="P67" s="15">
        <f t="shared" si="11"/>
        <v>7.068950318178219</v>
      </c>
      <c r="Q67" s="12">
        <f t="shared" si="5"/>
        <v>1.5575258999999999</v>
      </c>
      <c r="R67" s="12">
        <f t="shared" si="6"/>
        <v>0.1217055088695085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3">
      <c r="A68" s="4">
        <f>A67+8000</f>
        <v>614129</v>
      </c>
      <c r="B68" s="16">
        <v>149.80000000000001</v>
      </c>
      <c r="C68" s="16">
        <v>14.95</v>
      </c>
      <c r="D68" s="18">
        <v>1.5333000000000001</v>
      </c>
      <c r="E68" s="8">
        <f>D68-[1]Calibration!$C$16*(F68-$F$2)+[1]Calibration!$C$17*(150-B68)</f>
        <v>1.5276587417939305</v>
      </c>
      <c r="F68" s="17">
        <v>103.3</v>
      </c>
      <c r="G68" s="13">
        <v>74.400000000000006</v>
      </c>
      <c r="H68" s="13">
        <v>79.2</v>
      </c>
      <c r="I68" s="13">
        <v>78.2</v>
      </c>
      <c r="J68" s="13">
        <v>76.2</v>
      </c>
      <c r="K68" s="13">
        <v>45.7</v>
      </c>
      <c r="L68" s="19">
        <f t="shared" si="7"/>
        <v>0.11450298260677923</v>
      </c>
      <c r="M68" s="19">
        <f t="shared" si="8"/>
        <v>0.25077459308556971</v>
      </c>
      <c r="N68" s="25">
        <f t="shared" si="9"/>
        <v>2.9865171990800947</v>
      </c>
      <c r="O68" s="15">
        <f t="shared" si="10"/>
        <v>12.898405671560765</v>
      </c>
      <c r="P68" s="15">
        <f t="shared" si="11"/>
        <v>6.2889352556452423</v>
      </c>
      <c r="Q68" s="12">
        <f t="shared" si="5"/>
        <v>1.5575258999999999</v>
      </c>
      <c r="R68" s="12">
        <f t="shared" si="6"/>
        <v>0.1217055088695085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3">
      <c r="A69" s="4">
        <f>A68+10000</f>
        <v>624129</v>
      </c>
      <c r="B69" s="16">
        <v>149.69999999999999</v>
      </c>
      <c r="C69" s="16">
        <v>14.95</v>
      </c>
      <c r="D69" s="18">
        <v>1.5344</v>
      </c>
      <c r="E69" s="8">
        <f>D69-[1]Calibration!$C$16*(F69-$F$2)+[1]Calibration!$C$17*(150-B69)</f>
        <v>1.5293747513571181</v>
      </c>
      <c r="F69" s="16">
        <v>103.1</v>
      </c>
      <c r="G69" s="13">
        <v>74.2</v>
      </c>
      <c r="H69" s="13">
        <v>78.900000000000006</v>
      </c>
      <c r="I69" s="13">
        <v>77.900000000000006</v>
      </c>
      <c r="J69" s="13">
        <v>76</v>
      </c>
      <c r="K69" s="13">
        <v>45.3</v>
      </c>
      <c r="L69" s="19">
        <f t="shared" si="7"/>
        <v>0.11471500526252365</v>
      </c>
      <c r="M69" s="19">
        <f t="shared" si="8"/>
        <v>0.25163291476940675</v>
      </c>
      <c r="N69" s="25">
        <f t="shared" si="9"/>
        <v>3.1022013133119675</v>
      </c>
      <c r="O69" s="15">
        <f t="shared" si="10"/>
        <v>13.10745716746807</v>
      </c>
      <c r="P69" s="15">
        <f t="shared" si="11"/>
        <v>6.6527284803071272</v>
      </c>
      <c r="Q69" s="12">
        <f t="shared" si="5"/>
        <v>1.5575258999999999</v>
      </c>
      <c r="R69" s="12">
        <f t="shared" si="6"/>
        <v>0.1217055088695085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3">
      <c r="A70" s="4">
        <f>A69+8000</f>
        <v>632129</v>
      </c>
      <c r="B70" s="16">
        <v>149.80000000000001</v>
      </c>
      <c r="C70" s="16">
        <v>14.95</v>
      </c>
      <c r="D70" s="18">
        <v>1.5346</v>
      </c>
      <c r="E70" s="8">
        <f>D70-[1]Calibration!$C$16*(F70-$F$2)+[1]Calibration!$C$17*(150-B70)</f>
        <v>1.5289587417939303</v>
      </c>
      <c r="F70" s="17">
        <v>103.3</v>
      </c>
      <c r="G70" s="13">
        <v>74.2</v>
      </c>
      <c r="H70" s="13">
        <v>79</v>
      </c>
      <c r="I70" s="13">
        <v>78.099999999999994</v>
      </c>
      <c r="J70" s="13">
        <v>76.099999999999994</v>
      </c>
      <c r="K70" s="13">
        <v>45.5</v>
      </c>
      <c r="L70" s="19">
        <f t="shared" si="7"/>
        <v>0.1150584897331287</v>
      </c>
      <c r="M70" s="19">
        <f t="shared" si="8"/>
        <v>0.25143216281946457</v>
      </c>
      <c r="N70" s="25">
        <f t="shared" si="9"/>
        <v>3.0741561911507786</v>
      </c>
      <c r="O70" s="15">
        <f t="shared" si="10"/>
        <v>13.446128250276651</v>
      </c>
      <c r="P70" s="15">
        <f t="shared" si="11"/>
        <v>6.567641268132614</v>
      </c>
      <c r="Q70" s="12">
        <f t="shared" si="5"/>
        <v>1.5575258999999999</v>
      </c>
      <c r="R70" s="12">
        <f t="shared" si="6"/>
        <v>0.1217055088695085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3">
      <c r="A71" s="4">
        <f>A70+8000</f>
        <v>640129</v>
      </c>
      <c r="B71" s="16">
        <v>149.80000000000001</v>
      </c>
      <c r="C71" s="16">
        <v>14.96</v>
      </c>
      <c r="D71" s="18">
        <v>1.5348999999999999</v>
      </c>
      <c r="E71" s="8">
        <f>D71-[1]Calibration!$C$16*(F71-$F$2)+[1]Calibration!$C$17*(150-B71)</f>
        <v>1.5290217322307427</v>
      </c>
      <c r="F71" s="17">
        <v>103.5</v>
      </c>
      <c r="G71" s="13">
        <v>74.099999999999994</v>
      </c>
      <c r="H71" s="13">
        <v>78.900000000000006</v>
      </c>
      <c r="I71" s="13">
        <v>77.900000000000006</v>
      </c>
      <c r="J71" s="13">
        <v>76</v>
      </c>
      <c r="K71" s="13">
        <v>45.2</v>
      </c>
      <c r="L71" s="19">
        <f t="shared" si="7"/>
        <v>0.11644948710470349</v>
      </c>
      <c r="M71" s="19">
        <f t="shared" si="8"/>
        <v>0.25355761337830857</v>
      </c>
      <c r="N71" s="25">
        <f t="shared" si="9"/>
        <v>3.0784026668371838</v>
      </c>
      <c r="O71" s="15">
        <f t="shared" si="10"/>
        <v>14.817633009095289</v>
      </c>
      <c r="P71" s="15">
        <f t="shared" si="11"/>
        <v>7.4684975871814858</v>
      </c>
      <c r="Q71" s="12">
        <f t="shared" si="5"/>
        <v>1.5575258999999999</v>
      </c>
      <c r="R71" s="12">
        <f t="shared" si="6"/>
        <v>0.1217055088695085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3">
      <c r="A72" s="4">
        <f>A71+8000</f>
        <v>648129</v>
      </c>
      <c r="B72" s="16">
        <v>149.69999999999999</v>
      </c>
      <c r="C72" s="16">
        <v>14.96</v>
      </c>
      <c r="D72" s="18">
        <v>1.5351999999999999</v>
      </c>
      <c r="E72" s="8">
        <f>D72-[1]Calibration!$C$16*(F72-$F$2)+[1]Calibration!$C$17*(150-B72)</f>
        <v>1.5295822274491486</v>
      </c>
      <c r="F72" s="17">
        <v>103.6</v>
      </c>
      <c r="G72" s="13">
        <v>74.400000000000006</v>
      </c>
      <c r="H72" s="13">
        <v>79.2</v>
      </c>
      <c r="I72" s="13">
        <v>78.2</v>
      </c>
      <c r="J72" s="13">
        <v>76.400000000000006</v>
      </c>
      <c r="K72" s="13">
        <v>45.7</v>
      </c>
      <c r="L72" s="19">
        <f t="shared" si="7"/>
        <v>0.11552547512951902</v>
      </c>
      <c r="M72" s="19">
        <f t="shared" si="8"/>
        <v>0.25193691186437495</v>
      </c>
      <c r="N72" s="25">
        <f t="shared" si="9"/>
        <v>3.1161882329922159</v>
      </c>
      <c r="O72" s="15">
        <f t="shared" si="10"/>
        <v>13.90656959009244</v>
      </c>
      <c r="P72" s="15">
        <f t="shared" si="11"/>
        <v>6.7815753748326575</v>
      </c>
      <c r="Q72" s="12">
        <f t="shared" si="5"/>
        <v>1.5575258999999999</v>
      </c>
      <c r="R72" s="12">
        <f t="shared" si="6"/>
        <v>0.1217055088695085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3">
      <c r="A73" s="4">
        <f>A72+10000</f>
        <v>658129</v>
      </c>
      <c r="B73" s="16">
        <v>149.69999999999999</v>
      </c>
      <c r="C73" s="16">
        <v>14.95</v>
      </c>
      <c r="D73" s="18">
        <v>1.5387999999999999</v>
      </c>
      <c r="E73" s="8">
        <f>D73-[1]Calibration!$C$16*(F73-$F$2)+[1]Calibration!$C$17*(150-B73)</f>
        <v>1.5329452178859608</v>
      </c>
      <c r="F73" s="17">
        <v>103.8</v>
      </c>
      <c r="G73" s="13">
        <v>74.599999999999994</v>
      </c>
      <c r="H73" s="13">
        <v>79.099999999999994</v>
      </c>
      <c r="I73" s="13">
        <v>78.3</v>
      </c>
      <c r="J73" s="13">
        <v>76.5</v>
      </c>
      <c r="K73" s="13">
        <v>45.5</v>
      </c>
      <c r="L73" s="19">
        <f t="shared" si="7"/>
        <v>0.11579783776894401</v>
      </c>
      <c r="M73" s="19">
        <f t="shared" si="8"/>
        <v>0.25308393409294982</v>
      </c>
      <c r="N73" s="25">
        <f t="shared" si="9"/>
        <v>3.3429029193196036</v>
      </c>
      <c r="O73" s="15">
        <f t="shared" si="10"/>
        <v>14.175115500910998</v>
      </c>
      <c r="P73" s="15">
        <f t="shared" si="11"/>
        <v>7.2677321656371419</v>
      </c>
      <c r="Q73" s="12">
        <f t="shared" si="5"/>
        <v>1.5575258999999999</v>
      </c>
      <c r="R73" s="12">
        <f t="shared" si="6"/>
        <v>0.1217055088695085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3">
      <c r="A74" s="4">
        <f>A73+8000</f>
        <v>666129</v>
      </c>
      <c r="B74" s="16">
        <v>149.69999999999999</v>
      </c>
      <c r="C74" s="16">
        <v>14.95</v>
      </c>
      <c r="D74" s="18">
        <v>1.5421</v>
      </c>
      <c r="E74" s="8">
        <f>D74-[1]Calibration!$C$16*(F74-$F$2)+[1]Calibration!$C$17*(150-B74)</f>
        <v>1.5363637226675548</v>
      </c>
      <c r="F74" s="17">
        <v>103.7</v>
      </c>
      <c r="G74" s="13">
        <v>74.3</v>
      </c>
      <c r="H74" s="13">
        <v>78.900000000000006</v>
      </c>
      <c r="I74" s="13">
        <v>78</v>
      </c>
      <c r="J74" s="13">
        <v>76.3</v>
      </c>
      <c r="K74" s="13">
        <v>45</v>
      </c>
      <c r="L74" s="19">
        <f t="shared" si="7"/>
        <v>0.11619980336350892</v>
      </c>
      <c r="M74" s="19">
        <f t="shared" si="8"/>
        <v>0.25427505899116398</v>
      </c>
      <c r="N74" s="25">
        <f t="shared" si="9"/>
        <v>3.5733600835101762</v>
      </c>
      <c r="O74" s="15">
        <f t="shared" si="10"/>
        <v>14.57144818786856</v>
      </c>
      <c r="P74" s="15">
        <f t="shared" si="11"/>
        <v>7.7725815430398679</v>
      </c>
      <c r="Q74" s="12">
        <f t="shared" si="5"/>
        <v>1.5575258999999999</v>
      </c>
      <c r="R74" s="12">
        <f t="shared" si="6"/>
        <v>0.1217055088695085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3">
      <c r="A75" s="4">
        <f>A74+8000</f>
        <v>674129</v>
      </c>
      <c r="B75" s="16">
        <v>149.80000000000001</v>
      </c>
      <c r="C75" s="16">
        <v>14.96</v>
      </c>
      <c r="D75" s="18">
        <v>1.5426</v>
      </c>
      <c r="E75" s="8">
        <f>D75-[1]Calibration!$C$16*(F75-$F$2)+[1]Calibration!$C$17*(150-B75)</f>
        <v>1.5360107035411794</v>
      </c>
      <c r="F75" s="17">
        <v>104.1</v>
      </c>
      <c r="G75" s="13">
        <v>74.400000000000006</v>
      </c>
      <c r="H75" s="13">
        <v>79.099999999999994</v>
      </c>
      <c r="I75" s="13">
        <v>78.2</v>
      </c>
      <c r="J75" s="13">
        <v>76.5</v>
      </c>
      <c r="K75" s="13">
        <v>45.5</v>
      </c>
      <c r="L75" s="19">
        <f t="shared" si="7"/>
        <v>0.11705827745261108</v>
      </c>
      <c r="M75" s="19">
        <f t="shared" si="8"/>
        <v>0.25359020549807798</v>
      </c>
      <c r="N75" s="25">
        <f t="shared" si="9"/>
        <v>3.5495614370353925</v>
      </c>
      <c r="O75" s="15">
        <f t="shared" si="10"/>
        <v>15.417892129882002</v>
      </c>
      <c r="P75" s="15">
        <f t="shared" si="11"/>
        <v>7.4823115133268407</v>
      </c>
      <c r="Q75" s="12">
        <f t="shared" si="5"/>
        <v>1.5575258999999999</v>
      </c>
      <c r="R75" s="12">
        <f t="shared" si="6"/>
        <v>0.1217055088695085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3">
      <c r="A76" s="4">
        <f>A75+8000</f>
        <v>682129</v>
      </c>
      <c r="B76" s="16">
        <v>149.80000000000001</v>
      </c>
      <c r="C76" s="16">
        <v>14.95</v>
      </c>
      <c r="D76" s="18">
        <v>1.5443</v>
      </c>
      <c r="E76" s="8">
        <f>D76-[1]Calibration!$C$16*(F76-$F$2)+[1]Calibration!$C$17*(150-B76)</f>
        <v>1.5377107035411794</v>
      </c>
      <c r="F76" s="17">
        <v>104.1</v>
      </c>
      <c r="G76" s="13">
        <v>74.5</v>
      </c>
      <c r="H76" s="13">
        <v>79.099999999999994</v>
      </c>
      <c r="I76" s="13">
        <v>78.3</v>
      </c>
      <c r="J76" s="13">
        <v>76.599999999999994</v>
      </c>
      <c r="K76" s="13">
        <v>45.7</v>
      </c>
      <c r="L76" s="19">
        <f t="shared" si="7"/>
        <v>0.11660521352176098</v>
      </c>
      <c r="M76" s="19">
        <f t="shared" si="8"/>
        <v>0.25244650489975318</v>
      </c>
      <c r="N76" s="25">
        <f t="shared" si="9"/>
        <v>3.6641662728201485</v>
      </c>
      <c r="O76" s="15">
        <f t="shared" si="10"/>
        <v>14.971177168439262</v>
      </c>
      <c r="P76" s="15">
        <f t="shared" si="11"/>
        <v>6.9975625706550124</v>
      </c>
      <c r="Q76" s="12">
        <f t="shared" si="5"/>
        <v>1.5575258999999999</v>
      </c>
      <c r="R76" s="12">
        <f t="shared" si="6"/>
        <v>0.1217055088695085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3">
      <c r="A77" s="4">
        <f>A76+10000</f>
        <v>692129</v>
      </c>
      <c r="B77" s="16">
        <v>149.80000000000001</v>
      </c>
      <c r="C77" s="16">
        <v>14.95</v>
      </c>
      <c r="D77" s="18">
        <v>1.5455000000000001</v>
      </c>
      <c r="E77" s="8">
        <f>D77-[1]Calibration!$C$16*(F77-$F$2)+[1]Calibration!$C$17*(150-B77)</f>
        <v>1.5389107035411795</v>
      </c>
      <c r="F77" s="17">
        <v>104.1</v>
      </c>
      <c r="G77" s="17">
        <v>74.7</v>
      </c>
      <c r="H77" s="17">
        <v>79.3</v>
      </c>
      <c r="I77" s="17">
        <v>78.400000000000006</v>
      </c>
      <c r="J77" s="17">
        <v>76.599999999999994</v>
      </c>
      <c r="K77" s="17">
        <v>45.9</v>
      </c>
      <c r="L77" s="19">
        <f t="shared" si="7"/>
        <v>0.11597475594548794</v>
      </c>
      <c r="M77" s="19">
        <f t="shared" si="8"/>
        <v>0.25138662182597388</v>
      </c>
      <c r="N77" s="25">
        <f t="shared" si="9"/>
        <v>3.7450638039623327</v>
      </c>
      <c r="O77" s="15">
        <f t="shared" si="10"/>
        <v>14.349554450983787</v>
      </c>
      <c r="P77" s="15">
        <f t="shared" si="11"/>
        <v>6.5483390587299333</v>
      </c>
      <c r="Q77" s="12">
        <f t="shared" si="5"/>
        <v>1.5575258999999999</v>
      </c>
      <c r="R77" s="12">
        <f t="shared" si="6"/>
        <v>0.1217055088695085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3">
      <c r="A78" s="4">
        <f>A77+8000</f>
        <v>700129</v>
      </c>
      <c r="B78" s="16">
        <v>149.9</v>
      </c>
      <c r="C78" s="16">
        <v>14.95</v>
      </c>
      <c r="D78" s="18">
        <v>1.5457000000000001</v>
      </c>
      <c r="E78" s="8">
        <f>D78-[1]Calibration!$C$16*(F78-$F$2)+[1]Calibration!$C$17*(150-B78)</f>
        <v>1.5387317035411794</v>
      </c>
      <c r="F78" s="17">
        <v>104.1</v>
      </c>
      <c r="G78" s="17">
        <v>74.8</v>
      </c>
      <c r="H78" s="17">
        <v>79.400000000000006</v>
      </c>
      <c r="I78" s="17">
        <v>78.5</v>
      </c>
      <c r="J78" s="17">
        <v>76.7</v>
      </c>
      <c r="K78" s="17">
        <v>46.2</v>
      </c>
      <c r="L78" s="19">
        <f t="shared" si="7"/>
        <v>0.11545079998340961</v>
      </c>
      <c r="M78" s="19">
        <f t="shared" si="8"/>
        <v>0.24989163809493142</v>
      </c>
      <c r="N78" s="25">
        <f t="shared" si="9"/>
        <v>3.732996588900281</v>
      </c>
      <c r="O78" s="15">
        <f t="shared" si="10"/>
        <v>13.832940897222528</v>
      </c>
      <c r="P78" s="15">
        <f t="shared" si="11"/>
        <v>5.9147013881753487</v>
      </c>
      <c r="Q78" s="12">
        <f t="shared" si="5"/>
        <v>1.5575258999999999</v>
      </c>
      <c r="R78" s="12">
        <f t="shared" si="6"/>
        <v>0.1217055088695085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3">
      <c r="A79" s="4">
        <f>A78+8000</f>
        <v>708129</v>
      </c>
      <c r="B79" s="16">
        <v>149.80000000000001</v>
      </c>
      <c r="C79" s="16">
        <v>14.95</v>
      </c>
      <c r="D79" s="18">
        <v>1.5456000000000001</v>
      </c>
      <c r="E79" s="8">
        <f>D79-[1]Calibration!$C$16*(F79-$F$2)+[1]Calibration!$C$17*(150-B79)</f>
        <v>1.5387736939779917</v>
      </c>
      <c r="F79" s="17">
        <v>104.3</v>
      </c>
      <c r="G79" s="17">
        <v>74.7</v>
      </c>
      <c r="H79" s="17">
        <v>79.3</v>
      </c>
      <c r="I79" s="17">
        <v>78.400000000000006</v>
      </c>
      <c r="J79" s="17">
        <v>76.599999999999994</v>
      </c>
      <c r="K79" s="17">
        <v>45.8</v>
      </c>
      <c r="L79" s="19">
        <f t="shared" si="7"/>
        <v>0.1168310680631456</v>
      </c>
      <c r="M79" s="19">
        <f t="shared" si="8"/>
        <v>0.25266608065412266</v>
      </c>
      <c r="N79" s="25">
        <f t="shared" si="9"/>
        <v>3.7358273577916949</v>
      </c>
      <c r="O79" s="15">
        <f t="shared" si="10"/>
        <v>15.19386671813921</v>
      </c>
      <c r="P79" s="15">
        <f t="shared" si="11"/>
        <v>7.0906281115167378</v>
      </c>
      <c r="Q79" s="12">
        <f t="shared" si="5"/>
        <v>1.5575258999999999</v>
      </c>
      <c r="R79" s="12">
        <f t="shared" si="6"/>
        <v>0.1217055088695085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3">
      <c r="A80" s="4">
        <f>A79+8000</f>
        <v>716129</v>
      </c>
      <c r="B80" s="16">
        <v>149.80000000000001</v>
      </c>
      <c r="C80" s="16">
        <v>14.95</v>
      </c>
      <c r="D80" s="18">
        <v>1.5456000000000001</v>
      </c>
      <c r="E80" s="8">
        <f>D80-[1]Calibration!$C$16*(F80-$F$2)+[1]Calibration!$C$17*(150-B80)</f>
        <v>1.5390107035411795</v>
      </c>
      <c r="F80" s="17">
        <v>104.1</v>
      </c>
      <c r="G80" s="13">
        <v>74.3</v>
      </c>
      <c r="H80" s="13">
        <v>78.900000000000006</v>
      </c>
      <c r="I80" s="13">
        <v>78</v>
      </c>
      <c r="J80" s="13">
        <v>76.3</v>
      </c>
      <c r="K80" s="13">
        <v>45.1</v>
      </c>
      <c r="L80" s="19">
        <f t="shared" si="7"/>
        <v>0.11758690676595705</v>
      </c>
      <c r="M80" s="19">
        <f t="shared" si="8"/>
        <v>0.25482561980501256</v>
      </c>
      <c r="N80" s="25">
        <f t="shared" si="9"/>
        <v>3.7518052648908471</v>
      </c>
      <c r="O80" s="15">
        <f t="shared" si="10"/>
        <v>15.939113545336022</v>
      </c>
      <c r="P80" s="15">
        <f t="shared" si="11"/>
        <v>8.0059326252903684</v>
      </c>
      <c r="Q80" s="12">
        <f t="shared" si="5"/>
        <v>1.5575258999999999</v>
      </c>
      <c r="R80" s="12">
        <f t="shared" si="6"/>
        <v>0.1217055088695085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3">
      <c r="A81" s="4">
        <f>A80+8000</f>
        <v>724129</v>
      </c>
      <c r="B81" s="16">
        <v>149.80000000000001</v>
      </c>
      <c r="C81" s="16">
        <v>14.94</v>
      </c>
      <c r="D81" s="18">
        <v>1.5456000000000001</v>
      </c>
      <c r="E81" s="8">
        <f>D81-[1]Calibration!$C$16*(F81-$F$2)+[1]Calibration!$C$17*(150-B81)</f>
        <v>1.5391292083227732</v>
      </c>
      <c r="F81" s="17">
        <v>104</v>
      </c>
      <c r="G81" s="13">
        <v>74.400000000000006</v>
      </c>
      <c r="H81" s="13">
        <v>78.900000000000006</v>
      </c>
      <c r="I81" s="13">
        <v>78</v>
      </c>
      <c r="J81" s="13">
        <v>76.3</v>
      </c>
      <c r="K81" s="13">
        <v>45</v>
      </c>
      <c r="L81" s="19">
        <f t="shared" si="7"/>
        <v>0.11704702197823458</v>
      </c>
      <c r="M81" s="19">
        <f t="shared" si="8"/>
        <v>0.25482561980501262</v>
      </c>
      <c r="N81" s="25">
        <f t="shared" si="9"/>
        <v>3.7597942184404083</v>
      </c>
      <c r="O81" s="15">
        <f t="shared" si="10"/>
        <v>15.40679438305258</v>
      </c>
      <c r="P81" s="15">
        <f t="shared" si="11"/>
        <v>8.0059326252903915</v>
      </c>
      <c r="Q81" s="12">
        <f t="shared" si="5"/>
        <v>1.5575258999999999</v>
      </c>
      <c r="R81" s="12">
        <f t="shared" si="6"/>
        <v>0.1217055088695085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3">
      <c r="A82" s="4">
        <f>A81+10000</f>
        <v>734129</v>
      </c>
      <c r="B82" s="16">
        <v>149.80000000000001</v>
      </c>
      <c r="C82" s="16">
        <v>14.94</v>
      </c>
      <c r="D82" s="18">
        <v>1.5482</v>
      </c>
      <c r="E82" s="8">
        <f>D82-[1]Calibration!$C$16*(F82-$F$2)+[1]Calibration!$C$17*(150-B82)</f>
        <v>1.5417292083227732</v>
      </c>
      <c r="F82" s="17">
        <v>104</v>
      </c>
      <c r="G82" s="17">
        <v>74.8</v>
      </c>
      <c r="H82" s="17">
        <v>79.2</v>
      </c>
      <c r="I82" s="17">
        <v>78.400000000000006</v>
      </c>
      <c r="J82" s="17">
        <v>76.599999999999994</v>
      </c>
      <c r="K82" s="17">
        <v>45.6</v>
      </c>
      <c r="L82" s="19">
        <f t="shared" si="7"/>
        <v>0.11534131802830937</v>
      </c>
      <c r="M82" s="19">
        <f t="shared" si="8"/>
        <v>0.25181057842442117</v>
      </c>
      <c r="N82" s="25">
        <f t="shared" si="9"/>
        <v>3.9350722025817917</v>
      </c>
      <c r="O82" s="15">
        <f t="shared" si="10"/>
        <v>13.724993157353863</v>
      </c>
      <c r="P82" s="15">
        <f t="shared" si="11"/>
        <v>6.7280298913981058</v>
      </c>
      <c r="Q82" s="12">
        <f t="shared" si="5"/>
        <v>1.5575258999999999</v>
      </c>
      <c r="R82" s="12">
        <f t="shared" si="6"/>
        <v>0.1217055088695085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3">
      <c r="A83" s="4">
        <f>A82+8000</f>
        <v>742129</v>
      </c>
      <c r="B83" s="16">
        <v>149.80000000000001</v>
      </c>
      <c r="C83" s="16">
        <v>14.95</v>
      </c>
      <c r="D83" s="18">
        <v>1.5481</v>
      </c>
      <c r="E83" s="8">
        <f>D83-[1]Calibration!$C$16*(F83-$F$2)+[1]Calibration!$C$17*(150-B83)</f>
        <v>1.5415107035411795</v>
      </c>
      <c r="F83" s="17">
        <v>104.1</v>
      </c>
      <c r="G83" s="17">
        <v>74.7</v>
      </c>
      <c r="H83" s="17">
        <v>79.2</v>
      </c>
      <c r="I83" s="17">
        <v>78.3</v>
      </c>
      <c r="J83" s="17">
        <v>76.599999999999994</v>
      </c>
      <c r="K83" s="17">
        <v>45.2</v>
      </c>
      <c r="L83" s="19">
        <f t="shared" si="7"/>
        <v>0.11599558406105111</v>
      </c>
      <c r="M83" s="19">
        <f t="shared" si="8"/>
        <v>0.25398289595523821</v>
      </c>
      <c r="N83" s="25">
        <f t="shared" si="9"/>
        <v>3.9203417881037157</v>
      </c>
      <c r="O83" s="15">
        <f t="shared" si="10"/>
        <v>14.370090693679755</v>
      </c>
      <c r="P83" s="15">
        <f t="shared" si="11"/>
        <v>7.6487504259098671</v>
      </c>
      <c r="Q83" s="12">
        <f t="shared" si="5"/>
        <v>1.5575258999999999</v>
      </c>
      <c r="R83" s="12">
        <f t="shared" si="6"/>
        <v>0.1217055088695085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3">
      <c r="A84" s="4">
        <f>A83+8000</f>
        <v>750129</v>
      </c>
      <c r="B84" s="16">
        <v>149.80000000000001</v>
      </c>
      <c r="C84" s="16">
        <v>14.95</v>
      </c>
      <c r="D84" s="18">
        <v>1.5501</v>
      </c>
      <c r="E84" s="8">
        <f>D84-[1]Calibration!$C$16*(F84-$F$2)+[1]Calibration!$C$17*(150-B84)</f>
        <v>1.5430366844148038</v>
      </c>
      <c r="F84" s="17">
        <v>104.5</v>
      </c>
      <c r="G84" s="17">
        <v>74.900000000000006</v>
      </c>
      <c r="H84" s="17">
        <v>79.400000000000006</v>
      </c>
      <c r="I84" s="17">
        <v>78.5</v>
      </c>
      <c r="J84" s="17">
        <v>76.8</v>
      </c>
      <c r="K84" s="17">
        <v>45.1</v>
      </c>
      <c r="L84" s="19">
        <f t="shared" si="7"/>
        <v>0.11670722996552438</v>
      </c>
      <c r="M84" s="19">
        <f t="shared" si="8"/>
        <v>0.25580846715690592</v>
      </c>
      <c r="N84" s="25">
        <f t="shared" si="9"/>
        <v>4.0232151924757096</v>
      </c>
      <c r="O84" s="15">
        <f t="shared" si="10"/>
        <v>15.071764014222335</v>
      </c>
      <c r="P84" s="15">
        <f t="shared" si="11"/>
        <v>8.4225051227918577</v>
      </c>
      <c r="Q84" s="12">
        <f t="shared" si="5"/>
        <v>1.5575258999999999</v>
      </c>
      <c r="R84" s="12">
        <f t="shared" si="6"/>
        <v>0.1217055088695085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3">
      <c r="A85" s="4">
        <f>A84+8000</f>
        <v>758129</v>
      </c>
      <c r="B85" s="16">
        <v>149.80000000000001</v>
      </c>
      <c r="C85" s="16">
        <v>14.95</v>
      </c>
      <c r="D85" s="18">
        <v>1.5505</v>
      </c>
      <c r="E85" s="8">
        <f>D85-[1]Calibration!$C$16*(F85-$F$2)+[1]Calibration!$C$17*(150-B85)</f>
        <v>1.5430811700700222</v>
      </c>
      <c r="F85" s="17">
        <v>104.8</v>
      </c>
      <c r="G85" s="17">
        <v>75.099999999999994</v>
      </c>
      <c r="H85" s="17">
        <v>79.5</v>
      </c>
      <c r="I85" s="17">
        <v>78.599999999999994</v>
      </c>
      <c r="J85" s="17">
        <v>76.900000000000006</v>
      </c>
      <c r="K85" s="17">
        <v>45.4</v>
      </c>
      <c r="L85" s="19">
        <f t="shared" si="7"/>
        <v>0.11743057173081249</v>
      </c>
      <c r="M85" s="19">
        <f t="shared" si="8"/>
        <v>0.25574247335692996</v>
      </c>
      <c r="N85" s="25">
        <f t="shared" si="9"/>
        <v>4.0262141755410532</v>
      </c>
      <c r="O85" s="15">
        <f t="shared" si="10"/>
        <v>15.78496929671814</v>
      </c>
      <c r="P85" s="15">
        <f t="shared" si="11"/>
        <v>8.3945341443661228</v>
      </c>
      <c r="Q85" s="12">
        <f t="shared" si="5"/>
        <v>1.5575258999999999</v>
      </c>
      <c r="R85" s="12">
        <f t="shared" si="6"/>
        <v>0.1217055088695085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3">
      <c r="A86" s="4">
        <f>A85+6000</f>
        <v>764129</v>
      </c>
      <c r="B86" s="16">
        <v>149.80000000000001</v>
      </c>
      <c r="C86" s="16">
        <v>14.94</v>
      </c>
      <c r="D86" s="18">
        <v>1.5527</v>
      </c>
      <c r="E86" s="8">
        <f>D86-[1]Calibration!$C$16*(F86-$F$2)+[1]Calibration!$C$17*(150-B86)</f>
        <v>1.5456366844148037</v>
      </c>
      <c r="F86" s="17">
        <v>104.5</v>
      </c>
      <c r="G86" s="17">
        <v>74.7</v>
      </c>
      <c r="H86" s="17">
        <v>79.2</v>
      </c>
      <c r="I86" s="17">
        <v>78.099999999999994</v>
      </c>
      <c r="J86" s="17">
        <v>76.599999999999994</v>
      </c>
      <c r="K86" s="17">
        <v>45.1</v>
      </c>
      <c r="L86" s="19">
        <f t="shared" si="7"/>
        <v>0.11758663555443234</v>
      </c>
      <c r="M86" s="19">
        <f t="shared" si="8"/>
        <v>0.25538011524436133</v>
      </c>
      <c r="N86" s="25">
        <f t="shared" si="9"/>
        <v>4.1984931766170925</v>
      </c>
      <c r="O86" s="15">
        <f t="shared" si="10"/>
        <v>15.93884613440888</v>
      </c>
      <c r="P86" s="15">
        <f t="shared" si="11"/>
        <v>8.2409513691245238</v>
      </c>
      <c r="Q86" s="12">
        <f t="shared" si="5"/>
        <v>1.5575258999999999</v>
      </c>
      <c r="R86" s="12">
        <f t="shared" si="6"/>
        <v>0.1217055088695085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3">
      <c r="A87" s="4">
        <f>A86-296988+298517+6594</f>
        <v>772252</v>
      </c>
      <c r="B87" s="17">
        <v>149.9</v>
      </c>
      <c r="C87" s="16">
        <v>14.92</v>
      </c>
      <c r="D87" s="18">
        <v>1.5531999999999999</v>
      </c>
      <c r="E87" s="8">
        <f>D87-[1]Calibration!$C$16*(F87-$F$2)+[1]Calibration!$C$17*(150-B87)</f>
        <v>1.5458761891963975</v>
      </c>
      <c r="F87" s="17">
        <v>104.4</v>
      </c>
      <c r="G87" s="17">
        <v>74.900000000000006</v>
      </c>
      <c r="H87" s="17">
        <v>79.400000000000006</v>
      </c>
      <c r="I87" s="17">
        <v>78.3</v>
      </c>
      <c r="J87" s="17">
        <v>76.7</v>
      </c>
      <c r="K87" s="17">
        <v>45.5</v>
      </c>
      <c r="L87" s="19">
        <f t="shared" si="7"/>
        <v>0.11628921813615294</v>
      </c>
      <c r="M87" s="19">
        <f t="shared" si="8"/>
        <v>0.25298005348917479</v>
      </c>
      <c r="N87" s="25">
        <f t="shared" si="9"/>
        <v>4.2146392978901597</v>
      </c>
      <c r="O87" s="15">
        <f t="shared" si="10"/>
        <v>14.659609954882624</v>
      </c>
      <c r="P87" s="15">
        <f t="shared" si="11"/>
        <v>7.2237031488491699</v>
      </c>
      <c r="Q87" s="12">
        <f t="shared" si="5"/>
        <v>1.5575258999999999</v>
      </c>
      <c r="R87" s="12">
        <f t="shared" si="6"/>
        <v>0.1217055088695085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3">
      <c r="A88" s="4">
        <f>A87+10000</f>
        <v>782252</v>
      </c>
      <c r="B88" s="17">
        <v>149.9</v>
      </c>
      <c r="C88" s="16">
        <v>14.91</v>
      </c>
      <c r="D88" s="18">
        <v>1.5547</v>
      </c>
      <c r="E88" s="8">
        <f>D88-[1]Calibration!$C$16*(F88-$F$2)+[1]Calibration!$C$17*(150-B88)</f>
        <v>1.5474946939779914</v>
      </c>
      <c r="F88" s="17">
        <v>104.3</v>
      </c>
      <c r="G88" s="17">
        <v>74.8</v>
      </c>
      <c r="H88" s="17">
        <v>79.2</v>
      </c>
      <c r="I88" s="17">
        <v>78.099999999999994</v>
      </c>
      <c r="J88" s="17">
        <v>76.5</v>
      </c>
      <c r="K88" s="17">
        <v>45.1</v>
      </c>
      <c r="L88" s="19">
        <f t="shared" si="7"/>
        <v>0.11649884039671735</v>
      </c>
      <c r="M88" s="19">
        <f t="shared" si="8"/>
        <v>0.25402325419836719</v>
      </c>
      <c r="N88" s="25">
        <f t="shared" si="9"/>
        <v>4.3237501653674624</v>
      </c>
      <c r="O88" s="15">
        <f t="shared" si="10"/>
        <v>14.866294693325315</v>
      </c>
      <c r="P88" s="15">
        <f t="shared" si="11"/>
        <v>7.6658559653434573</v>
      </c>
      <c r="Q88" s="12">
        <f t="shared" si="5"/>
        <v>1.5575258999999999</v>
      </c>
      <c r="R88" s="12">
        <f t="shared" si="6"/>
        <v>0.1217055088695085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3">
      <c r="A89" s="4">
        <f>A88+8000</f>
        <v>790252</v>
      </c>
      <c r="B89" s="17">
        <v>149.80000000000001</v>
      </c>
      <c r="C89" s="16">
        <v>14.91</v>
      </c>
      <c r="D89" s="18">
        <v>1.5549999999999999</v>
      </c>
      <c r="E89" s="8">
        <f>D89-[1]Calibration!$C$16*(F89-$F$2)+[1]Calibration!$C$17*(150-B89)</f>
        <v>1.5481736939779915</v>
      </c>
      <c r="F89" s="17">
        <v>104.3</v>
      </c>
      <c r="G89" s="17">
        <v>74.900000000000006</v>
      </c>
      <c r="H89" s="17">
        <v>79.3</v>
      </c>
      <c r="I89" s="17">
        <v>78.2</v>
      </c>
      <c r="J89" s="17">
        <v>76.2</v>
      </c>
      <c r="K89" s="17">
        <v>45.3</v>
      </c>
      <c r="L89" s="19">
        <f t="shared" si="7"/>
        <v>0.11655411931879163</v>
      </c>
      <c r="M89" s="19">
        <f t="shared" si="8"/>
        <v>0.25328519483641637</v>
      </c>
      <c r="N89" s="25">
        <f t="shared" si="9"/>
        <v>4.3695246850720855</v>
      </c>
      <c r="O89" s="15">
        <f t="shared" si="10"/>
        <v>14.920798969348075</v>
      </c>
      <c r="P89" s="15">
        <f t="shared" si="11"/>
        <v>7.3530350261407156</v>
      </c>
      <c r="Q89" s="12">
        <f t="shared" si="5"/>
        <v>1.5575258999999999</v>
      </c>
      <c r="R89" s="12">
        <f t="shared" si="6"/>
        <v>0.1217055088695085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3">
      <c r="A90" s="4">
        <f>A89+8000</f>
        <v>798252</v>
      </c>
      <c r="B90" s="17">
        <v>149.80000000000001</v>
      </c>
      <c r="C90" s="16">
        <v>14.91</v>
      </c>
      <c r="D90" s="18">
        <v>1.5552999999999999</v>
      </c>
      <c r="E90" s="8">
        <f>D90-[1]Calibration!$C$16*(F90-$F$2)+[1]Calibration!$C$17*(150-B90)</f>
        <v>1.5482366844148037</v>
      </c>
      <c r="F90" s="17">
        <v>104.5</v>
      </c>
      <c r="G90" s="17">
        <v>75.099999999999994</v>
      </c>
      <c r="H90" s="17">
        <v>79.5</v>
      </c>
      <c r="I90" s="17">
        <v>78.400000000000006</v>
      </c>
      <c r="J90" s="17">
        <v>76.400000000000006</v>
      </c>
      <c r="K90" s="17">
        <v>45.4</v>
      </c>
      <c r="L90" s="19">
        <f t="shared" si="7"/>
        <v>0.11653163733088215</v>
      </c>
      <c r="M90" s="19">
        <f t="shared" si="8"/>
        <v>0.25366555308490363</v>
      </c>
      <c r="N90" s="25">
        <f t="shared" si="9"/>
        <v>4.3737711607584755</v>
      </c>
      <c r="O90" s="15">
        <f t="shared" si="10"/>
        <v>14.898632030692651</v>
      </c>
      <c r="P90" s="15">
        <f t="shared" si="11"/>
        <v>7.5142470243339217</v>
      </c>
      <c r="Q90" s="12">
        <f t="shared" si="5"/>
        <v>1.5575258999999999</v>
      </c>
      <c r="R90" s="12">
        <f t="shared" si="6"/>
        <v>0.1217055088695085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3">
      <c r="A91" s="4">
        <f>A90+2000</f>
        <v>800252</v>
      </c>
      <c r="B91" s="17">
        <v>149.80000000000001</v>
      </c>
      <c r="C91" s="16">
        <v>14.91</v>
      </c>
      <c r="D91" s="18">
        <v>1.5579000000000001</v>
      </c>
      <c r="E91" s="8">
        <f>D91-[1]Calibration!$C$16*(F91-$F$2)+[1]Calibration!$C$17*(150-B91)</f>
        <v>1.5513107035411795</v>
      </c>
      <c r="F91" s="17">
        <v>104.1</v>
      </c>
      <c r="G91" s="17">
        <v>74.900000000000006</v>
      </c>
      <c r="H91" s="17">
        <v>79.099999999999994</v>
      </c>
      <c r="I91" s="17">
        <v>78.2</v>
      </c>
      <c r="J91" s="17">
        <v>76.099999999999994</v>
      </c>
      <c r="K91" s="17">
        <v>44.9</v>
      </c>
      <c r="L91" s="19">
        <f t="shared" si="7"/>
        <v>0.11580153386791008</v>
      </c>
      <c r="M91" s="19">
        <f t="shared" si="8"/>
        <v>0.25367070508715167</v>
      </c>
      <c r="N91" s="25">
        <f t="shared" si="9"/>
        <v>4.5810049590981787</v>
      </c>
      <c r="O91" s="15">
        <f t="shared" si="10"/>
        <v>14.178759804936741</v>
      </c>
      <c r="P91" s="15">
        <f t="shared" si="11"/>
        <v>7.5164306619450576</v>
      </c>
      <c r="Q91" s="12">
        <f t="shared" si="5"/>
        <v>1.5575258999999999</v>
      </c>
      <c r="R91" s="12">
        <f t="shared" si="6"/>
        <v>0.1217055088695085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3">
      <c r="A92" s="4">
        <f t="shared" ref="A92:A103" si="12">A91+2000</f>
        <v>802252</v>
      </c>
      <c r="B92" s="17">
        <v>149.80000000000001</v>
      </c>
      <c r="C92" s="16">
        <v>14.91</v>
      </c>
      <c r="D92" s="18">
        <v>1.5609</v>
      </c>
      <c r="E92" s="8">
        <f>D92-[1]Calibration!$C$16*(F92-$F$2)+[1]Calibration!$C$17*(150-B92)</f>
        <v>1.5535996748516161</v>
      </c>
      <c r="F92" s="17">
        <v>104.7</v>
      </c>
      <c r="G92" s="17">
        <v>75.2</v>
      </c>
      <c r="H92" s="17">
        <v>79.400000000000006</v>
      </c>
      <c r="I92" s="17">
        <v>78.5</v>
      </c>
      <c r="J92" s="17">
        <v>76.400000000000006</v>
      </c>
      <c r="K92" s="17">
        <v>45.9</v>
      </c>
      <c r="L92" s="19">
        <f t="shared" si="7"/>
        <v>0.11686198977499289</v>
      </c>
      <c r="M92" s="19">
        <f t="shared" si="8"/>
        <v>0.25147246107116494</v>
      </c>
      <c r="N92" s="25">
        <f t="shared" si="9"/>
        <v>4.7353150656561764</v>
      </c>
      <c r="O92" s="15">
        <f t="shared" si="10"/>
        <v>15.224355111443193</v>
      </c>
      <c r="P92" s="15">
        <f t="shared" si="11"/>
        <v>6.5847213806479816</v>
      </c>
      <c r="Q92" s="12">
        <f t="shared" si="5"/>
        <v>1.5575258999999999</v>
      </c>
      <c r="R92" s="12">
        <f t="shared" si="6"/>
        <v>0.1217055088695085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3">
      <c r="A93" s="4">
        <f t="shared" si="12"/>
        <v>804252</v>
      </c>
      <c r="B93" s="17">
        <v>149.80000000000001</v>
      </c>
      <c r="C93" s="16">
        <v>14.91</v>
      </c>
      <c r="D93" s="18">
        <v>1.5608</v>
      </c>
      <c r="E93" s="8">
        <f>D93-[1]Calibration!$C$16*(F93-$F$2)+[1]Calibration!$C$17*(150-B93)</f>
        <v>1.5538551891963976</v>
      </c>
      <c r="F93" s="17">
        <v>104.4</v>
      </c>
      <c r="G93" s="17">
        <v>75.3</v>
      </c>
      <c r="H93" s="17">
        <v>79.400000000000006</v>
      </c>
      <c r="I93" s="17">
        <v>78.599999999999994</v>
      </c>
      <c r="J93" s="17">
        <v>76.5</v>
      </c>
      <c r="K93" s="17">
        <v>44.9</v>
      </c>
      <c r="L93" s="19">
        <f t="shared" si="7"/>
        <v>0.11526559588420994</v>
      </c>
      <c r="M93" s="19">
        <f t="shared" si="8"/>
        <v>0.25448248441968419</v>
      </c>
      <c r="N93" s="25">
        <f t="shared" si="9"/>
        <v>4.7525404653763754</v>
      </c>
      <c r="O93" s="15">
        <f t="shared" si="10"/>
        <v>13.650332138503238</v>
      </c>
      <c r="P93" s="15">
        <f t="shared" si="11"/>
        <v>7.8604972591859417</v>
      </c>
      <c r="Q93" s="12">
        <f t="shared" si="5"/>
        <v>1.5575258999999999</v>
      </c>
      <c r="R93" s="12">
        <f t="shared" si="6"/>
        <v>0.1217055088695085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3">
      <c r="A94" s="4">
        <f t="shared" si="12"/>
        <v>806252</v>
      </c>
      <c r="B94" s="17">
        <v>149.80000000000001</v>
      </c>
      <c r="C94" s="16">
        <v>14.91</v>
      </c>
      <c r="D94" s="18">
        <v>1.5609</v>
      </c>
      <c r="E94" s="8">
        <f>D94-[1]Calibration!$C$16*(F94-$F$2)+[1]Calibration!$C$17*(150-B94)</f>
        <v>1.5538366844148037</v>
      </c>
      <c r="F94" s="17">
        <v>104.5</v>
      </c>
      <c r="G94" s="17">
        <v>75.099999999999994</v>
      </c>
      <c r="H94" s="17">
        <v>79.099999999999994</v>
      </c>
      <c r="I94" s="17">
        <v>78.3</v>
      </c>
      <c r="J94" s="17">
        <v>76.3</v>
      </c>
      <c r="K94" s="17">
        <v>45</v>
      </c>
      <c r="L94" s="19">
        <f t="shared" si="7"/>
        <v>0.11675507121161226</v>
      </c>
      <c r="M94" s="19">
        <f t="shared" si="8"/>
        <v>0.25446618084582162</v>
      </c>
      <c r="N94" s="25">
        <f t="shared" si="9"/>
        <v>4.751292972755313</v>
      </c>
      <c r="O94" s="15">
        <f t="shared" si="10"/>
        <v>15.118934841441838</v>
      </c>
      <c r="P94" s="15">
        <f t="shared" si="11"/>
        <v>7.8535871113699613</v>
      </c>
      <c r="Q94" s="12">
        <f t="shared" si="5"/>
        <v>1.5575258999999999</v>
      </c>
      <c r="R94" s="12">
        <f t="shared" si="6"/>
        <v>0.1217055088695085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3">
      <c r="A95" s="4">
        <f t="shared" si="12"/>
        <v>808252</v>
      </c>
      <c r="B95" s="17">
        <v>149.80000000000001</v>
      </c>
      <c r="C95" s="16">
        <v>14.91</v>
      </c>
      <c r="D95" s="18">
        <v>1.5604</v>
      </c>
      <c r="E95" s="8">
        <f>D95-[1]Calibration!$C$16*(F95-$F$2)+[1]Calibration!$C$17*(150-B95)</f>
        <v>1.5535736939779916</v>
      </c>
      <c r="F95" s="17">
        <v>104.3</v>
      </c>
      <c r="G95" s="17">
        <v>74.8</v>
      </c>
      <c r="H95" s="17">
        <v>78.8</v>
      </c>
      <c r="I95" s="17">
        <v>78</v>
      </c>
      <c r="J95" s="17">
        <v>76</v>
      </c>
      <c r="K95" s="17">
        <v>44.7</v>
      </c>
      <c r="L95" s="19">
        <f t="shared" si="7"/>
        <v>0.11722029440946465</v>
      </c>
      <c r="M95" s="19">
        <f t="shared" si="8"/>
        <v>0.25497553090525893</v>
      </c>
      <c r="N95" s="25">
        <f t="shared" si="9"/>
        <v>4.7335635752118943</v>
      </c>
      <c r="O95" s="15">
        <f t="shared" si="10"/>
        <v>15.577638677125593</v>
      </c>
      <c r="P95" s="15">
        <f t="shared" si="11"/>
        <v>8.0694713236574405</v>
      </c>
      <c r="Q95" s="12">
        <f t="shared" si="5"/>
        <v>1.5575258999999999</v>
      </c>
      <c r="R95" s="12">
        <f t="shared" si="6"/>
        <v>0.1217055088695085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3">
      <c r="A96" s="4">
        <f t="shared" si="12"/>
        <v>810252</v>
      </c>
      <c r="B96" s="17">
        <v>149.80000000000001</v>
      </c>
      <c r="C96" s="16">
        <v>14.91</v>
      </c>
      <c r="D96" s="18">
        <v>1.5609999999999999</v>
      </c>
      <c r="E96" s="8">
        <f>D96-[1]Calibration!$C$16*(F96-$F$2)+[1]Calibration!$C$17*(150-B96)</f>
        <v>1.5535811700700222</v>
      </c>
      <c r="F96" s="17">
        <v>104.8</v>
      </c>
      <c r="G96" s="17">
        <v>75.2</v>
      </c>
      <c r="H96" s="17">
        <v>79.3</v>
      </c>
      <c r="I96" s="17">
        <v>78.5</v>
      </c>
      <c r="J96" s="17">
        <v>76.400000000000006</v>
      </c>
      <c r="K96" s="17">
        <v>45.4</v>
      </c>
      <c r="L96" s="19">
        <f t="shared" si="7"/>
        <v>0.11738906199083296</v>
      </c>
      <c r="M96" s="19">
        <f t="shared" si="8"/>
        <v>0.25402223250475325</v>
      </c>
      <c r="N96" s="25">
        <f t="shared" si="9"/>
        <v>4.7340675730351149</v>
      </c>
      <c r="O96" s="15">
        <f t="shared" si="10"/>
        <v>15.744041249632906</v>
      </c>
      <c r="P96" s="15">
        <f t="shared" si="11"/>
        <v>7.665422928148395</v>
      </c>
      <c r="Q96" s="12">
        <f t="shared" si="5"/>
        <v>1.5575258999999999</v>
      </c>
      <c r="R96" s="12">
        <f t="shared" si="6"/>
        <v>0.1217055088695085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3">
      <c r="A97" s="4">
        <f t="shared" si="12"/>
        <v>812252</v>
      </c>
      <c r="B97" s="17">
        <v>149.80000000000001</v>
      </c>
      <c r="C97" s="16">
        <v>14.91</v>
      </c>
      <c r="D97" s="18">
        <v>1.5611999999999999</v>
      </c>
      <c r="E97" s="8">
        <f>D97-[1]Calibration!$C$16*(F97-$F$2)+[1]Calibration!$C$17*(150-B97)</f>
        <v>1.5535441605068343</v>
      </c>
      <c r="F97" s="17">
        <v>105</v>
      </c>
      <c r="G97" s="17">
        <v>75.3</v>
      </c>
      <c r="H97" s="17">
        <v>79.400000000000006</v>
      </c>
      <c r="I97" s="17">
        <v>78.599999999999994</v>
      </c>
      <c r="J97" s="17">
        <v>76.5</v>
      </c>
      <c r="K97" s="17">
        <v>45.6</v>
      </c>
      <c r="L97" s="19">
        <f t="shared" si="7"/>
        <v>0.11780161575071318</v>
      </c>
      <c r="M97" s="19">
        <f t="shared" si="8"/>
        <v>0.25398969058411469</v>
      </c>
      <c r="N97" s="25">
        <f t="shared" si="9"/>
        <v>4.7315725877929902</v>
      </c>
      <c r="O97" s="15">
        <f t="shared" si="10"/>
        <v>16.150813725632389</v>
      </c>
      <c r="P97" s="15">
        <f t="shared" si="11"/>
        <v>7.6516302785291161</v>
      </c>
      <c r="Q97" s="12">
        <f t="shared" si="5"/>
        <v>1.5575258999999999</v>
      </c>
      <c r="R97" s="12">
        <f t="shared" si="6"/>
        <v>0.1217055088695085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3">
      <c r="A98" s="4">
        <f t="shared" si="12"/>
        <v>814252</v>
      </c>
      <c r="B98" s="17">
        <v>149.80000000000001</v>
      </c>
      <c r="C98" s="16">
        <v>14.91</v>
      </c>
      <c r="D98" s="18">
        <v>1.5615000000000001</v>
      </c>
      <c r="E98" s="8">
        <f>D98-[1]Calibration!$C$16*(F98-$F$2)+[1]Calibration!$C$17*(150-B98)</f>
        <v>1.5536071509436467</v>
      </c>
      <c r="F98" s="17">
        <v>105.2</v>
      </c>
      <c r="G98" s="17">
        <v>75.3</v>
      </c>
      <c r="H98" s="17">
        <v>79.400000000000006</v>
      </c>
      <c r="I98" s="17">
        <v>78.599999999999994</v>
      </c>
      <c r="J98" s="17">
        <v>76.5</v>
      </c>
      <c r="K98" s="17">
        <v>45.7</v>
      </c>
      <c r="L98" s="19">
        <f t="shared" si="7"/>
        <v>0.11863400319862928</v>
      </c>
      <c r="M98" s="19">
        <f t="shared" si="8"/>
        <v>0.25436840325471849</v>
      </c>
      <c r="N98" s="25">
        <f t="shared" si="9"/>
        <v>4.7358190634793962</v>
      </c>
      <c r="O98" s="15">
        <f t="shared" si="10"/>
        <v>16.971536589188457</v>
      </c>
      <c r="P98" s="15">
        <f t="shared" si="11"/>
        <v>7.8121448108468483</v>
      </c>
      <c r="Q98" s="12">
        <f t="shared" si="5"/>
        <v>1.5575258999999999</v>
      </c>
      <c r="R98" s="12">
        <f t="shared" si="6"/>
        <v>0.1217055088695085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3">
      <c r="A99" s="4">
        <f t="shared" si="12"/>
        <v>816252</v>
      </c>
      <c r="B99" s="17">
        <v>149.80000000000001</v>
      </c>
      <c r="C99" s="16">
        <v>14.91</v>
      </c>
      <c r="D99" s="18">
        <v>1.5629</v>
      </c>
      <c r="E99" s="8">
        <f>D99-[1]Calibration!$C$16*(F99-$F$2)+[1]Calibration!$C$17*(150-B99)</f>
        <v>1.5557181796332098</v>
      </c>
      <c r="F99" s="17">
        <v>104.6</v>
      </c>
      <c r="G99" s="17">
        <v>75.3</v>
      </c>
      <c r="H99" s="17">
        <v>79.400000000000006</v>
      </c>
      <c r="I99" s="17">
        <v>78.5</v>
      </c>
      <c r="J99" s="17">
        <v>76.400000000000006</v>
      </c>
      <c r="K99" s="17">
        <v>45.6</v>
      </c>
      <c r="L99" s="19">
        <f t="shared" si="7"/>
        <v>0.11617853599838916</v>
      </c>
      <c r="M99" s="19">
        <f t="shared" si="8"/>
        <v>0.25200491264356484</v>
      </c>
      <c r="N99" s="25">
        <f t="shared" si="9"/>
        <v>4.8781332377760354</v>
      </c>
      <c r="O99" s="15">
        <f t="shared" si="10"/>
        <v>14.550478850998957</v>
      </c>
      <c r="P99" s="15">
        <f t="shared" si="11"/>
        <v>6.8103969963841733</v>
      </c>
      <c r="Q99" s="12">
        <f t="shared" si="5"/>
        <v>1.5575258999999999</v>
      </c>
      <c r="R99" s="12">
        <f t="shared" si="6"/>
        <v>0.1217055088695085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3">
      <c r="A100" s="4">
        <f t="shared" si="12"/>
        <v>818252</v>
      </c>
      <c r="B100" s="17">
        <v>149.80000000000001</v>
      </c>
      <c r="C100" s="16">
        <v>14.91</v>
      </c>
      <c r="D100" s="18">
        <v>1.5648</v>
      </c>
      <c r="E100" s="8">
        <f>D100-[1]Calibration!$C$16*(F100-$F$2)+[1]Calibration!$C$17*(150-B100)</f>
        <v>1.5576181796332098</v>
      </c>
      <c r="F100" s="17">
        <v>104.6</v>
      </c>
      <c r="G100" s="17">
        <v>75.2</v>
      </c>
      <c r="H100" s="17">
        <v>79.3</v>
      </c>
      <c r="I100" s="17">
        <v>78.5</v>
      </c>
      <c r="J100" s="17">
        <v>76.400000000000006</v>
      </c>
      <c r="K100" s="17">
        <v>45</v>
      </c>
      <c r="L100" s="19">
        <f t="shared" si="7"/>
        <v>0.11625077472075923</v>
      </c>
      <c r="M100" s="19">
        <f t="shared" si="8"/>
        <v>0.25425857516907335</v>
      </c>
      <c r="N100" s="25">
        <f t="shared" si="9"/>
        <v>5.0062209954178192</v>
      </c>
      <c r="O100" s="15">
        <f t="shared" si="10"/>
        <v>14.621705262727803</v>
      </c>
      <c r="P100" s="15">
        <f t="shared" si="11"/>
        <v>7.765594998360843</v>
      </c>
      <c r="Q100" s="12">
        <f t="shared" si="5"/>
        <v>1.5575258999999999</v>
      </c>
      <c r="R100" s="12">
        <f t="shared" si="6"/>
        <v>0.1217055088695085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3">
      <c r="A101" s="4">
        <f t="shared" si="12"/>
        <v>820252</v>
      </c>
      <c r="B101" s="17">
        <v>149.80000000000001</v>
      </c>
      <c r="C101" s="16">
        <v>14.91</v>
      </c>
      <c r="D101" s="18">
        <v>1.5648</v>
      </c>
      <c r="E101" s="8">
        <f>D101-[1]Calibration!$C$16*(F101-$F$2)+[1]Calibration!$C$17*(150-B101)</f>
        <v>1.5574996748516161</v>
      </c>
      <c r="F101" s="17">
        <v>104.7</v>
      </c>
      <c r="G101" s="17">
        <v>75</v>
      </c>
      <c r="H101" s="17">
        <v>79.2</v>
      </c>
      <c r="I101" s="17">
        <v>78.400000000000006</v>
      </c>
      <c r="J101" s="17">
        <v>76.3</v>
      </c>
      <c r="K101" s="17">
        <v>44.8</v>
      </c>
      <c r="L101" s="19">
        <f t="shared" si="7"/>
        <v>0.11721064350285727</v>
      </c>
      <c r="M101" s="19">
        <f t="shared" si="8"/>
        <v>0.25553840021187074</v>
      </c>
      <c r="N101" s="25">
        <f t="shared" si="9"/>
        <v>4.9982320418682589</v>
      </c>
      <c r="O101" s="15">
        <f t="shared" si="10"/>
        <v>15.568123012603566</v>
      </c>
      <c r="P101" s="15">
        <f t="shared" si="11"/>
        <v>8.3080392684868372</v>
      </c>
      <c r="Q101" s="12">
        <f t="shared" si="5"/>
        <v>1.5575258999999999</v>
      </c>
      <c r="R101" s="12">
        <f t="shared" si="6"/>
        <v>0.1217055088695085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3">
      <c r="A102" s="4">
        <f t="shared" si="12"/>
        <v>822252</v>
      </c>
      <c r="B102" s="17">
        <v>149.80000000000001</v>
      </c>
      <c r="C102" s="16">
        <v>14.91</v>
      </c>
      <c r="D102" s="18">
        <v>1.5649999999999999</v>
      </c>
      <c r="E102" s="8">
        <f>D102-[1]Calibration!$C$16*(F102-$F$2)+[1]Calibration!$C$17*(150-B102)</f>
        <v>1.5574626652884282</v>
      </c>
      <c r="F102" s="17">
        <v>104.9</v>
      </c>
      <c r="G102" s="17">
        <v>75.099999999999994</v>
      </c>
      <c r="H102" s="17">
        <v>79.3</v>
      </c>
      <c r="I102" s="17">
        <v>78.5</v>
      </c>
      <c r="J102" s="17">
        <v>76.400000000000006</v>
      </c>
      <c r="K102" s="17">
        <v>45.4</v>
      </c>
      <c r="L102" s="19">
        <f t="shared" si="7"/>
        <v>0.11762221833584297</v>
      </c>
      <c r="M102" s="19">
        <f t="shared" si="8"/>
        <v>0.25379952823146518</v>
      </c>
      <c r="N102" s="25">
        <f t="shared" si="9"/>
        <v>4.9957370566261341</v>
      </c>
      <c r="O102" s="15">
        <f t="shared" si="10"/>
        <v>15.973930279809831</v>
      </c>
      <c r="P102" s="15">
        <f t="shared" si="11"/>
        <v>7.5710313879472118</v>
      </c>
      <c r="Q102" s="12">
        <f t="shared" si="5"/>
        <v>1.5575258999999999</v>
      </c>
      <c r="R102" s="12">
        <f t="shared" si="6"/>
        <v>0.1217055088695085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3">
      <c r="A103" s="4">
        <f t="shared" si="12"/>
        <v>824252</v>
      </c>
      <c r="B103" s="22">
        <v>149.80000000000001</v>
      </c>
      <c r="C103" s="24">
        <v>14.9</v>
      </c>
      <c r="D103" s="21">
        <v>1.5649999999999999</v>
      </c>
      <c r="E103" s="8">
        <f>D103-[1]Calibration!$C$16*(F103-$F$2)+[1]Calibration!$C$17*(150-B103)</f>
        <v>1.5580551891963976</v>
      </c>
      <c r="F103" s="22">
        <v>104.4</v>
      </c>
      <c r="G103" s="22">
        <v>74.8</v>
      </c>
      <c r="H103" s="22">
        <v>79</v>
      </c>
      <c r="I103" s="22">
        <v>78.2</v>
      </c>
      <c r="J103" s="22">
        <v>76</v>
      </c>
      <c r="K103" s="22">
        <v>44.8</v>
      </c>
      <c r="L103" s="23">
        <f t="shared" si="7"/>
        <v>0.11687574913516213</v>
      </c>
      <c r="M103" s="23">
        <f t="shared" si="8"/>
        <v>0.25422608206042563</v>
      </c>
      <c r="N103" s="27">
        <f t="shared" si="9"/>
        <v>5.0356818243739996</v>
      </c>
      <c r="O103" s="24">
        <f t="shared" si="10"/>
        <v>15.237921656093853</v>
      </c>
      <c r="P103" s="24">
        <f t="shared" si="11"/>
        <v>7.7518230373387231</v>
      </c>
      <c r="Q103" s="21">
        <f t="shared" si="5"/>
        <v>1.5575258999999999</v>
      </c>
      <c r="R103" s="21">
        <f t="shared" si="6"/>
        <v>0.1217055088695085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2023-05-31T09:49:59Z</dcterms:created>
  <dcterms:modified xsi:type="dcterms:W3CDTF">2024-11-12T22:02:14Z</dcterms:modified>
</cp:coreProperties>
</file>