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90\"/>
    </mc:Choice>
  </mc:AlternateContent>
  <xr:revisionPtr revIDLastSave="0" documentId="13_ncr:1_{EFCA86F9-9B82-4004-A1C5-35B1C24065A9}" xr6:coauthVersionLast="47" xr6:coauthVersionMax="47" xr10:uidLastSave="{00000000-0000-0000-0000-000000000000}"/>
  <bookViews>
    <workbookView xWindow="-108" yWindow="-108" windowWidth="23256" windowHeight="12456" xr2:uid="{C4B13D50-203E-419E-9E42-9E12D6D703C7}"/>
  </bookViews>
  <sheets>
    <sheet name="Rth Module 29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1" i="1"/>
  <c r="G2" i="1"/>
  <c r="S31" i="1"/>
  <c r="M31" i="1"/>
  <c r="O31" i="1"/>
  <c r="M2" i="1"/>
  <c r="O2" i="1"/>
  <c r="R31" i="1"/>
  <c r="N31" i="1"/>
  <c r="Q31" i="1"/>
  <c r="G31" i="1"/>
  <c r="P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T30" i="1"/>
  <c r="S30" i="1"/>
  <c r="M30" i="1"/>
  <c r="O30" i="1"/>
  <c r="R30" i="1"/>
  <c r="N30" i="1"/>
  <c r="Q30" i="1"/>
  <c r="G30" i="1"/>
  <c r="P30" i="1"/>
  <c r="T29" i="1"/>
  <c r="S29" i="1"/>
  <c r="M29" i="1"/>
  <c r="O29" i="1"/>
  <c r="R29" i="1"/>
  <c r="N29" i="1"/>
  <c r="Q29" i="1"/>
  <c r="G29" i="1"/>
  <c r="P29" i="1"/>
  <c r="T28" i="1"/>
  <c r="S28" i="1"/>
  <c r="M28" i="1"/>
  <c r="O28" i="1"/>
  <c r="R28" i="1"/>
  <c r="N28" i="1"/>
  <c r="Q28" i="1"/>
  <c r="G28" i="1"/>
  <c r="P28" i="1"/>
  <c r="T27" i="1"/>
  <c r="S27" i="1"/>
  <c r="M27" i="1"/>
  <c r="O27" i="1"/>
  <c r="R27" i="1"/>
  <c r="N27" i="1"/>
  <c r="Q27" i="1"/>
  <c r="G27" i="1"/>
  <c r="P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<sst xmlns="http://schemas.openxmlformats.org/spreadsheetml/2006/main" count="46" uniqueCount="46">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</sst>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>
        <row r="5">
          <cell r="M5">
            <v>42.1</v>
          </cell>
        </row>
        <row r="6">
          <cell r="M6">
            <v>42</v>
          </cell>
        </row>
        <row r="7">
          <cell r="M7">
            <v>42.2</v>
          </cell>
        </row>
        <row r="8">
          <cell r="M8">
            <v>42.2</v>
          </cell>
        </row>
        <row r="9">
          <cell r="M9">
            <v>42</v>
          </cell>
        </row>
        <row r="10">
          <cell r="M10">
            <v>42.2</v>
          </cell>
        </row>
        <row r="11">
          <cell r="M11">
            <v>42.5</v>
          </cell>
        </row>
        <row r="12">
          <cell r="M12">
            <v>42.2</v>
          </cell>
        </row>
        <row r="13">
          <cell r="M13">
            <v>42.3</v>
          </cell>
        </row>
        <row r="14">
          <cell r="M14">
            <v>41.9</v>
          </cell>
        </row>
        <row r="15">
          <cell r="M15">
            <v>42.9</v>
          </cell>
        </row>
        <row r="16">
          <cell r="M16">
            <v>42.2</v>
          </cell>
        </row>
        <row r="17">
          <cell r="M17">
            <v>42.4</v>
          </cell>
        </row>
        <row r="18">
          <cell r="M18">
            <v>42.6</v>
          </cell>
        </row>
        <row r="19">
          <cell r="M19">
            <v>42.7</v>
          </cell>
        </row>
        <row r="20">
          <cell r="M20">
            <v>43</v>
          </cell>
        </row>
        <row r="21">
          <cell r="M21">
            <v>42.2</v>
          </cell>
        </row>
        <row r="22">
          <cell r="M22">
            <v>42.6</v>
          </cell>
        </row>
        <row r="23">
          <cell r="M23">
            <v>42.1</v>
          </cell>
        </row>
        <row r="24">
          <cell r="M24">
            <v>42.4</v>
          </cell>
        </row>
        <row r="25">
          <cell r="M25">
            <v>43.2</v>
          </cell>
        </row>
        <row r="26">
          <cell r="M26">
            <v>42.6</v>
          </cell>
        </row>
        <row r="27">
          <cell r="M27">
            <v>42.3</v>
          </cell>
        </row>
        <row r="28">
          <cell r="M28">
            <v>43.1</v>
          </cell>
        </row>
        <row r="29">
          <cell r="M29">
            <v>42.2</v>
          </cell>
        </row>
        <row r="30">
          <cell r="M30">
            <v>42.7</v>
          </cell>
        </row>
        <row r="31">
          <cell r="M31">
            <v>43.3</v>
          </cell>
        </row>
        <row r="32">
          <cell r="M32">
            <v>42.2</v>
          </cell>
        </row>
        <row r="33">
          <cell r="M33">
            <v>42.3</v>
          </cell>
        </row>
        <row r="34">
          <cell r="M34">
            <v>43.3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0C85-7CDC-467D-814C-AF26CB1D230E}">
  <dimension ref="A1:AA198"/>
  <sheetViews>
    <sheetView tabSelected="1" zoomScaleNormal="100" workbookViewId="0">
      <selection activeCell="G11" sqref="G11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45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</row>
    <row r="2" spans="2:27" x14ac:dyDescent="0.3">
      <c r="B2" s="3" t="s">
        <v>17</v>
      </c>
      <c r="C2" s="3">
        <v>0</v>
      </c>
      <c r="D2" s="4">
        <v>149.6</v>
      </c>
      <c r="E2" s="5">
        <v>14.87</v>
      </c>
      <c r="F2" s="6">
        <v>1.4648000000000001</v>
      </c>
      <c r="G2" s="6">
        <f>F2-[1]Calibration!$C$16*(H2-$H$2)+[1]Calibration!$C$17*(150-D2)</f>
        <v>1.4663160000000002</v>
      </c>
      <c r="H2" s="4">
        <v>95.9</v>
      </c>
      <c r="I2" s="4">
        <v>73.5</v>
      </c>
      <c r="J2" s="4">
        <v>72.8</v>
      </c>
      <c r="K2" s="4">
        <v>76.400000000000006</v>
      </c>
      <c r="L2" s="4">
        <v>71.400000000000006</v>
      </c>
      <c r="M2" s="4">
        <f>'[1]Rth Module 29L'!M5</f>
        <v>42.1</v>
      </c>
      <c r="N2" s="7">
        <f t="shared" ref="N2:N31" si="0">(H2-(I2+J2+K2+L2)/4)/(F2*D2)</f>
        <v>0.10210643638816928</v>
      </c>
      <c r="O2" s="7">
        <f t="shared" ref="O2:O31" si="1">(H2-M2)/(D2*F2)</f>
        <v>0.24551178894674897</v>
      </c>
      <c r="P2" s="5">
        <f t="shared" ref="P2:P31" si="2">(G2-$G$2)/$G$2*100</f>
        <v>0</v>
      </c>
      <c r="Q2" s="5">
        <f t="shared" ref="Q2:Q31" si="3">(N2-$N$2)/$N$2*100</f>
        <v>0</v>
      </c>
      <c r="R2" s="5">
        <f t="shared" ref="R2:R31" si="4">(O2-$O$2)/$O$2*100</f>
        <v>0</v>
      </c>
      <c r="S2" s="6">
        <f t="shared" ref="S2:S31" si="5">$G$2*1.05</f>
        <v>1.5396318000000002</v>
      </c>
      <c r="T2" s="7">
        <f t="shared" ref="T2:T31" si="6">$N$2*1.2</f>
        <v>0.12252772366580314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9">
        <v>14.87</v>
      </c>
      <c r="F3" s="10">
        <v>1.4690000000000001</v>
      </c>
      <c r="G3" s="10">
        <f>F3-[1]Calibration!$C$16*(H3-$H$2)+[1]Calibration!$C$17*(150-D3)</f>
        <v>1.4691889617472489</v>
      </c>
      <c r="H3" s="11">
        <v>96.7</v>
      </c>
      <c r="I3" s="11">
        <v>73.5</v>
      </c>
      <c r="J3" s="11">
        <v>72.8</v>
      </c>
      <c r="K3" s="11">
        <v>76.400000000000006</v>
      </c>
      <c r="L3" s="11">
        <v>71.400000000000006</v>
      </c>
      <c r="M3" s="11">
        <f>'[1]Rth Module 29L'!M6</f>
        <v>42</v>
      </c>
      <c r="N3" s="12">
        <f t="shared" si="0"/>
        <v>0.10538435618684611</v>
      </c>
      <c r="O3" s="12">
        <f t="shared" si="1"/>
        <v>0.24873891190595396</v>
      </c>
      <c r="P3" s="9">
        <f t="shared" si="2"/>
        <v>0.19593060071967533</v>
      </c>
      <c r="Q3" s="9">
        <f t="shared" si="3"/>
        <v>3.2102969358517583</v>
      </c>
      <c r="R3" s="9">
        <f t="shared" si="4"/>
        <v>1.3144472503945417</v>
      </c>
      <c r="S3" s="10">
        <f t="shared" si="5"/>
        <v>1.5396318000000002</v>
      </c>
      <c r="T3" s="12">
        <f t="shared" si="6"/>
        <v>0.12252772366580314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149.80000000000001</v>
      </c>
      <c r="E4" s="9">
        <v>14.87</v>
      </c>
      <c r="F4" s="8">
        <v>1.4729000000000001</v>
      </c>
      <c r="G4" s="10">
        <f>F4-[1]Calibration!$C$16*(H4-$H$2)+[1]Calibration!$C$17*(150-D4)</f>
        <v>1.4721174378392796</v>
      </c>
      <c r="H4" s="11">
        <v>97.2</v>
      </c>
      <c r="I4" s="11">
        <v>74.099999999999994</v>
      </c>
      <c r="J4" s="11">
        <v>73.099999999999994</v>
      </c>
      <c r="K4" s="11">
        <v>76.900000000000006</v>
      </c>
      <c r="L4" s="11">
        <v>71.8</v>
      </c>
      <c r="M4" s="11">
        <f>'[1]Rth Module 29L'!M7</f>
        <v>42.2</v>
      </c>
      <c r="N4" s="12">
        <f t="shared" si="0"/>
        <v>0.10526176482078853</v>
      </c>
      <c r="O4" s="12">
        <f t="shared" si="1"/>
        <v>0.24927436233125369</v>
      </c>
      <c r="P4" s="9">
        <f t="shared" si="2"/>
        <v>0.39564717559376306</v>
      </c>
      <c r="Q4" s="9">
        <f t="shared" si="3"/>
        <v>3.0902346063904367</v>
      </c>
      <c r="R4" s="9">
        <f t="shared" si="4"/>
        <v>1.5325428569626935</v>
      </c>
      <c r="S4" s="10">
        <f t="shared" si="5"/>
        <v>1.5396318000000002</v>
      </c>
      <c r="T4" s="12">
        <f t="shared" si="6"/>
        <v>0.12252772366580314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9">
        <v>14.87</v>
      </c>
      <c r="F5" s="8">
        <v>1.4742</v>
      </c>
      <c r="G5" s="10">
        <f>F5-[1]Calibration!$C$16*(H5-$H$2)+[1]Calibration!$C$17*(150-D5)</f>
        <v>1.4731804282760919</v>
      </c>
      <c r="H5" s="11">
        <v>97.4</v>
      </c>
      <c r="I5" s="11">
        <v>74.099999999999994</v>
      </c>
      <c r="J5" s="11">
        <v>73.099999999999994</v>
      </c>
      <c r="K5" s="11">
        <v>77</v>
      </c>
      <c r="L5" s="11">
        <v>71.900000000000006</v>
      </c>
      <c r="M5" s="11">
        <f>'[1]Rth Module 29L'!M8</f>
        <v>42.2</v>
      </c>
      <c r="N5" s="12">
        <f t="shared" si="0"/>
        <v>0.10584818105957403</v>
      </c>
      <c r="O5" s="12">
        <f t="shared" si="1"/>
        <v>0.24996019655565718</v>
      </c>
      <c r="P5" s="9">
        <f t="shared" si="2"/>
        <v>0.46814112893071352</v>
      </c>
      <c r="Q5" s="9">
        <f t="shared" si="3"/>
        <v>3.6645531895561141</v>
      </c>
      <c r="R5" s="9">
        <f t="shared" si="4"/>
        <v>1.8118916521247246</v>
      </c>
      <c r="S5" s="10">
        <f t="shared" si="5"/>
        <v>1.5396318000000002</v>
      </c>
      <c r="T5" s="12">
        <f t="shared" si="6"/>
        <v>0.12252772366580314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9">
        <v>14.87</v>
      </c>
      <c r="F6" s="8">
        <v>1.4762999999999999</v>
      </c>
      <c r="G6" s="10">
        <f>F6-[1]Calibration!$C$16*(H6-$H$2)+[1]Calibration!$C$17*(150-D6)</f>
        <v>1.474427409149716</v>
      </c>
      <c r="H6" s="11">
        <v>97.8</v>
      </c>
      <c r="I6" s="11">
        <v>74.2</v>
      </c>
      <c r="J6" s="11">
        <v>73.2</v>
      </c>
      <c r="K6" s="11">
        <v>77.099999999999994</v>
      </c>
      <c r="L6" s="11">
        <v>72</v>
      </c>
      <c r="M6" s="11">
        <f>'[1]Rth Module 29L'!M9</f>
        <v>42</v>
      </c>
      <c r="N6" s="12">
        <f t="shared" si="0"/>
        <v>0.10698274453058343</v>
      </c>
      <c r="O6" s="12">
        <f t="shared" si="1"/>
        <v>0.25214940421569398</v>
      </c>
      <c r="P6" s="9">
        <f t="shared" si="2"/>
        <v>0.55318288484309408</v>
      </c>
      <c r="Q6" s="9">
        <f t="shared" si="3"/>
        <v>4.7757108316622698</v>
      </c>
      <c r="R6" s="9">
        <f t="shared" si="4"/>
        <v>2.7035831140412991</v>
      </c>
      <c r="S6" s="10">
        <f t="shared" si="5"/>
        <v>1.5396318000000002</v>
      </c>
      <c r="T6" s="12">
        <f t="shared" si="6"/>
        <v>0.12252772366580314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7"/>
        <v>26575</v>
      </c>
      <c r="D7" s="8">
        <v>149.9</v>
      </c>
      <c r="E7" s="9">
        <v>14.87</v>
      </c>
      <c r="F7" s="8">
        <v>1.4779</v>
      </c>
      <c r="G7" s="10">
        <f>F7-[1]Calibration!$C$16*(H7-$H$2)+[1]Calibration!$C$17*(150-D7)</f>
        <v>1.4760274091497161</v>
      </c>
      <c r="H7" s="11">
        <v>97.8</v>
      </c>
      <c r="I7" s="11">
        <v>74.099999999999994</v>
      </c>
      <c r="J7" s="11">
        <v>73.099999999999994</v>
      </c>
      <c r="K7" s="11">
        <v>77</v>
      </c>
      <c r="L7" s="11">
        <v>71.900000000000006</v>
      </c>
      <c r="M7" s="11">
        <f>'[1]Rth Module 29L'!M10</f>
        <v>42.2</v>
      </c>
      <c r="N7" s="12">
        <f t="shared" si="0"/>
        <v>0.10731831460728421</v>
      </c>
      <c r="O7" s="12">
        <f t="shared" si="1"/>
        <v>0.25097364004900119</v>
      </c>
      <c r="P7" s="9">
        <f t="shared" si="2"/>
        <v>0.66229988281624896</v>
      </c>
      <c r="Q7" s="9">
        <f t="shared" si="3"/>
        <v>5.1043581614202784</v>
      </c>
      <c r="R7" s="9">
        <f t="shared" si="4"/>
        <v>2.2246797702398271</v>
      </c>
      <c r="S7" s="10">
        <f t="shared" si="5"/>
        <v>1.5396318000000002</v>
      </c>
      <c r="T7" s="12">
        <f t="shared" si="6"/>
        <v>0.12252772366580314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7"/>
        <v>31575</v>
      </c>
      <c r="D8" s="8">
        <v>149.9</v>
      </c>
      <c r="E8" s="9">
        <v>14.88</v>
      </c>
      <c r="F8" s="8">
        <v>1.4796</v>
      </c>
      <c r="G8" s="10">
        <f>F8-[1]Calibration!$C$16*(H8-$H$2)+[1]Calibration!$C$17*(150-D8)</f>
        <v>1.4768978756785589</v>
      </c>
      <c r="H8" s="11">
        <v>98.5</v>
      </c>
      <c r="I8" s="11">
        <v>74.599999999999994</v>
      </c>
      <c r="J8" s="11">
        <v>73.400000000000006</v>
      </c>
      <c r="K8" s="11">
        <v>77.3</v>
      </c>
      <c r="L8" s="11">
        <v>72.2</v>
      </c>
      <c r="M8" s="11">
        <f>'[1]Rth Module 29L'!M11</f>
        <v>42.5</v>
      </c>
      <c r="N8" s="12">
        <f t="shared" si="0"/>
        <v>0.10877306507483316</v>
      </c>
      <c r="O8" s="12">
        <f t="shared" si="1"/>
        <v>0.25248877281619303</v>
      </c>
      <c r="P8" s="9">
        <f t="shared" si="2"/>
        <v>0.72166406685589779</v>
      </c>
      <c r="Q8" s="9">
        <f t="shared" si="3"/>
        <v>6.5290974031450109</v>
      </c>
      <c r="R8" s="9">
        <f t="shared" si="4"/>
        <v>2.8418121587462175</v>
      </c>
      <c r="S8" s="10">
        <f t="shared" si="5"/>
        <v>1.5396318000000002</v>
      </c>
      <c r="T8" s="12">
        <f t="shared" si="6"/>
        <v>0.12252772366580314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7"/>
        <v>36575</v>
      </c>
      <c r="D9" s="8">
        <v>149.69999999999999</v>
      </c>
      <c r="E9" s="8">
        <v>14.87</v>
      </c>
      <c r="F9" s="8">
        <v>1.4802999999999999</v>
      </c>
      <c r="G9" s="10">
        <f>F9-[1]Calibration!$C$16*(H9-$H$2)+[1]Calibration!$C$17*(150-D9)</f>
        <v>1.4787113900233406</v>
      </c>
      <c r="H9" s="11">
        <v>98.2</v>
      </c>
      <c r="I9" s="11">
        <v>74.3</v>
      </c>
      <c r="J9" s="11">
        <v>73.2</v>
      </c>
      <c r="K9" s="11">
        <v>77.3</v>
      </c>
      <c r="L9" s="11">
        <v>72</v>
      </c>
      <c r="M9" s="11">
        <f>'[1]Rth Module 29L'!M12</f>
        <v>42.2</v>
      </c>
      <c r="N9" s="12">
        <f t="shared" si="0"/>
        <v>0.10830280435220235</v>
      </c>
      <c r="O9" s="12">
        <f t="shared" si="1"/>
        <v>0.25270654348847216</v>
      </c>
      <c r="P9" s="9">
        <f t="shared" si="2"/>
        <v>0.84534234253329055</v>
      </c>
      <c r="Q9" s="9">
        <f t="shared" si="3"/>
        <v>6.0685380698988158</v>
      </c>
      <c r="R9" s="9">
        <f t="shared" si="4"/>
        <v>2.9305128574838903</v>
      </c>
      <c r="S9" s="10">
        <f t="shared" si="5"/>
        <v>1.5396318000000002</v>
      </c>
      <c r="T9" s="12">
        <f t="shared" si="6"/>
        <v>0.12252772366580314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7"/>
        <v>41575</v>
      </c>
      <c r="D10" s="3">
        <v>149.80000000000001</v>
      </c>
      <c r="E10" s="3">
        <v>14.87</v>
      </c>
      <c r="F10" s="3">
        <v>1.4821</v>
      </c>
      <c r="G10" s="6">
        <f>F10-[1]Calibration!$C$16*(H10-$H$2)+[1]Calibration!$C$17*(150-D10)</f>
        <v>1.4793028565521835</v>
      </c>
      <c r="H10" s="4">
        <v>98.9</v>
      </c>
      <c r="I10" s="4">
        <v>74.8</v>
      </c>
      <c r="J10" s="4">
        <v>73.599999999999994</v>
      </c>
      <c r="K10" s="4">
        <v>77.7</v>
      </c>
      <c r="L10" s="4">
        <v>72.2</v>
      </c>
      <c r="M10" s="4">
        <f>'[1]Rth Module 29L'!M13</f>
        <v>42.3</v>
      </c>
      <c r="N10" s="7">
        <f t="shared" si="0"/>
        <v>0.10956290234808283</v>
      </c>
      <c r="O10" s="7">
        <f t="shared" si="1"/>
        <v>0.25493361861876607</v>
      </c>
      <c r="P10" s="5">
        <f t="shared" si="2"/>
        <v>0.8856792500513766</v>
      </c>
      <c r="Q10" s="5">
        <f t="shared" si="3"/>
        <v>7.3026404834725014</v>
      </c>
      <c r="R10" s="5">
        <f t="shared" si="4"/>
        <v>3.8376282102122099</v>
      </c>
      <c r="S10" s="6">
        <f t="shared" si="5"/>
        <v>1.5396318000000002</v>
      </c>
      <c r="T10" s="7">
        <f t="shared" si="6"/>
        <v>0.12252772366580314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14.87</v>
      </c>
      <c r="F11" s="8">
        <v>1.4823</v>
      </c>
      <c r="G11" s="10">
        <f>F11-[1]Calibration!$C$16*(H11-$H$2)+[1]Calibration!$C$17*(150-D11)</f>
        <v>1.4813273995865286</v>
      </c>
      <c r="H11" s="11">
        <v>98</v>
      </c>
      <c r="I11" s="11">
        <v>74.5</v>
      </c>
      <c r="J11" s="11">
        <v>73.099999999999994</v>
      </c>
      <c r="K11" s="11">
        <v>77.099999999999994</v>
      </c>
      <c r="L11" s="11">
        <v>71.8</v>
      </c>
      <c r="M11" s="11">
        <f>'[1]Rth Module 29L'!M14</f>
        <v>41.9</v>
      </c>
      <c r="N11" s="12">
        <f t="shared" si="0"/>
        <v>0.10766528097504205</v>
      </c>
      <c r="O11" s="12">
        <f t="shared" si="1"/>
        <v>0.25298522566282133</v>
      </c>
      <c r="P11" s="9">
        <f t="shared" si="2"/>
        <v>1.0237492864108702</v>
      </c>
      <c r="Q11" s="9">
        <f t="shared" si="3"/>
        <v>5.4441666789155025</v>
      </c>
      <c r="R11" s="9">
        <f t="shared" si="4"/>
        <v>3.044023567313642</v>
      </c>
      <c r="S11" s="10">
        <f t="shared" si="5"/>
        <v>1.5396318000000002</v>
      </c>
      <c r="T11" s="12">
        <f t="shared" si="6"/>
        <v>0.12252772366580314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14.87</v>
      </c>
      <c r="F12" s="8">
        <v>1.4838</v>
      </c>
      <c r="G12" s="10">
        <f>F12-[1]Calibration!$C$16*(H12-$H$2)+[1]Calibration!$C$17*(150-D12)</f>
        <v>1.4824718852417469</v>
      </c>
      <c r="H12" s="11">
        <v>98.3</v>
      </c>
      <c r="I12" s="11">
        <v>74.8</v>
      </c>
      <c r="J12" s="11">
        <v>73.5</v>
      </c>
      <c r="K12" s="11">
        <v>77.599999999999994</v>
      </c>
      <c r="L12" s="11">
        <v>72.2</v>
      </c>
      <c r="M12" s="11">
        <f>'[1]Rth Module 29L'!M15</f>
        <v>42.9</v>
      </c>
      <c r="N12" s="12">
        <f t="shared" si="0"/>
        <v>0.10710594203493989</v>
      </c>
      <c r="O12" s="12">
        <f t="shared" si="1"/>
        <v>0.24957599111401355</v>
      </c>
      <c r="P12" s="9">
        <f t="shared" si="2"/>
        <v>1.1018010607363429</v>
      </c>
      <c r="Q12" s="9">
        <f t="shared" si="3"/>
        <v>4.8963667949045035</v>
      </c>
      <c r="R12" s="9">
        <f t="shared" si="4"/>
        <v>1.6554000053113935</v>
      </c>
      <c r="S12" s="10">
        <f t="shared" si="5"/>
        <v>1.5396318000000002</v>
      </c>
      <c r="T12" s="12">
        <f t="shared" si="6"/>
        <v>0.12252772366580314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14.87</v>
      </c>
      <c r="F13" s="10">
        <v>1.4843999999999999</v>
      </c>
      <c r="G13" s="10">
        <f>F13-[1]Calibration!$C$16*(H13-$H$2)+[1]Calibration!$C$17*(150-D13)</f>
        <v>1.4833088948049347</v>
      </c>
      <c r="H13" s="11">
        <v>98.1</v>
      </c>
      <c r="I13" s="11">
        <v>74.599999999999994</v>
      </c>
      <c r="J13" s="11">
        <v>73.2</v>
      </c>
      <c r="K13" s="11">
        <v>77.2</v>
      </c>
      <c r="L13" s="11">
        <v>71.900000000000006</v>
      </c>
      <c r="M13" s="11">
        <f>'[1]Rth Module 29L'!M16</f>
        <v>42.2</v>
      </c>
      <c r="N13" s="12">
        <f t="shared" si="0"/>
        <v>0.10751296550074428</v>
      </c>
      <c r="O13" s="12">
        <f t="shared" si="1"/>
        <v>0.25172669199964837</v>
      </c>
      <c r="P13" s="9">
        <f t="shared" si="2"/>
        <v>1.158883542492511</v>
      </c>
      <c r="Q13" s="9">
        <f t="shared" si="3"/>
        <v>5.2949934439210669</v>
      </c>
      <c r="R13" s="9">
        <f t="shared" si="4"/>
        <v>2.5314071799001887</v>
      </c>
      <c r="S13" s="10">
        <f t="shared" si="5"/>
        <v>1.5396318000000002</v>
      </c>
      <c r="T13" s="12">
        <f t="shared" si="6"/>
        <v>0.12252772366580314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14.87</v>
      </c>
      <c r="F14" s="3">
        <v>1.4852000000000001</v>
      </c>
      <c r="G14" s="6">
        <f>F14-[1]Calibration!$C$16*(H14-$H$2)+[1]Calibration!$C$17*(150-D14)</f>
        <v>1.4833743804601529</v>
      </c>
      <c r="H14" s="4">
        <v>98.4</v>
      </c>
      <c r="I14" s="4">
        <v>74.400000000000006</v>
      </c>
      <c r="J14" s="4">
        <v>73.2</v>
      </c>
      <c r="K14" s="4">
        <v>77.3</v>
      </c>
      <c r="L14" s="4">
        <v>71.8</v>
      </c>
      <c r="M14" s="4">
        <f>'[1]Rth Module 29L'!M17</f>
        <v>42.4</v>
      </c>
      <c r="N14" s="7">
        <f t="shared" si="0"/>
        <v>0.10895747865243006</v>
      </c>
      <c r="O14" s="7">
        <f t="shared" si="1"/>
        <v>0.25187280926877548</v>
      </c>
      <c r="P14" s="5">
        <f t="shared" si="2"/>
        <v>1.1633495413098358</v>
      </c>
      <c r="Q14" s="5">
        <f t="shared" si="3"/>
        <v>6.7097065636643718</v>
      </c>
      <c r="R14" s="5">
        <f t="shared" si="4"/>
        <v>2.5909225578598201</v>
      </c>
      <c r="S14" s="6">
        <f t="shared" si="5"/>
        <v>1.5396318000000002</v>
      </c>
      <c r="T14" s="7">
        <f t="shared" si="6"/>
        <v>0.12252772366580314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14.88</v>
      </c>
      <c r="F15" s="8">
        <v>1.4879</v>
      </c>
      <c r="G15" s="10">
        <f>F15-[1]Calibration!$C$16*(H15-$H$2)+[1]Calibration!$C$17*(150-D15)</f>
        <v>1.4843683422074019</v>
      </c>
      <c r="H15" s="11">
        <v>99.2</v>
      </c>
      <c r="I15" s="11">
        <v>74.599999999999994</v>
      </c>
      <c r="J15" s="11">
        <v>73.400000000000006</v>
      </c>
      <c r="K15" s="11">
        <v>77.5</v>
      </c>
      <c r="L15" s="11">
        <v>72</v>
      </c>
      <c r="M15" s="11">
        <f>'[1]Rth Module 29L'!M18</f>
        <v>42.6</v>
      </c>
      <c r="N15" s="12">
        <f t="shared" si="0"/>
        <v>0.1113047966516289</v>
      </c>
      <c r="O15" s="12">
        <f t="shared" si="1"/>
        <v>0.2537704527888095</v>
      </c>
      <c r="P15" s="9">
        <f t="shared" si="2"/>
        <v>1.2311358675348085</v>
      </c>
      <c r="Q15" s="9">
        <f t="shared" si="3"/>
        <v>9.0085998383990216</v>
      </c>
      <c r="R15" s="9">
        <f t="shared" si="4"/>
        <v>3.3638563253888476</v>
      </c>
      <c r="S15" s="10">
        <f t="shared" si="5"/>
        <v>1.5396318000000002</v>
      </c>
      <c r="T15" s="12">
        <f t="shared" si="6"/>
        <v>0.12252772366580314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14.89</v>
      </c>
      <c r="F16" s="10">
        <v>1.4883999999999999</v>
      </c>
      <c r="G16" s="10">
        <f>F16-[1]Calibration!$C$16*(H16-$H$2)+[1]Calibration!$C$17*(150-D16)</f>
        <v>1.4852238565521834</v>
      </c>
      <c r="H16" s="11">
        <v>98.9</v>
      </c>
      <c r="I16" s="11">
        <v>74.5</v>
      </c>
      <c r="J16" s="11">
        <v>73.400000000000006</v>
      </c>
      <c r="K16" s="11">
        <v>77.5</v>
      </c>
      <c r="L16" s="11">
        <v>72</v>
      </c>
      <c r="M16" s="11">
        <f>'[1]Rth Module 29L'!M19</f>
        <v>42.7</v>
      </c>
      <c r="N16" s="12">
        <f t="shared" si="0"/>
        <v>0.11003483644654982</v>
      </c>
      <c r="O16" s="12">
        <f t="shared" si="1"/>
        <v>0.25189237508334411</v>
      </c>
      <c r="P16" s="9">
        <f t="shared" si="2"/>
        <v>1.2894803406757607</v>
      </c>
      <c r="Q16" s="9">
        <f t="shared" si="3"/>
        <v>7.7648386711292314</v>
      </c>
      <c r="R16" s="9">
        <f t="shared" si="4"/>
        <v>2.5988919570697608</v>
      </c>
      <c r="S16" s="10">
        <f t="shared" si="5"/>
        <v>1.5396318000000002</v>
      </c>
      <c r="T16" s="12">
        <f t="shared" si="6"/>
        <v>0.12252772366580314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1:27" x14ac:dyDescent="0.3">
      <c r="B17" s="22"/>
      <c r="C17" s="8">
        <f t="shared" si="8"/>
        <v>81679</v>
      </c>
      <c r="D17" s="8">
        <v>149.69999999999999</v>
      </c>
      <c r="E17" s="8">
        <v>14.88</v>
      </c>
      <c r="F17" s="10">
        <v>1.4886999999999999</v>
      </c>
      <c r="G17" s="10">
        <f>F17-[1]Calibration!$C$16*(H17-$H$2)+[1]Calibration!$C$17*(150-D17)</f>
        <v>1.4859263422074018</v>
      </c>
      <c r="H17" s="11">
        <v>99.2</v>
      </c>
      <c r="I17" s="11">
        <v>74.599999999999994</v>
      </c>
      <c r="J17" s="11">
        <v>73.5</v>
      </c>
      <c r="K17" s="11">
        <v>77.7</v>
      </c>
      <c r="L17" s="11">
        <v>72.2</v>
      </c>
      <c r="M17" s="11">
        <f>'[1]Rth Module 29L'!M20</f>
        <v>43</v>
      </c>
      <c r="N17" s="12">
        <f t="shared" si="0"/>
        <v>0.11083271309641969</v>
      </c>
      <c r="O17" s="12">
        <f t="shared" si="1"/>
        <v>0.25217807595217756</v>
      </c>
      <c r="P17" s="9">
        <f t="shared" si="2"/>
        <v>1.3373885443111615</v>
      </c>
      <c r="Q17" s="9">
        <f t="shared" si="3"/>
        <v>8.5462552772642759</v>
      </c>
      <c r="R17" s="9">
        <f t="shared" si="4"/>
        <v>2.7152614683095728</v>
      </c>
      <c r="S17" s="10">
        <f t="shared" si="5"/>
        <v>1.5396318000000002</v>
      </c>
      <c r="T17" s="12">
        <f t="shared" si="6"/>
        <v>0.12252772366580314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1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14.88</v>
      </c>
      <c r="F18" s="10">
        <v>1.4901</v>
      </c>
      <c r="G18" s="10">
        <f>F18-[1]Calibration!$C$16*(H18-$H$2)+[1]Calibration!$C$17*(150-D18)</f>
        <v>1.4870658469889959</v>
      </c>
      <c r="H18" s="11">
        <v>99.1</v>
      </c>
      <c r="I18" s="11">
        <v>74.900000000000006</v>
      </c>
      <c r="J18" s="11">
        <v>73.599999999999994</v>
      </c>
      <c r="K18" s="11">
        <v>77.7</v>
      </c>
      <c r="L18" s="11">
        <v>72.3</v>
      </c>
      <c r="M18" s="11">
        <f>'[1]Rth Module 29L'!M21</f>
        <v>42.2</v>
      </c>
      <c r="N18" s="12">
        <f t="shared" si="0"/>
        <v>0.1096466765207557</v>
      </c>
      <c r="O18" s="12">
        <f t="shared" si="1"/>
        <v>0.25490892314733399</v>
      </c>
      <c r="P18" s="9">
        <f t="shared" si="2"/>
        <v>1.4151006324009103</v>
      </c>
      <c r="Q18" s="9">
        <f t="shared" si="3"/>
        <v>7.3846864108755437</v>
      </c>
      <c r="R18" s="9">
        <f t="shared" si="4"/>
        <v>3.8275694380701379</v>
      </c>
      <c r="S18" s="10">
        <f t="shared" si="5"/>
        <v>1.5396318000000002</v>
      </c>
      <c r="T18" s="12">
        <f t="shared" si="6"/>
        <v>0.12252772366580314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1:27" x14ac:dyDescent="0.3">
      <c r="B19" s="22"/>
      <c r="C19" s="8">
        <f t="shared" si="8"/>
        <v>91679</v>
      </c>
      <c r="D19" s="8">
        <v>149.80000000000001</v>
      </c>
      <c r="E19" s="8">
        <v>14.88</v>
      </c>
      <c r="F19" s="10">
        <v>1.4904999999999999</v>
      </c>
      <c r="G19" s="10">
        <f>F19-[1]Calibration!$C$16*(H19-$H$2)+[1]Calibration!$C$17*(150-D19)</f>
        <v>1.4875843517705896</v>
      </c>
      <c r="H19" s="11">
        <v>99</v>
      </c>
      <c r="I19" s="11">
        <v>74.7</v>
      </c>
      <c r="J19" s="11">
        <v>73.5</v>
      </c>
      <c r="K19" s="11">
        <v>77.7</v>
      </c>
      <c r="L19" s="11">
        <v>72.2</v>
      </c>
      <c r="M19" s="11">
        <f>'[1]Rth Module 29L'!M22</f>
        <v>42.6</v>
      </c>
      <c r="N19" s="12">
        <f t="shared" si="0"/>
        <v>0.10961725104567471</v>
      </c>
      <c r="O19" s="12">
        <f t="shared" si="1"/>
        <v>0.25260114234835757</v>
      </c>
      <c r="P19" s="9">
        <f t="shared" si="2"/>
        <v>1.4504616856523005</v>
      </c>
      <c r="Q19" s="9">
        <f t="shared" si="3"/>
        <v>7.3558679777562794</v>
      </c>
      <c r="R19" s="9">
        <f t="shared" si="4"/>
        <v>2.8875816644170467</v>
      </c>
      <c r="S19" s="10">
        <f t="shared" si="5"/>
        <v>1.5396318000000002</v>
      </c>
      <c r="T19" s="12">
        <f t="shared" si="6"/>
        <v>0.12252772366580314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1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14.89</v>
      </c>
      <c r="F20" s="10">
        <v>1.4916</v>
      </c>
      <c r="G20" s="10">
        <f>F20-[1]Calibration!$C$16*(H20-$H$2)+[1]Calibration!$C$17*(150-D20)</f>
        <v>1.488447342207402</v>
      </c>
      <c r="H20" s="11">
        <v>99.2</v>
      </c>
      <c r="I20" s="11">
        <v>74.599999999999994</v>
      </c>
      <c r="J20" s="11">
        <v>73.5</v>
      </c>
      <c r="K20" s="11">
        <v>77.599999999999994</v>
      </c>
      <c r="L20" s="11">
        <v>72.2</v>
      </c>
      <c r="M20" s="11">
        <f>'[1]Rth Module 29L'!M23</f>
        <v>42.1</v>
      </c>
      <c r="N20" s="12">
        <f t="shared" si="0"/>
        <v>0.11065527255255155</v>
      </c>
      <c r="O20" s="12">
        <f t="shared" si="1"/>
        <v>0.25554766684532626</v>
      </c>
      <c r="P20" s="9">
        <f t="shared" si="2"/>
        <v>1.5093160142426236</v>
      </c>
      <c r="Q20" s="9">
        <f t="shared" si="3"/>
        <v>8.3724752981123398</v>
      </c>
      <c r="R20" s="9">
        <f t="shared" si="4"/>
        <v>4.0877376771320977</v>
      </c>
      <c r="S20" s="10">
        <f t="shared" si="5"/>
        <v>1.5396318000000002</v>
      </c>
      <c r="T20" s="12">
        <f t="shared" si="6"/>
        <v>0.12252772366580314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1:27" x14ac:dyDescent="0.3">
      <c r="B21" s="22"/>
      <c r="C21" s="8">
        <f t="shared" si="8"/>
        <v>101679</v>
      </c>
      <c r="D21" s="8">
        <v>149.80000000000001</v>
      </c>
      <c r="E21" s="8">
        <v>14.88</v>
      </c>
      <c r="F21" s="10">
        <v>1.4945999999999999</v>
      </c>
      <c r="G21" s="10">
        <f>F21-[1]Calibration!$C$16*(H21-$H$2)+[1]Calibration!$C$17*(150-D21)</f>
        <v>1.491328837425808</v>
      </c>
      <c r="H21" s="11">
        <v>99.3</v>
      </c>
      <c r="I21" s="11">
        <v>75.2</v>
      </c>
      <c r="J21" s="11">
        <v>73.7</v>
      </c>
      <c r="K21" s="11">
        <v>77.8</v>
      </c>
      <c r="L21" s="11">
        <v>72.5</v>
      </c>
      <c r="M21" s="11">
        <f>'[1]Rth Module 29L'!M24</f>
        <v>42.4</v>
      </c>
      <c r="N21" s="12">
        <f t="shared" si="0"/>
        <v>0.10942820946685325</v>
      </c>
      <c r="O21" s="12">
        <f t="shared" si="1"/>
        <v>0.25414143341485507</v>
      </c>
      <c r="P21" s="9">
        <f t="shared" si="2"/>
        <v>1.7058285816841556</v>
      </c>
      <c r="Q21" s="9">
        <f t="shared" si="3"/>
        <v>7.1707262907985641</v>
      </c>
      <c r="R21" s="9">
        <f t="shared" si="4"/>
        <v>3.5149613406050548</v>
      </c>
      <c r="S21" s="10">
        <f t="shared" si="5"/>
        <v>1.5396318000000002</v>
      </c>
      <c r="T21" s="12">
        <f t="shared" si="6"/>
        <v>0.12252772366580314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1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14.88</v>
      </c>
      <c r="F22" s="10">
        <v>1.4963</v>
      </c>
      <c r="G22" s="10">
        <f>F22-[1]Calibration!$C$16*(H22-$H$2)+[1]Calibration!$C$17*(150-D22)</f>
        <v>1.4925548182994324</v>
      </c>
      <c r="H22" s="11">
        <v>99.7</v>
      </c>
      <c r="I22" s="11">
        <v>75.3</v>
      </c>
      <c r="J22" s="11">
        <v>73.900000000000006</v>
      </c>
      <c r="K22" s="11">
        <v>78</v>
      </c>
      <c r="L22" s="11">
        <v>72.599999999999994</v>
      </c>
      <c r="M22" s="11">
        <f>'[1]Rth Module 29L'!M25</f>
        <v>43.2</v>
      </c>
      <c r="N22" s="12">
        <f t="shared" si="0"/>
        <v>0.11041922991710666</v>
      </c>
      <c r="O22" s="12">
        <f t="shared" si="1"/>
        <v>0.25206814102288982</v>
      </c>
      <c r="P22" s="9">
        <f t="shared" si="2"/>
        <v>1.7894381769981502</v>
      </c>
      <c r="Q22" s="9">
        <f t="shared" si="3"/>
        <v>8.1413021774017693</v>
      </c>
      <c r="R22" s="9">
        <f t="shared" si="4"/>
        <v>2.6704836066193622</v>
      </c>
      <c r="S22" s="10">
        <f t="shared" si="5"/>
        <v>1.5396318000000002</v>
      </c>
      <c r="T22" s="12">
        <f t="shared" si="6"/>
        <v>0.12252772366580314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1:27" x14ac:dyDescent="0.3">
      <c r="B23" s="22"/>
      <c r="C23" s="8">
        <f t="shared" si="8"/>
        <v>111679</v>
      </c>
      <c r="D23" s="8">
        <v>149.69999999999999</v>
      </c>
      <c r="E23" s="8">
        <v>14.88</v>
      </c>
      <c r="F23" s="10">
        <v>1.4977</v>
      </c>
      <c r="G23" s="10">
        <f>F23-[1]Calibration!$C$16*(H23-$H$2)+[1]Calibration!$C$17*(150-D23)</f>
        <v>1.494807837425808</v>
      </c>
      <c r="H23" s="11">
        <v>99.3</v>
      </c>
      <c r="I23" s="11">
        <v>75.099999999999994</v>
      </c>
      <c r="J23" s="11">
        <v>73.599999999999994</v>
      </c>
      <c r="K23" s="11">
        <v>77.7</v>
      </c>
      <c r="L23" s="11">
        <v>72.400000000000006</v>
      </c>
      <c r="M23" s="11">
        <f>'[1]Rth Module 29L'!M26</f>
        <v>42.6</v>
      </c>
      <c r="N23" s="12">
        <f t="shared" si="0"/>
        <v>0.10972067658050967</v>
      </c>
      <c r="O23" s="12">
        <f t="shared" si="1"/>
        <v>0.25289277894775997</v>
      </c>
      <c r="P23" s="9">
        <f t="shared" si="2"/>
        <v>1.9430898541520278</v>
      </c>
      <c r="Q23" s="9">
        <f t="shared" si="3"/>
        <v>7.4571598634526657</v>
      </c>
      <c r="R23" s="9">
        <f t="shared" si="4"/>
        <v>3.0063688724177409</v>
      </c>
      <c r="S23" s="10">
        <f t="shared" si="5"/>
        <v>1.5396318000000002</v>
      </c>
      <c r="T23" s="12">
        <f t="shared" si="6"/>
        <v>0.12252772366580314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1:27" x14ac:dyDescent="0.3">
      <c r="A24" s="1">
        <v>1.4998</v>
      </c>
      <c r="B24" s="8" t="s">
        <v>31</v>
      </c>
      <c r="C24" s="8">
        <f t="shared" si="8"/>
        <v>116679</v>
      </c>
      <c r="D24" s="8">
        <v>149.69999999999999</v>
      </c>
      <c r="E24" s="8">
        <v>14.88</v>
      </c>
      <c r="F24" s="10">
        <v>1.4998</v>
      </c>
      <c r="G24" s="10">
        <f>F24-[1]Calibration!$C$16*(H24-$H$2)+[1]Calibration!$C$17*(150-D24)</f>
        <v>1.4970263422074019</v>
      </c>
      <c r="H24" s="11">
        <v>99.2</v>
      </c>
      <c r="I24" s="11">
        <v>75</v>
      </c>
      <c r="J24" s="11">
        <v>73.5</v>
      </c>
      <c r="K24" s="11">
        <v>77.599999999999994</v>
      </c>
      <c r="L24" s="11">
        <v>72.3</v>
      </c>
      <c r="M24" s="11">
        <f>'[1]Rth Module 29L'!M27</f>
        <v>42.3</v>
      </c>
      <c r="N24" s="12">
        <f t="shared" si="0"/>
        <v>0.10956704714937281</v>
      </c>
      <c r="O24" s="12">
        <f t="shared" si="1"/>
        <v>0.25342947084550044</v>
      </c>
      <c r="P24" s="9">
        <f t="shared" si="2"/>
        <v>2.0943877177499095</v>
      </c>
      <c r="Q24" s="9">
        <f t="shared" si="3"/>
        <v>7.3066997782991461</v>
      </c>
      <c r="R24" s="9">
        <f t="shared" si="4"/>
        <v>3.2249701461255706</v>
      </c>
      <c r="S24" s="10">
        <f t="shared" si="5"/>
        <v>1.5396318000000002</v>
      </c>
      <c r="T24" s="12">
        <f t="shared" si="6"/>
        <v>0.12252772366580314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1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14.88</v>
      </c>
      <c r="F25" s="10">
        <v>1.5024999999999999</v>
      </c>
      <c r="G25" s="10">
        <f>F25-[1]Calibration!$C$16*(H25-$H$2)+[1]Calibration!$C$17*(150-D25)</f>
        <v>1.4993708278626201</v>
      </c>
      <c r="H25" s="11">
        <v>99.5</v>
      </c>
      <c r="I25" s="11">
        <v>75.599999999999994</v>
      </c>
      <c r="J25" s="11">
        <v>74</v>
      </c>
      <c r="K25" s="11">
        <v>78.2</v>
      </c>
      <c r="L25" s="11">
        <v>72.900000000000006</v>
      </c>
      <c r="M25" s="11">
        <f>'[1]Rth Module 29L'!M28</f>
        <v>43.1</v>
      </c>
      <c r="N25" s="12">
        <f t="shared" si="0"/>
        <v>0.10814752077643915</v>
      </c>
      <c r="O25" s="12">
        <f t="shared" si="1"/>
        <v>0.25075108619902037</v>
      </c>
      <c r="P25" s="9">
        <f t="shared" si="2"/>
        <v>2.2542772405552367</v>
      </c>
      <c r="Q25" s="9">
        <f t="shared" si="3"/>
        <v>5.9164579648083988</v>
      </c>
      <c r="R25" s="9">
        <f t="shared" si="4"/>
        <v>2.1340308238346126</v>
      </c>
      <c r="S25" s="10">
        <f t="shared" si="5"/>
        <v>1.5396318000000002</v>
      </c>
      <c r="T25" s="12">
        <f t="shared" si="6"/>
        <v>0.12252772366580314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1:27" x14ac:dyDescent="0.3">
      <c r="B26" s="22"/>
      <c r="C26" s="8">
        <f>C25+5000</f>
        <v>126522</v>
      </c>
      <c r="D26" s="8">
        <v>149.69999999999999</v>
      </c>
      <c r="E26" s="8">
        <v>14.88</v>
      </c>
      <c r="F26" s="10">
        <v>1.5028999999999999</v>
      </c>
      <c r="G26" s="10">
        <f>F26-[1]Calibration!$C$16*(H26-$H$2)+[1]Calibration!$C$17*(150-D26)</f>
        <v>1.5001263422074018</v>
      </c>
      <c r="H26" s="11">
        <v>99.2</v>
      </c>
      <c r="I26" s="11">
        <v>75.3</v>
      </c>
      <c r="J26" s="11">
        <v>73.5</v>
      </c>
      <c r="K26" s="11">
        <v>77.8</v>
      </c>
      <c r="L26" s="11">
        <v>72.900000000000006</v>
      </c>
      <c r="M26" s="11">
        <f>'[1]Rth Module 29L'!M29</f>
        <v>42.2</v>
      </c>
      <c r="N26" s="12">
        <f t="shared" si="0"/>
        <v>0.1081187370860336</v>
      </c>
      <c r="O26" s="12">
        <f t="shared" si="1"/>
        <v>0.25335120303818764</v>
      </c>
      <c r="P26" s="9">
        <f t="shared" si="2"/>
        <v>2.3058019013228828</v>
      </c>
      <c r="Q26" s="9">
        <f t="shared" si="3"/>
        <v>5.8882680764686297</v>
      </c>
      <c r="R26" s="9">
        <f t="shared" si="4"/>
        <v>3.1930906964060424</v>
      </c>
      <c r="S26" s="10">
        <f t="shared" si="5"/>
        <v>1.5396318000000002</v>
      </c>
      <c r="T26" s="12">
        <f t="shared" si="6"/>
        <v>0.12252772366580314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1:27" x14ac:dyDescent="0.3">
      <c r="B27" s="21" t="s">
        <v>33</v>
      </c>
      <c r="C27" s="8">
        <f>C26+5000</f>
        <v>131522</v>
      </c>
      <c r="D27" s="8">
        <v>149.6</v>
      </c>
      <c r="E27" s="8">
        <v>14.88</v>
      </c>
      <c r="F27" s="10">
        <v>1.5044999999999999</v>
      </c>
      <c r="G27" s="10">
        <f>F27-[1]Calibration!$C$16*(H27-$H$2)+[1]Calibration!$C$17*(150-D27)</f>
        <v>1.5022238469889959</v>
      </c>
      <c r="H27" s="11">
        <v>99.1</v>
      </c>
      <c r="I27" s="11">
        <v>75.7</v>
      </c>
      <c r="J27" s="11">
        <v>73.7</v>
      </c>
      <c r="K27" s="11">
        <v>77.900000000000006</v>
      </c>
      <c r="L27" s="11">
        <v>72.8</v>
      </c>
      <c r="M27" s="11">
        <f>'[1]Rth Module 29L'!M30</f>
        <v>42.7</v>
      </c>
      <c r="N27" s="12">
        <f t="shared" si="0"/>
        <v>0.10696520065472029</v>
      </c>
      <c r="O27" s="12">
        <f t="shared" si="1"/>
        <v>0.25058514296682144</v>
      </c>
      <c r="P27" s="9">
        <f t="shared" si="2"/>
        <v>2.4488477919490572</v>
      </c>
      <c r="Q27" s="9">
        <f t="shared" si="3"/>
        <v>4.7585288826258294</v>
      </c>
      <c r="R27" s="9">
        <f t="shared" si="4"/>
        <v>2.0664400849495967</v>
      </c>
      <c r="S27" s="10">
        <f t="shared" si="5"/>
        <v>1.5396318000000002</v>
      </c>
      <c r="T27" s="12">
        <f t="shared" si="6"/>
        <v>0.12252772366580314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1:27" x14ac:dyDescent="0.3">
      <c r="B28" s="22"/>
      <c r="C28" s="8">
        <f>C27+5000</f>
        <v>136522</v>
      </c>
      <c r="D28" s="8">
        <v>149.6</v>
      </c>
      <c r="E28" s="8">
        <v>14.88</v>
      </c>
      <c r="F28" s="10">
        <v>1.5105</v>
      </c>
      <c r="G28" s="10">
        <f>F28-[1]Calibration!$C$16*(H28-$H$2)+[1]Calibration!$C$17*(150-D28)</f>
        <v>1.5075128182994324</v>
      </c>
      <c r="H28" s="11">
        <v>99.7</v>
      </c>
      <c r="I28" s="11">
        <v>75.900000000000006</v>
      </c>
      <c r="J28" s="11">
        <v>73.8</v>
      </c>
      <c r="K28" s="11">
        <v>78.099999999999994</v>
      </c>
      <c r="L28" s="11">
        <v>73</v>
      </c>
      <c r="M28" s="11">
        <f>'[1]Rth Module 29L'!M31</f>
        <v>43.3</v>
      </c>
      <c r="N28" s="12">
        <f t="shared" si="0"/>
        <v>0.10842108803438327</v>
      </c>
      <c r="O28" s="12">
        <f t="shared" si="1"/>
        <v>0.24958977000568217</v>
      </c>
      <c r="P28" s="9">
        <f t="shared" si="2"/>
        <v>2.8095457117996543</v>
      </c>
      <c r="Q28" s="9">
        <f t="shared" si="3"/>
        <v>6.1843815821836348</v>
      </c>
      <c r="R28" s="9">
        <f t="shared" si="4"/>
        <v>1.661012318971659</v>
      </c>
      <c r="S28" s="10">
        <f t="shared" si="5"/>
        <v>1.5396318000000002</v>
      </c>
      <c r="T28" s="12">
        <f t="shared" si="6"/>
        <v>0.12252772366580314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1:27" x14ac:dyDescent="0.3">
      <c r="B29" s="8" t="s">
        <v>34</v>
      </c>
      <c r="C29" s="8">
        <f>C28+5000</f>
        <v>141522</v>
      </c>
      <c r="D29" s="8">
        <v>149.6</v>
      </c>
      <c r="E29" s="8">
        <v>14.89</v>
      </c>
      <c r="F29" s="10">
        <v>1.5165999999999999</v>
      </c>
      <c r="G29" s="10">
        <f>F29-[1]Calibration!$C$16*(H29-$H$2)+[1]Calibration!$C$17*(150-D29)</f>
        <v>1.5136128182994324</v>
      </c>
      <c r="H29" s="11">
        <v>99.7</v>
      </c>
      <c r="I29" s="11">
        <v>75.900000000000006</v>
      </c>
      <c r="J29" s="11">
        <v>73.7</v>
      </c>
      <c r="K29" s="11">
        <v>78</v>
      </c>
      <c r="L29" s="11">
        <v>73</v>
      </c>
      <c r="M29" s="11">
        <f>'[1]Rth Module 29L'!M32</f>
        <v>42.2</v>
      </c>
      <c r="N29" s="12">
        <f t="shared" si="0"/>
        <v>0.10820537918690908</v>
      </c>
      <c r="O29" s="12">
        <f t="shared" si="1"/>
        <v>0.25343418750498053</v>
      </c>
      <c r="P29" s="9">
        <f t="shared" si="2"/>
        <v>3.2255542665722947</v>
      </c>
      <c r="Q29" s="9">
        <f t="shared" si="3"/>
        <v>5.9731227672602003</v>
      </c>
      <c r="R29" s="9">
        <f t="shared" si="4"/>
        <v>3.2268913000955415</v>
      </c>
      <c r="S29" s="10">
        <f t="shared" si="5"/>
        <v>1.5396318000000002</v>
      </c>
      <c r="T29" s="12">
        <f t="shared" si="6"/>
        <v>0.12252772366580314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1:27" x14ac:dyDescent="0.3">
      <c r="B30" s="8" t="s">
        <v>35</v>
      </c>
      <c r="C30" s="8">
        <f>C29+79917-74742</f>
        <v>146697</v>
      </c>
      <c r="D30" s="8">
        <v>149.6</v>
      </c>
      <c r="E30" s="8">
        <v>14.89</v>
      </c>
      <c r="F30" s="10">
        <v>1.5366</v>
      </c>
      <c r="G30" s="10">
        <f>F30-[1]Calibration!$C$16*(H30-$H$2)+[1]Calibration!$C$17*(150-D30)</f>
        <v>1.533020294391463</v>
      </c>
      <c r="H30" s="11">
        <v>100.2</v>
      </c>
      <c r="I30" s="11">
        <v>76.5</v>
      </c>
      <c r="J30" s="11">
        <v>73.2</v>
      </c>
      <c r="K30" s="11">
        <v>78.099999999999994</v>
      </c>
      <c r="L30" s="11">
        <v>73.599999999999994</v>
      </c>
      <c r="M30" s="11">
        <f>'[1]Rth Module 29L'!M33</f>
        <v>42.3</v>
      </c>
      <c r="N30" s="12">
        <f t="shared" si="0"/>
        <v>0.10810206017730657</v>
      </c>
      <c r="O30" s="12">
        <f t="shared" si="1"/>
        <v>0.25187562512137018</v>
      </c>
      <c r="P30" s="9">
        <f t="shared" si="2"/>
        <v>4.5491077224461067</v>
      </c>
      <c r="Q30" s="9">
        <f t="shared" si="3"/>
        <v>5.8719352092009558</v>
      </c>
      <c r="R30" s="9">
        <f t="shared" si="4"/>
        <v>2.5920694895842749</v>
      </c>
      <c r="S30" s="10">
        <f t="shared" si="5"/>
        <v>1.5396318000000002</v>
      </c>
      <c r="T30" s="12">
        <f t="shared" si="6"/>
        <v>0.12252772366580314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1:27" x14ac:dyDescent="0.3">
      <c r="B31" s="13" t="s">
        <v>36</v>
      </c>
      <c r="C31" s="13">
        <f>C30+55-18+2949</f>
        <v>149683</v>
      </c>
      <c r="D31" s="13">
        <v>149.69999999999999</v>
      </c>
      <c r="E31" s="13">
        <v>14.91</v>
      </c>
      <c r="F31" s="14">
        <v>1.5504</v>
      </c>
      <c r="G31" s="14">
        <f>F31-[1]Calibration!$C$16*(H31-$H$2)+[1]Calibration!$C$17*(150-D31)</f>
        <v>1.5456117609203059</v>
      </c>
      <c r="H31" s="15">
        <v>100.9</v>
      </c>
      <c r="I31" s="15">
        <v>76.900000000000006</v>
      </c>
      <c r="J31" s="15">
        <v>73.8</v>
      </c>
      <c r="K31" s="15">
        <v>78.2</v>
      </c>
      <c r="L31" s="15">
        <v>74.2</v>
      </c>
      <c r="M31" s="15">
        <f>'[1]Rth Module 29L'!M34</f>
        <v>43.3</v>
      </c>
      <c r="N31" s="16">
        <f t="shared" si="0"/>
        <v>0.10825314199089621</v>
      </c>
      <c r="O31" s="16">
        <f t="shared" si="1"/>
        <v>0.24817436731047238</v>
      </c>
      <c r="P31" s="17">
        <f t="shared" si="2"/>
        <v>5.4078221147628316</v>
      </c>
      <c r="Q31" s="17">
        <f t="shared" si="3"/>
        <v>6.0199002336733436</v>
      </c>
      <c r="R31" s="17">
        <f t="shared" si="4"/>
        <v>1.0845012270677232</v>
      </c>
      <c r="S31" s="14">
        <f t="shared" si="5"/>
        <v>1.5396318000000002</v>
      </c>
      <c r="T31" s="16">
        <f t="shared" si="6"/>
        <v>0.12252772366580314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1:27" x14ac:dyDescent="0.3">
      <c r="E32" s="18"/>
      <c r="H32" s="19"/>
      <c r="I32" s="19"/>
      <c r="J32" s="19"/>
      <c r="K32" s="19"/>
      <c r="L32" s="19"/>
      <c r="M32" s="19"/>
      <c r="N32" s="19"/>
      <c r="O32" s="19"/>
      <c r="P32" s="18"/>
      <c r="Q32" s="19"/>
      <c r="R32" s="19"/>
      <c r="S32" s="20"/>
    </row>
    <row r="33" spans="5:19" x14ac:dyDescent="0.3">
      <c r="E33" s="18"/>
      <c r="H33" s="19"/>
      <c r="I33" s="19"/>
      <c r="J33" s="19"/>
      <c r="K33" s="19"/>
      <c r="L33" s="19"/>
      <c r="M33" s="19"/>
      <c r="N33" s="19"/>
      <c r="O33" s="19"/>
      <c r="P33" s="18"/>
      <c r="Q33" s="19"/>
      <c r="R33" s="19"/>
      <c r="S33" s="20"/>
    </row>
    <row r="34" spans="5:19" x14ac:dyDescent="0.3">
      <c r="E34" s="18"/>
      <c r="H34" s="19"/>
      <c r="I34" s="19"/>
      <c r="J34" s="19"/>
      <c r="K34" s="19"/>
      <c r="L34" s="19"/>
      <c r="M34" s="19"/>
      <c r="N34" s="19"/>
      <c r="O34" s="19"/>
      <c r="P34" s="18"/>
      <c r="Q34" s="19"/>
      <c r="R34" s="19"/>
      <c r="S34" s="20"/>
    </row>
    <row r="35" spans="5:19" x14ac:dyDescent="0.3">
      <c r="E35" s="18"/>
      <c r="H35" s="19"/>
      <c r="I35" s="19"/>
      <c r="J35" s="19"/>
      <c r="K35" s="19"/>
      <c r="L35" s="19"/>
      <c r="M35" s="19"/>
      <c r="N35" s="19"/>
      <c r="O35" s="19"/>
      <c r="P35" s="18"/>
      <c r="Q35" s="19"/>
      <c r="R35" s="19"/>
      <c r="S35" s="20"/>
    </row>
    <row r="36" spans="5:19" x14ac:dyDescent="0.3">
      <c r="E36" s="18"/>
      <c r="H36" s="19"/>
      <c r="I36" s="19"/>
      <c r="J36" s="19"/>
      <c r="K36" s="19"/>
      <c r="L36" s="19"/>
      <c r="M36" s="19"/>
      <c r="N36" s="19"/>
      <c r="O36" s="19"/>
      <c r="P36" s="18"/>
      <c r="Q36" s="19"/>
      <c r="R36" s="19"/>
      <c r="S36" s="20"/>
    </row>
    <row r="37" spans="5:19" x14ac:dyDescent="0.3">
      <c r="E37" s="18"/>
      <c r="H37" s="19"/>
      <c r="I37" s="19"/>
      <c r="J37" s="19"/>
      <c r="K37" s="19"/>
      <c r="L37" s="19"/>
      <c r="M37" s="19"/>
      <c r="N37" s="19"/>
      <c r="O37" s="19"/>
      <c r="P37" s="18"/>
      <c r="Q37" s="19"/>
      <c r="R37" s="19"/>
      <c r="S37" s="20"/>
    </row>
    <row r="38" spans="5:19" x14ac:dyDescent="0.3">
      <c r="E38" s="18"/>
      <c r="H38" s="19"/>
      <c r="I38" s="19"/>
      <c r="J38" s="19"/>
      <c r="K38" s="19"/>
      <c r="L38" s="19"/>
      <c r="M38" s="19"/>
      <c r="N38" s="19"/>
      <c r="O38" s="19"/>
      <c r="P38" s="18"/>
      <c r="Q38" s="19"/>
      <c r="R38" s="19"/>
      <c r="S38" s="20"/>
    </row>
    <row r="39" spans="5:19" x14ac:dyDescent="0.3">
      <c r="E39" s="18"/>
      <c r="H39" s="19"/>
      <c r="I39" s="19"/>
      <c r="J39" s="19"/>
      <c r="K39" s="19"/>
      <c r="L39" s="19"/>
      <c r="M39" s="19"/>
      <c r="N39" s="19"/>
      <c r="O39" s="19"/>
      <c r="P39" s="18"/>
      <c r="Q39" s="19"/>
      <c r="R39" s="19"/>
      <c r="S39" s="20"/>
    </row>
    <row r="40" spans="5:19" x14ac:dyDescent="0.3">
      <c r="E40" s="18"/>
      <c r="H40" s="19"/>
      <c r="I40" s="19"/>
      <c r="J40" s="19"/>
      <c r="K40" s="19"/>
      <c r="L40" s="19"/>
      <c r="M40" s="19"/>
      <c r="N40" s="19"/>
      <c r="O40" s="19"/>
      <c r="P40" s="18"/>
      <c r="Q40" s="19"/>
      <c r="R40" s="19"/>
      <c r="S40" s="20"/>
    </row>
    <row r="41" spans="5:19" x14ac:dyDescent="0.3">
      <c r="E41" s="18"/>
      <c r="H41" s="19"/>
      <c r="I41" s="19"/>
      <c r="J41" s="19"/>
      <c r="K41" s="19"/>
      <c r="L41" s="19"/>
      <c r="M41" s="19"/>
      <c r="N41" s="19"/>
      <c r="O41" s="19"/>
      <c r="P41" s="18"/>
      <c r="Q41" s="19"/>
      <c r="R41" s="19"/>
      <c r="S41" s="20"/>
    </row>
    <row r="42" spans="5:19" x14ac:dyDescent="0.3">
      <c r="E42" s="18"/>
      <c r="H42" s="19"/>
      <c r="I42" s="19"/>
      <c r="J42" s="19"/>
      <c r="K42" s="19"/>
      <c r="L42" s="19"/>
      <c r="M42" s="19"/>
      <c r="N42" s="19"/>
      <c r="O42" s="19"/>
      <c r="P42" s="18"/>
      <c r="Q42" s="19"/>
      <c r="R42" s="19"/>
      <c r="S42" s="20"/>
    </row>
    <row r="43" spans="5:19" x14ac:dyDescent="0.3">
      <c r="E43" s="18"/>
      <c r="H43" s="19"/>
      <c r="I43" s="19"/>
      <c r="J43" s="19"/>
      <c r="K43" s="19"/>
      <c r="L43" s="19"/>
      <c r="M43" s="19"/>
      <c r="N43" s="19"/>
      <c r="O43" s="19"/>
      <c r="P43" s="18"/>
      <c r="Q43" s="19"/>
      <c r="R43" s="19"/>
      <c r="S43" s="20"/>
    </row>
    <row r="44" spans="5:19" x14ac:dyDescent="0.3">
      <c r="E44" s="18"/>
      <c r="H44" s="19"/>
      <c r="I44" s="19"/>
      <c r="J44" s="19"/>
      <c r="K44" s="19"/>
      <c r="L44" s="19"/>
      <c r="M44" s="19"/>
      <c r="N44" s="19"/>
      <c r="O44" s="19"/>
      <c r="P44" s="18"/>
      <c r="Q44" s="19"/>
      <c r="R44" s="19"/>
      <c r="S44" s="20"/>
    </row>
    <row r="45" spans="5:19" x14ac:dyDescent="0.3">
      <c r="E45" s="18"/>
      <c r="H45" s="19"/>
      <c r="I45" s="19"/>
      <c r="J45" s="19"/>
      <c r="K45" s="19"/>
      <c r="L45" s="19"/>
      <c r="M45" s="19"/>
      <c r="N45" s="19"/>
      <c r="O45" s="19"/>
      <c r="P45" s="18"/>
      <c r="Q45" s="19"/>
      <c r="R45" s="19"/>
      <c r="S45" s="20"/>
    </row>
    <row r="46" spans="5:19" x14ac:dyDescent="0.3">
      <c r="E46" s="18"/>
      <c r="H46" s="19"/>
      <c r="I46" s="19"/>
      <c r="J46" s="19"/>
      <c r="K46" s="19"/>
      <c r="L46" s="19"/>
      <c r="M46" s="19"/>
      <c r="N46" s="19"/>
      <c r="O46" s="19"/>
      <c r="P46" s="18"/>
      <c r="Q46" s="19"/>
      <c r="R46" s="19"/>
      <c r="S46" s="20"/>
    </row>
    <row r="47" spans="5:19" x14ac:dyDescent="0.3">
      <c r="E47" s="18"/>
      <c r="H47" s="19"/>
      <c r="I47" s="19"/>
      <c r="J47" s="19"/>
      <c r="K47" s="19"/>
      <c r="L47" s="19"/>
      <c r="M47" s="19"/>
      <c r="N47" s="19"/>
      <c r="O47" s="19"/>
      <c r="P47" s="18"/>
      <c r="Q47" s="19"/>
      <c r="R47" s="19"/>
      <c r="S47" s="20"/>
    </row>
    <row r="48" spans="5:19" x14ac:dyDescent="0.3">
      <c r="E48" s="18"/>
      <c r="H48" s="19"/>
      <c r="I48" s="19"/>
      <c r="J48" s="19"/>
      <c r="K48" s="19"/>
      <c r="L48" s="19"/>
      <c r="M48" s="19"/>
      <c r="N48" s="19"/>
      <c r="O48" s="19"/>
      <c r="P48" s="18"/>
      <c r="Q48" s="19"/>
      <c r="R48" s="19"/>
      <c r="S48" s="20"/>
    </row>
    <row r="49" spans="5:19" x14ac:dyDescent="0.3">
      <c r="E49" s="18"/>
      <c r="H49" s="19"/>
      <c r="I49" s="19"/>
      <c r="J49" s="19"/>
      <c r="K49" s="19"/>
      <c r="L49" s="19"/>
      <c r="M49" s="19"/>
      <c r="N49" s="19"/>
      <c r="O49" s="19"/>
      <c r="P49" s="18"/>
      <c r="Q49" s="19"/>
      <c r="R49" s="19"/>
      <c r="S49" s="20"/>
    </row>
    <row r="50" spans="5:19" x14ac:dyDescent="0.3">
      <c r="E50" s="18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20"/>
    </row>
    <row r="51" spans="5:19" x14ac:dyDescent="0.3">
      <c r="E51" s="18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20"/>
    </row>
    <row r="52" spans="5:19" x14ac:dyDescent="0.3">
      <c r="E52" s="18"/>
      <c r="H52" s="19"/>
      <c r="I52" s="19"/>
      <c r="J52" s="19"/>
      <c r="K52" s="19"/>
      <c r="L52" s="19"/>
      <c r="M52" s="19"/>
      <c r="N52" s="19"/>
      <c r="O52" s="19"/>
      <c r="P52" s="18"/>
      <c r="Q52" s="19"/>
      <c r="R52" s="19"/>
      <c r="S52" s="20"/>
    </row>
    <row r="53" spans="5:19" x14ac:dyDescent="0.3">
      <c r="E53" s="18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20"/>
    </row>
    <row r="54" spans="5:19" x14ac:dyDescent="0.3">
      <c r="E54" s="18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20"/>
    </row>
    <row r="55" spans="5:19" x14ac:dyDescent="0.3">
      <c r="E55" s="18"/>
      <c r="H55" s="19"/>
      <c r="I55" s="19"/>
      <c r="J55" s="19"/>
      <c r="K55" s="19"/>
      <c r="L55" s="19"/>
      <c r="M55" s="19"/>
      <c r="N55" s="19"/>
      <c r="O55" s="19"/>
      <c r="P55" s="18"/>
      <c r="Q55" s="19"/>
      <c r="R55" s="19"/>
      <c r="S55" s="20"/>
    </row>
    <row r="56" spans="5:19" x14ac:dyDescent="0.3">
      <c r="E56" s="18"/>
      <c r="H56" s="19"/>
      <c r="I56" s="19"/>
      <c r="J56" s="19"/>
      <c r="K56" s="19"/>
      <c r="L56" s="19"/>
      <c r="M56" s="19"/>
      <c r="N56" s="19"/>
      <c r="O56" s="19"/>
      <c r="P56" s="18"/>
      <c r="Q56" s="19"/>
      <c r="R56" s="19"/>
      <c r="S56" s="20"/>
    </row>
    <row r="57" spans="5:19" x14ac:dyDescent="0.3">
      <c r="E57" s="18"/>
      <c r="H57" s="19"/>
      <c r="I57" s="19"/>
      <c r="J57" s="19"/>
      <c r="K57" s="19"/>
      <c r="L57" s="19"/>
      <c r="M57" s="19"/>
      <c r="N57" s="19"/>
      <c r="O57" s="19"/>
      <c r="P57" s="18"/>
      <c r="Q57" s="19"/>
      <c r="R57" s="19"/>
      <c r="S57" s="20"/>
    </row>
    <row r="58" spans="5:19" x14ac:dyDescent="0.3">
      <c r="E58" s="18"/>
      <c r="H58" s="19"/>
      <c r="I58" s="19"/>
      <c r="J58" s="19"/>
      <c r="K58" s="19"/>
      <c r="L58" s="19"/>
      <c r="M58" s="19"/>
      <c r="N58" s="19"/>
      <c r="O58" s="19"/>
      <c r="P58" s="18"/>
      <c r="Q58" s="19"/>
      <c r="R58" s="19"/>
      <c r="S58" s="20"/>
    </row>
    <row r="59" spans="5:19" x14ac:dyDescent="0.3">
      <c r="E59" s="18"/>
      <c r="H59" s="19"/>
      <c r="I59" s="19"/>
      <c r="J59" s="19"/>
      <c r="K59" s="19"/>
      <c r="L59" s="19"/>
      <c r="M59" s="19"/>
      <c r="N59" s="19"/>
      <c r="O59" s="19"/>
      <c r="P59" s="18"/>
      <c r="Q59" s="19"/>
      <c r="R59" s="19"/>
      <c r="S59" s="20"/>
    </row>
    <row r="60" spans="5:19" x14ac:dyDescent="0.3">
      <c r="E60" s="18"/>
      <c r="H60" s="19"/>
      <c r="I60" s="19"/>
      <c r="J60" s="19"/>
      <c r="K60" s="19"/>
      <c r="L60" s="19"/>
      <c r="M60" s="19"/>
      <c r="N60" s="19"/>
      <c r="O60" s="19"/>
      <c r="P60" s="18"/>
      <c r="Q60" s="19"/>
      <c r="R60" s="19"/>
      <c r="S60" s="20"/>
    </row>
    <row r="61" spans="5:19" x14ac:dyDescent="0.3">
      <c r="E61" s="18"/>
      <c r="H61" s="19"/>
      <c r="I61" s="19"/>
      <c r="J61" s="19"/>
      <c r="K61" s="19"/>
      <c r="L61" s="19"/>
      <c r="M61" s="19"/>
      <c r="N61" s="19"/>
      <c r="O61" s="19"/>
      <c r="P61" s="18"/>
      <c r="Q61" s="19"/>
      <c r="R61" s="19"/>
      <c r="S61" s="20"/>
    </row>
    <row r="62" spans="5:19" x14ac:dyDescent="0.3">
      <c r="E62" s="18"/>
      <c r="H62" s="19"/>
      <c r="I62" s="19"/>
      <c r="J62" s="19"/>
      <c r="K62" s="19"/>
      <c r="L62" s="19"/>
      <c r="M62" s="19"/>
      <c r="N62" s="19"/>
      <c r="O62" s="19"/>
      <c r="P62" s="18"/>
      <c r="Q62" s="19"/>
      <c r="R62" s="19"/>
      <c r="S62" s="20"/>
    </row>
    <row r="63" spans="5:19" x14ac:dyDescent="0.3">
      <c r="E63" s="18"/>
      <c r="H63" s="19"/>
      <c r="I63" s="19"/>
      <c r="J63" s="19"/>
      <c r="K63" s="19"/>
      <c r="L63" s="19"/>
      <c r="M63" s="19"/>
      <c r="N63" s="19"/>
      <c r="O63" s="19"/>
      <c r="P63" s="18"/>
      <c r="Q63" s="19"/>
      <c r="R63" s="19"/>
      <c r="S63" s="20"/>
    </row>
    <row r="64" spans="5:19" x14ac:dyDescent="0.3">
      <c r="E64" s="18"/>
      <c r="H64" s="19"/>
      <c r="I64" s="19"/>
      <c r="J64" s="19"/>
      <c r="K64" s="19"/>
      <c r="L64" s="19"/>
      <c r="M64" s="19"/>
      <c r="N64" s="19"/>
      <c r="O64" s="19"/>
      <c r="P64" s="18"/>
      <c r="Q64" s="19"/>
      <c r="R64" s="19"/>
      <c r="S64" s="20"/>
    </row>
    <row r="65" spans="5:19" x14ac:dyDescent="0.3">
      <c r="E65" s="18"/>
      <c r="H65" s="19"/>
      <c r="I65" s="19"/>
      <c r="J65" s="19"/>
      <c r="K65" s="19"/>
      <c r="L65" s="19"/>
      <c r="M65" s="19"/>
      <c r="N65" s="19"/>
      <c r="O65" s="19"/>
      <c r="P65" s="18"/>
      <c r="Q65" s="19"/>
      <c r="R65" s="19"/>
      <c r="S65" s="20"/>
    </row>
    <row r="66" spans="5:19" x14ac:dyDescent="0.3">
      <c r="E66" s="18"/>
      <c r="H66" s="19"/>
      <c r="I66" s="19"/>
      <c r="J66" s="19"/>
      <c r="K66" s="19"/>
      <c r="L66" s="19"/>
      <c r="M66" s="19"/>
      <c r="N66" s="19"/>
      <c r="O66" s="19"/>
      <c r="P66" s="18"/>
      <c r="Q66" s="19"/>
      <c r="R66" s="19"/>
      <c r="S66" s="20"/>
    </row>
    <row r="67" spans="5:19" x14ac:dyDescent="0.3">
      <c r="E67" s="18"/>
      <c r="H67" s="19"/>
      <c r="I67" s="19"/>
      <c r="J67" s="19"/>
      <c r="K67" s="19"/>
      <c r="L67" s="19"/>
      <c r="M67" s="19"/>
      <c r="N67" s="19"/>
      <c r="O67" s="19"/>
      <c r="P67" s="18"/>
      <c r="Q67" s="19"/>
      <c r="R67" s="19"/>
      <c r="S67" s="20"/>
    </row>
    <row r="68" spans="5:19" x14ac:dyDescent="0.3">
      <c r="E68" s="18"/>
      <c r="H68" s="19"/>
      <c r="I68" s="19"/>
      <c r="J68" s="19"/>
      <c r="K68" s="19"/>
      <c r="L68" s="19"/>
      <c r="M68" s="19"/>
      <c r="N68" s="19"/>
      <c r="O68" s="19"/>
      <c r="P68" s="18"/>
      <c r="Q68" s="19"/>
      <c r="R68" s="19"/>
      <c r="S68" s="20"/>
    </row>
    <row r="69" spans="5:19" x14ac:dyDescent="0.3">
      <c r="E69" s="18"/>
      <c r="H69" s="19"/>
      <c r="I69" s="19"/>
      <c r="J69" s="19"/>
      <c r="K69" s="19"/>
      <c r="L69" s="19"/>
      <c r="M69" s="19"/>
      <c r="N69" s="19"/>
      <c r="O69" s="19"/>
      <c r="P69" s="18"/>
      <c r="Q69" s="19"/>
      <c r="R69" s="19"/>
      <c r="S69" s="20"/>
    </row>
    <row r="70" spans="5:19" x14ac:dyDescent="0.3">
      <c r="E70" s="18"/>
      <c r="H70" s="19"/>
      <c r="I70" s="19"/>
      <c r="J70" s="19"/>
      <c r="K70" s="19"/>
      <c r="L70" s="19"/>
      <c r="M70" s="19"/>
      <c r="N70" s="19"/>
      <c r="O70" s="19"/>
      <c r="P70" s="18"/>
      <c r="Q70" s="19"/>
      <c r="R70" s="19"/>
      <c r="S70" s="20"/>
    </row>
    <row r="71" spans="5:19" x14ac:dyDescent="0.3">
      <c r="E71" s="18"/>
      <c r="H71" s="19"/>
      <c r="I71" s="19"/>
      <c r="J71" s="19"/>
      <c r="K71" s="19"/>
      <c r="L71" s="19"/>
      <c r="M71" s="19"/>
      <c r="N71" s="19"/>
      <c r="O71" s="19"/>
      <c r="P71" s="18"/>
      <c r="Q71" s="19"/>
      <c r="R71" s="19"/>
      <c r="S71" s="20"/>
    </row>
    <row r="72" spans="5:19" x14ac:dyDescent="0.3">
      <c r="E72" s="18"/>
      <c r="H72" s="19"/>
      <c r="I72" s="19"/>
      <c r="J72" s="19"/>
      <c r="K72" s="19"/>
      <c r="L72" s="19"/>
      <c r="M72" s="19"/>
      <c r="N72" s="19"/>
      <c r="O72" s="19"/>
      <c r="P72" s="18"/>
      <c r="Q72" s="19"/>
      <c r="R72" s="19"/>
      <c r="S72" s="20"/>
    </row>
    <row r="73" spans="5:19" x14ac:dyDescent="0.3">
      <c r="E73" s="18"/>
      <c r="H73" s="19"/>
      <c r="I73" s="19"/>
      <c r="J73" s="19"/>
      <c r="K73" s="19"/>
      <c r="L73" s="19"/>
      <c r="M73" s="19"/>
      <c r="N73" s="19"/>
      <c r="O73" s="19"/>
      <c r="P73" s="18"/>
      <c r="Q73" s="19"/>
      <c r="R73" s="19"/>
      <c r="S73" s="20"/>
    </row>
    <row r="74" spans="5:19" x14ac:dyDescent="0.3">
      <c r="E74" s="18"/>
      <c r="H74" s="19"/>
      <c r="I74" s="19"/>
      <c r="J74" s="19"/>
      <c r="K74" s="19"/>
      <c r="L74" s="19"/>
      <c r="M74" s="19"/>
      <c r="N74" s="19"/>
      <c r="O74" s="19"/>
      <c r="P74" s="18"/>
      <c r="Q74" s="19"/>
      <c r="R74" s="19"/>
      <c r="S74" s="20"/>
    </row>
    <row r="75" spans="5:19" x14ac:dyDescent="0.3">
      <c r="E75" s="18"/>
      <c r="H75" s="19"/>
      <c r="I75" s="19"/>
      <c r="J75" s="19"/>
      <c r="K75" s="19"/>
      <c r="L75" s="19"/>
      <c r="M75" s="19"/>
      <c r="N75" s="19"/>
      <c r="O75" s="19"/>
      <c r="P75" s="18"/>
      <c r="Q75" s="19"/>
      <c r="R75" s="19"/>
      <c r="S75" s="20"/>
    </row>
    <row r="76" spans="5:19" x14ac:dyDescent="0.3">
      <c r="E76" s="18"/>
      <c r="H76" s="19"/>
      <c r="I76" s="19"/>
      <c r="J76" s="19"/>
      <c r="K76" s="19"/>
      <c r="L76" s="19"/>
      <c r="M76" s="19"/>
      <c r="N76" s="19"/>
      <c r="O76" s="19"/>
      <c r="P76" s="18"/>
      <c r="Q76" s="19"/>
      <c r="R76" s="19"/>
      <c r="S76" s="20"/>
    </row>
    <row r="77" spans="5:19" x14ac:dyDescent="0.3">
      <c r="E77" s="18"/>
      <c r="H77" s="19"/>
      <c r="I77" s="19"/>
      <c r="J77" s="19"/>
      <c r="K77" s="19"/>
      <c r="L77" s="19"/>
      <c r="M77" s="19"/>
      <c r="N77" s="19"/>
      <c r="O77" s="19"/>
      <c r="P77" s="18"/>
      <c r="Q77" s="19"/>
      <c r="R77" s="19"/>
      <c r="S77" s="20"/>
    </row>
    <row r="78" spans="5:19" x14ac:dyDescent="0.3">
      <c r="E78" s="18"/>
      <c r="H78" s="19"/>
      <c r="I78" s="19"/>
      <c r="J78" s="19"/>
      <c r="K78" s="19"/>
      <c r="L78" s="19"/>
      <c r="M78" s="19"/>
      <c r="N78" s="19"/>
      <c r="O78" s="19"/>
      <c r="P78" s="18"/>
      <c r="Q78" s="19"/>
      <c r="R78" s="19"/>
      <c r="S78" s="20"/>
    </row>
    <row r="79" spans="5:19" x14ac:dyDescent="0.3">
      <c r="E79" s="18"/>
      <c r="H79" s="19"/>
      <c r="I79" s="19"/>
      <c r="J79" s="19"/>
      <c r="K79" s="19"/>
      <c r="L79" s="19"/>
      <c r="M79" s="19"/>
      <c r="N79" s="19"/>
      <c r="O79" s="19"/>
      <c r="P79" s="18"/>
      <c r="Q79" s="19"/>
      <c r="R79" s="19"/>
      <c r="S79" s="20"/>
    </row>
    <row r="80" spans="5:19" x14ac:dyDescent="0.3">
      <c r="E80" s="18"/>
      <c r="H80" s="19"/>
      <c r="I80" s="19"/>
      <c r="J80" s="19"/>
      <c r="K80" s="19"/>
      <c r="L80" s="19"/>
      <c r="M80" s="19"/>
      <c r="N80" s="19"/>
      <c r="O80" s="19"/>
      <c r="P80" s="18"/>
      <c r="Q80" s="19"/>
      <c r="R80" s="19"/>
      <c r="S80" s="20"/>
    </row>
    <row r="81" spans="5:19" x14ac:dyDescent="0.3">
      <c r="E81" s="18"/>
      <c r="H81" s="19"/>
      <c r="I81" s="19"/>
      <c r="J81" s="19"/>
      <c r="K81" s="19"/>
      <c r="L81" s="19"/>
      <c r="M81" s="19"/>
      <c r="N81" s="19"/>
      <c r="O81" s="19"/>
      <c r="P81" s="18"/>
      <c r="Q81" s="19"/>
      <c r="R81" s="19"/>
      <c r="S81" s="20"/>
    </row>
    <row r="82" spans="5:19" x14ac:dyDescent="0.3">
      <c r="E82" s="18"/>
      <c r="H82" s="19"/>
      <c r="I82" s="19"/>
      <c r="J82" s="19"/>
      <c r="K82" s="19"/>
      <c r="L82" s="19"/>
      <c r="M82" s="19"/>
      <c r="N82" s="19"/>
      <c r="O82" s="19"/>
      <c r="P82" s="18"/>
      <c r="Q82" s="19"/>
      <c r="R82" s="19"/>
      <c r="S82" s="20"/>
    </row>
    <row r="83" spans="5:19" x14ac:dyDescent="0.3">
      <c r="E83" s="18"/>
      <c r="H83" s="19"/>
      <c r="I83" s="19"/>
      <c r="J83" s="19"/>
      <c r="K83" s="19"/>
      <c r="L83" s="19"/>
      <c r="M83" s="19"/>
      <c r="N83" s="19"/>
      <c r="O83" s="19"/>
      <c r="P83" s="18"/>
      <c r="Q83" s="19"/>
      <c r="R83" s="19"/>
      <c r="S83" s="20"/>
    </row>
    <row r="84" spans="5:19" x14ac:dyDescent="0.3">
      <c r="E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</row>
    <row r="85" spans="5:19" x14ac:dyDescent="0.3">
      <c r="E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</row>
    <row r="86" spans="5:19" x14ac:dyDescent="0.3">
      <c r="E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</row>
    <row r="87" spans="5:19" x14ac:dyDescent="0.3">
      <c r="E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</row>
    <row r="88" spans="5:19" x14ac:dyDescent="0.3">
      <c r="E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</row>
    <row r="89" spans="5:19" x14ac:dyDescent="0.3">
      <c r="E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</row>
    <row r="90" spans="5:19" x14ac:dyDescent="0.3">
      <c r="E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</row>
    <row r="91" spans="5:19" x14ac:dyDescent="0.3">
      <c r="E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</row>
    <row r="92" spans="5:19" x14ac:dyDescent="0.3">
      <c r="E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  <row r="93" spans="5:19" x14ac:dyDescent="0.3">
      <c r="E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</row>
    <row r="94" spans="5:19" x14ac:dyDescent="0.3">
      <c r="E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</row>
    <row r="95" spans="5:19" x14ac:dyDescent="0.3">
      <c r="E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  <row r="96" spans="5:19" x14ac:dyDescent="0.3">
      <c r="E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</row>
    <row r="97" spans="5:19" x14ac:dyDescent="0.3">
      <c r="E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</row>
    <row r="98" spans="5:19" x14ac:dyDescent="0.3">
      <c r="E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</row>
    <row r="99" spans="5:19" x14ac:dyDescent="0.3">
      <c r="E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</row>
    <row r="100" spans="5:19" x14ac:dyDescent="0.3">
      <c r="E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</row>
    <row r="101" spans="5:19" x14ac:dyDescent="0.3">
      <c r="E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</row>
    <row r="102" spans="5:19" x14ac:dyDescent="0.3">
      <c r="E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</row>
    <row r="103" spans="5:19" x14ac:dyDescent="0.3">
      <c r="E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</row>
    <row r="104" spans="5:19" x14ac:dyDescent="0.3">
      <c r="E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</row>
    <row r="105" spans="5:19" x14ac:dyDescent="0.3">
      <c r="E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</row>
    <row r="106" spans="5:19" x14ac:dyDescent="0.3">
      <c r="E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</row>
    <row r="107" spans="5:19" x14ac:dyDescent="0.3">
      <c r="E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</row>
    <row r="108" spans="5:19" x14ac:dyDescent="0.3">
      <c r="E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</row>
    <row r="109" spans="5:19" x14ac:dyDescent="0.3">
      <c r="E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</row>
    <row r="110" spans="5:19" x14ac:dyDescent="0.3">
      <c r="E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</row>
    <row r="111" spans="5:19" x14ac:dyDescent="0.3">
      <c r="E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</row>
    <row r="112" spans="5:19" x14ac:dyDescent="0.3">
      <c r="E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</row>
    <row r="113" spans="5:19" x14ac:dyDescent="0.3">
      <c r="E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</row>
    <row r="114" spans="5:19" x14ac:dyDescent="0.3">
      <c r="E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</row>
    <row r="115" spans="5:19" x14ac:dyDescent="0.3">
      <c r="E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</row>
    <row r="116" spans="5:19" x14ac:dyDescent="0.3">
      <c r="E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</row>
    <row r="117" spans="5:19" x14ac:dyDescent="0.3">
      <c r="E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</row>
    <row r="118" spans="5:19" x14ac:dyDescent="0.3"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</row>
    <row r="119" spans="5:19" x14ac:dyDescent="0.3"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</row>
    <row r="120" spans="5:19" x14ac:dyDescent="0.3"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</row>
    <row r="121" spans="5:19" x14ac:dyDescent="0.3"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</row>
    <row r="122" spans="5:19" x14ac:dyDescent="0.3"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</row>
    <row r="123" spans="5:19" x14ac:dyDescent="0.3"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</row>
    <row r="124" spans="5:19" x14ac:dyDescent="0.3"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</row>
    <row r="125" spans="5:19" x14ac:dyDescent="0.3"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</row>
    <row r="126" spans="5:19" x14ac:dyDescent="0.3"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</row>
    <row r="127" spans="5:19" x14ac:dyDescent="0.3"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</row>
    <row r="128" spans="5:19" x14ac:dyDescent="0.3"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</row>
    <row r="129" spans="8:19" x14ac:dyDescent="0.3"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</row>
    <row r="130" spans="8:19" x14ac:dyDescent="0.3"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</row>
    <row r="131" spans="8:19" x14ac:dyDescent="0.3"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</row>
    <row r="132" spans="8:19" x14ac:dyDescent="0.3"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</row>
    <row r="133" spans="8:19" x14ac:dyDescent="0.3"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</row>
    <row r="134" spans="8:19" x14ac:dyDescent="0.3"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</row>
    <row r="135" spans="8:19" x14ac:dyDescent="0.3"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</row>
    <row r="136" spans="8:19" x14ac:dyDescent="0.3"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</row>
    <row r="137" spans="8:19" x14ac:dyDescent="0.3"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</row>
    <row r="138" spans="8:19" x14ac:dyDescent="0.3"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</row>
    <row r="139" spans="8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</row>
    <row r="140" spans="8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</row>
    <row r="141" spans="8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</row>
    <row r="142" spans="8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</row>
    <row r="143" spans="8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</row>
    <row r="144" spans="8:19" x14ac:dyDescent="0.3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</row>
    <row r="145" spans="9:19" x14ac:dyDescent="0.3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</row>
    <row r="146" spans="9:19" x14ac:dyDescent="0.3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</row>
    <row r="147" spans="9:19" x14ac:dyDescent="0.3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</row>
    <row r="148" spans="9:19" x14ac:dyDescent="0.3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</row>
    <row r="149" spans="9:19" x14ac:dyDescent="0.3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</row>
    <row r="150" spans="9:19" x14ac:dyDescent="0.3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</row>
    <row r="151" spans="9:19" x14ac:dyDescent="0.3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</row>
    <row r="152" spans="9:19" x14ac:dyDescent="0.3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</row>
    <row r="153" spans="9:19" x14ac:dyDescent="0.3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</row>
    <row r="154" spans="9:19" x14ac:dyDescent="0.3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</row>
    <row r="155" spans="9:19" x14ac:dyDescent="0.3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</row>
    <row r="156" spans="9:19" x14ac:dyDescent="0.3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</row>
    <row r="157" spans="9:19" x14ac:dyDescent="0.3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</row>
    <row r="158" spans="9:19" x14ac:dyDescent="0.3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</row>
    <row r="159" spans="9:19" x14ac:dyDescent="0.3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</row>
    <row r="160" spans="9:19" x14ac:dyDescent="0.3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</row>
    <row r="161" spans="9:19" x14ac:dyDescent="0.3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</row>
    <row r="162" spans="9:19" x14ac:dyDescent="0.3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</row>
    <row r="163" spans="9:19" x14ac:dyDescent="0.3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</row>
    <row r="164" spans="9:19" x14ac:dyDescent="0.3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</row>
    <row r="165" spans="9:19" x14ac:dyDescent="0.3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</row>
    <row r="166" spans="9:19" x14ac:dyDescent="0.3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</row>
    <row r="167" spans="9:19" x14ac:dyDescent="0.3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</row>
    <row r="168" spans="9:19" x14ac:dyDescent="0.3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</row>
    <row r="169" spans="9:19" x14ac:dyDescent="0.3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</row>
    <row r="170" spans="9:19" x14ac:dyDescent="0.3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</row>
    <row r="171" spans="9:19" x14ac:dyDescent="0.3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</row>
    <row r="172" spans="9:19" x14ac:dyDescent="0.3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</row>
    <row r="173" spans="9:19" x14ac:dyDescent="0.3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</row>
    <row r="174" spans="9:19" x14ac:dyDescent="0.3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</row>
    <row r="175" spans="9:19" x14ac:dyDescent="0.3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</row>
    <row r="176" spans="9:19" x14ac:dyDescent="0.3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</row>
    <row r="177" spans="9:19" x14ac:dyDescent="0.3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</row>
    <row r="178" spans="9:19" x14ac:dyDescent="0.3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</row>
    <row r="179" spans="9:19" x14ac:dyDescent="0.3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</row>
    <row r="180" spans="9:19" x14ac:dyDescent="0.3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</row>
    <row r="181" spans="9:19" x14ac:dyDescent="0.3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</row>
    <row r="182" spans="9:19" x14ac:dyDescent="0.3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</row>
    <row r="183" spans="9:19" x14ac:dyDescent="0.3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</row>
    <row r="184" spans="9:19" x14ac:dyDescent="0.3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</row>
    <row r="185" spans="9:19" x14ac:dyDescent="0.3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</row>
    <row r="186" spans="9:19" x14ac:dyDescent="0.3"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</row>
    <row r="187" spans="9:19" x14ac:dyDescent="0.3"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9:19" x14ac:dyDescent="0.3"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9:19" x14ac:dyDescent="0.3"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9:19" x14ac:dyDescent="0.3"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9:19" x14ac:dyDescent="0.3"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9:19" x14ac:dyDescent="0.3"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9:18" x14ac:dyDescent="0.3"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9:18" x14ac:dyDescent="0.3"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9:18" x14ac:dyDescent="0.3"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9:18" x14ac:dyDescent="0.3"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9:18" x14ac:dyDescent="0.3"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9:18" x14ac:dyDescent="0.3"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</sheetData>
  <mergeCells count="10"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29H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2024-05-23T15:56:52Z</dcterms:created>
  <dcterms:modified xsi:type="dcterms:W3CDTF">2024-11-11T22:29:13Z</dcterms:modified>
</cp:coreProperties>
</file>