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H52" i="1"/>
  <c r="H51" i="1"/>
  <c r="H49" i="1"/>
  <c r="H48" i="1"/>
  <c r="H47" i="1"/>
  <c r="H46" i="1"/>
  <c r="H43" i="1"/>
  <c r="H42" i="1"/>
  <c r="H41" i="1"/>
  <c r="H40" i="1"/>
  <c r="H37" i="1"/>
  <c r="H36" i="1"/>
  <c r="H35" i="1"/>
  <c r="H34" i="1"/>
  <c r="H33" i="1"/>
  <c r="H30" i="1"/>
  <c r="H28" i="1"/>
  <c r="H26" i="1"/>
  <c r="H25" i="1"/>
  <c r="H21" i="1"/>
  <c r="H20" i="1"/>
  <c r="H19" i="1"/>
  <c r="H15" i="1"/>
  <c r="H13" i="1"/>
  <c r="H10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<sst xmlns="http://schemas.openxmlformats.org/spreadsheetml/2006/main" count="781" uniqueCount="378">
  <si>
    <t>Paper No.</t>
  </si>
  <si>
    <t>Title</t>
  </si>
  <si>
    <t>Domains</t>
  </si>
  <si>
    <t>Number of Domains</t>
  </si>
  <si>
    <t>Did they use automation?</t>
  </si>
  <si>
    <t>Source Artifacts</t>
  </si>
  <si>
    <t>Target Artifacts</t>
  </si>
  <si>
    <t>Trace Space</t>
  </si>
  <si>
    <t>Type of Datasets</t>
  </si>
  <si>
    <t>DataSet Name</t>
  </si>
  <si>
    <t>Number of datasets</t>
  </si>
  <si>
    <t>Traceability</t>
  </si>
  <si>
    <t>Granularity</t>
  </si>
  <si>
    <t>AnswerSet (Trace Links)</t>
  </si>
  <si>
    <t>Requirements traceability in automated test generation: application to smart card software validation</t>
  </si>
  <si>
    <t>Communication</t>
  </si>
  <si>
    <t>N</t>
  </si>
  <si>
    <t>Req</t>
  </si>
  <si>
    <t>Test Cases</t>
  </si>
  <si>
    <t>Industrial</t>
  </si>
  <si>
    <t xml:space="preserve">GSM 11-11 technical specification </t>
  </si>
  <si>
    <t>6 Req X 7 Test Cases</t>
  </si>
  <si>
    <t>File X File</t>
  </si>
  <si>
    <t>N/A</t>
  </si>
  <si>
    <t xml:space="preserve">Assessing IR-based traceability recovery tools through controlled experiments </t>
  </si>
  <si>
    <t>Healthcare</t>
  </si>
  <si>
    <t>SW Artifacts</t>
  </si>
  <si>
    <t>code</t>
  </si>
  <si>
    <t>University</t>
  </si>
  <si>
    <t>EasyClinic</t>
  </si>
  <si>
    <t>1) 30 UC X 37 CC = 93 CL.
2) 20 ID X 63 TC = 83 CL</t>
  </si>
  <si>
    <t>IR-Based Traceability Recovery Processes: An Empirical Comparison of "One-Shot" and Incremental Processes</t>
  </si>
  <si>
    <t xml:space="preserve">Incremental Latent Semantic Indexing for Automatic Traceability Link Evolution Management </t>
  </si>
  <si>
    <t>Development Library</t>
  </si>
  <si>
    <t>1) LEDA 3.4
2) LEDA 3.4.1</t>
  </si>
  <si>
    <t>1) 1317 Terms X 612 Doc.
2) 1360 Terms X 634 Doc.</t>
  </si>
  <si>
    <t>Recovering Traceability Links between Code and Documentation</t>
  </si>
  <si>
    <t>Development Library, Office Automation</t>
  </si>
  <si>
    <t>Y</t>
  </si>
  <si>
    <t>Code</t>
  </si>
  <si>
    <t>1) LEDA (Library of Efficient Data types and Algorithms), 
2) Albergate ( Hotel Management System).</t>
  </si>
  <si>
    <t>1) 208 classes X 88 Manual pages.
2) 60 Classes X 16 requirements.</t>
  </si>
  <si>
    <t>Line X File</t>
  </si>
  <si>
    <t>98+58= 156</t>
  </si>
  <si>
    <t>Information Retrieval Models for Recovering Traceability Links between Code and Documentation</t>
  </si>
  <si>
    <t>1) LEDA (Library of Efficient Data types and Algorithms). 
2) Albergate ( Hotel Management System).</t>
  </si>
  <si>
    <t xml:space="preserve">Recovering Traceability Links between Source Code and Fixed Bugs via Patch Analysis </t>
  </si>
  <si>
    <t>Software Eng. Tool, Development Library</t>
  </si>
  <si>
    <t>Bug Reports</t>
  </si>
  <si>
    <t>OSS</t>
  </si>
  <si>
    <t>1) Eclipse. 
2) Rhino</t>
  </si>
  <si>
    <t>1) 203 Issues X 1926 methods 
2) 104 Issues X 740 methods</t>
  </si>
  <si>
    <t>File X method</t>
  </si>
  <si>
    <t>Rule-Based Maintenance of Post-Requirements Traceability Relations</t>
  </si>
  <si>
    <t>Office Automation, Transportation</t>
  </si>
  <si>
    <t>Req (UML)</t>
  </si>
  <si>
    <t>1) library management system. 
2) wiper control system for a car,</t>
  </si>
  <si>
    <t>UML X Code</t>
  </si>
  <si>
    <t>Trustrace: Mining Software Repositories to Improve the Accuracy of Requirement Traceability Links</t>
  </si>
  <si>
    <t>Software Eng. Tool, Development Library,
Communication</t>
  </si>
  <si>
    <t>1) jEdit
2) Pooka
3) Rhino
4) SIP Communicator</t>
  </si>
  <si>
    <t>1) 483 Classes X 34 Requirements
2) 298 Classes X 90 Requirements
3) 138 Classes X 268 Requirements
4) 1771 Classes X 82 Requirements</t>
  </si>
  <si>
    <t>Recovering traceability links between an API and its learning resources</t>
  </si>
  <si>
    <t>Development Library, Communication, Data Mgmt</t>
  </si>
  <si>
    <t>Doc</t>
  </si>
  <si>
    <t>1) Joda Time
2) HttpComponents
3) Hibernate
4) Xstream</t>
  </si>
  <si>
    <t>Doc X Code</t>
  </si>
  <si>
    <t>Goal-centric traceability for managing non-functional requirements</t>
  </si>
  <si>
    <t xml:space="preserve">Transportation </t>
  </si>
  <si>
    <t xml:space="preserve">1) Ice Breaker System (IBS). </t>
  </si>
  <si>
    <t>75 classes X 180 elements</t>
  </si>
  <si>
    <t>File X Line</t>
  </si>
  <si>
    <t>Recovering traceability links between unit tests and classes under test: An improved method</t>
  </si>
  <si>
    <t>Software Eng. Tool, Data Mgmt</t>
  </si>
  <si>
    <t>Unit Tests</t>
  </si>
  <si>
    <t>Classes</t>
  </si>
  <si>
    <t>Industrial, OSS</t>
  </si>
  <si>
    <t>1) AgilePlanner. 
2) Mondrian</t>
  </si>
  <si>
    <t>1) 27 Tests X 299 Classes.
2) 41 Tests X 591 Classes.</t>
  </si>
  <si>
    <t>Traceability for the maintenance of secure software</t>
  </si>
  <si>
    <t>Design</t>
  </si>
  <si>
    <t>JESSIE and JSSE</t>
  </si>
  <si>
    <t>19 symbols X 7 classes</t>
  </si>
  <si>
    <t>Source Code Indexing for Automated Tracing</t>
  </si>
  <si>
    <t>Healthcare, Entertainment</t>
  </si>
  <si>
    <t>1) eTour. 
2)iTrust</t>
  </si>
  <si>
    <t>1) 58 UC X 116 CC
2) 38 UC X 226 CC</t>
  </si>
  <si>
    <t>Combining textual and structural analysis of software artifacts for traceability link recovery</t>
  </si>
  <si>
    <t>Miscellenous</t>
  </si>
  <si>
    <t xml:space="preserve">1) CoffeeMaker. </t>
  </si>
  <si>
    <t>2 Req X 136 methods</t>
  </si>
  <si>
    <t>Line X method</t>
  </si>
  <si>
    <t>Ontology-Based Trace Retrieval</t>
  </si>
  <si>
    <t>1) Vehicle Highway System </t>
  </si>
  <si>
    <t>226 Req X 1591 Design Specification</t>
  </si>
  <si>
    <t>Line X Line</t>
  </si>
  <si>
    <t>REquirements TRacing On target (RETRO) Enhanced with an Automated Thesaurus Builder: An Empirical Study</t>
  </si>
  <si>
    <t>Aerospace</t>
  </si>
  <si>
    <t>1) MODIS</t>
  </si>
  <si>
    <t>19 HL Req X 49 LL Req</t>
  </si>
  <si>
    <t>Adaptive User Feedback for IR-Based Traceability Recovery</t>
  </si>
  <si>
    <t>Healthcare, Aerospace</t>
  </si>
  <si>
    <t>Industrial,University</t>
  </si>
  <si>
    <t>1) Easy-Clinic. 
2) i-Trust
 3) Modis</t>
  </si>
  <si>
    <t>Multiple Trace spaces EasyClinic: 
1) 30 UC X 47 CC 
2) 20 UML X 47 CC 
3) 63 TC X 47 CC, 
i-Trust: 
4) 33 UC X 47 JSP,
Modis: 
5) 19 HLR X 49 LLR</t>
  </si>
  <si>
    <t>Towards an intelligent domain-specific traceability solution</t>
  </si>
  <si>
    <t>Driver-Optional Highway System (DOHS)</t>
  </si>
  <si>
    <t>1) 242 Req X 963 Design artifacts.
2) 583 subsystem req X 963 design artifacts</t>
  </si>
  <si>
    <t>Improving automated documentation to code traceability by combining retrieval techniques</t>
  </si>
  <si>
    <t>Development Library, Modeling, Communication</t>
  </si>
  <si>
    <t>OSS, Industrial</t>
  </si>
  <si>
    <t>1) JDK 1.5 
2) ArguUML
3) Freenet
4) Jmeter</t>
  </si>
  <si>
    <t>1) 249 classes, X 182 documents. 
2) 423 classes X 378 dpcuments.
 3) 517 classes X 372 documents.
 4) 372 classes X 348 documents.</t>
  </si>
  <si>
    <t>Automating Requirements Traceability: Beyond the Record &amp; Replay Paradigm</t>
  </si>
  <si>
    <t>Entertainment</t>
  </si>
  <si>
    <t>Video on Demand</t>
  </si>
  <si>
    <t>10 Req X 21 Java Classes</t>
  </si>
  <si>
    <t>Traceability-enabled refactoring for managing just-in-time requirements</t>
  </si>
  <si>
    <t>Office Automation</t>
  </si>
  <si>
    <t>WDS</t>
  </si>
  <si>
    <t>5 Req X 500 Classes</t>
  </si>
  <si>
    <t>Supporting traceability through affinity mining</t>
  </si>
  <si>
    <t>CM-1</t>
  </si>
  <si>
    <t>235 Req X 220 Design Descriptions</t>
  </si>
  <si>
    <t>Foundations for an expert system in domain-specific traceability</t>
  </si>
  <si>
    <t>Application of reinforcement learning to requirements engineering: requirements tracing</t>
  </si>
  <si>
    <t>Communication, Aerospace</t>
  </si>
  <si>
    <t>University, Industrial</t>
  </si>
  <si>
    <t>1. Pine
2. CM-1</t>
  </si>
  <si>
    <t>1. 49 textual req X 51 textual use cases
2. 22 req X 53 design documents</t>
  </si>
  <si>
    <t>ArchTrace: Policy-Based Support for Managing Evolving Architecture-to-Implementation Traceability Links</t>
  </si>
  <si>
    <t>software Eng. Tool</t>
  </si>
  <si>
    <t xml:space="preserve">Odyssey </t>
  </si>
  <si>
    <t>Req X Code</t>
  </si>
  <si>
    <t>Utilizing Supporting Evidence to Improve Dynamic Requirements Traceability</t>
  </si>
  <si>
    <t>Transportation, Power &amp; Automation, Software Eng. Tool</t>
  </si>
  <si>
    <t xml:space="preserve">UML </t>
  </si>
  <si>
    <t>1) Ice Breaker System (IBS). 
2)Event-Based Traceability (EBT) system.
 3)Light Control
system (LC).</t>
  </si>
  <si>
    <t>1) 180 Req X 72 Classes.
2) 54 Req X 60 Classes.
3) 36 Req X 25 Classes</t>
  </si>
  <si>
    <t>Recovering traceability links in software artifact management systems using information retrieval methods</t>
  </si>
  <si>
    <t>17 Student SW</t>
  </si>
  <si>
    <t>1) UC X UC
2) UC X Diag
3) UC X TC
4) UC X Code
5) Diag X Diag
6) Diag X TC
7) Diag X Code
8) TC X TC
9) TC X CC
10) CC X CC</t>
  </si>
  <si>
    <t>Recovering Documentation-to-Source-Code Traceability Links using Latent Semantic Indexing</t>
  </si>
  <si>
    <t>Document</t>
  </si>
  <si>
    <t>Source Code</t>
  </si>
  <si>
    <t>1) LEDA library, 
2) Albergate</t>
  </si>
  <si>
    <t>1) 186 Documents X 219 Source Code Classes = 114 Correct Links Retrieved.
2) 13 Documents X 58 Classes </t>
  </si>
  <si>
    <t>Enhancing Software Traceability by Automatically Expanding Corpora with Relevant Documentation</t>
  </si>
  <si>
    <t>Office Automation, Entertainment</t>
  </si>
  <si>
    <t>OSS, University</t>
  </si>
  <si>
    <t>1) Albergate
2) eTour
3) SMOS</t>
  </si>
  <si>
    <t>1) Albergate : Doc Files - 16, Code Files - 55,Possible Links - 880, Actual Links - 54. 
 2) eTourITA : Doc Files - 67, Code Files - 100,Possible Links - 6700, Actual Links -  1044  
3) SMOS : Doc Files - 67, Code Files - 100,Possible Links - 6700, Actual Links -  1044</t>
  </si>
  <si>
    <t>Do data dependencies in source code complement call dependencies for understanding requirements traceability?</t>
  </si>
  <si>
    <t>Entertainment, Software Eng. Tool, Modeling</t>
  </si>
  <si>
    <t>Code - methods</t>
  </si>
  <si>
    <t>1) VideoOnDemand (VoD),
2)GanttProject
3) JHotDraw</t>
  </si>
  <si>
    <t>4,767 methods X 50 requirements = 86,866 assessments</t>
  </si>
  <si>
    <t>Line X Method</t>
  </si>
  <si>
    <t>An empirical study on requirements traceability using eye-tracking</t>
  </si>
  <si>
    <t>Healthcare, Communication</t>
  </si>
  <si>
    <t>source code</t>
  </si>
  <si>
    <t>University, OSS</t>
  </si>
  <si>
    <t>1) iTrust 
2) Pooka</t>
  </si>
  <si>
    <t>1) Oracle iTrust - 546 traceability links (35 Req X 526 Classes)
2) Oracle Pooka - 183  traceability links (90 Req X 298 Classes)</t>
  </si>
  <si>
    <t>SCOTCH: Test-to-code traceability using slicing and conceptual coupling</t>
  </si>
  <si>
    <t>Modeling, Software Eng. Tool</t>
  </si>
  <si>
    <t>Unit tests</t>
  </si>
  <si>
    <t>Code Classes</t>
  </si>
  <si>
    <t xml:space="preserve">1) AgilePlanner, 
2) eXVantage, 
3) ArgoUML.
</t>
  </si>
  <si>
    <t>1) 299 Classes (174 methods) X 32 Unit tests.
2) 348 Classes (199 methods) X 17 Unit tests.
3) 1430 Classes (454 methods) X 75 Unit tests.</t>
  </si>
  <si>
    <t>On integrating orthogonal information retrieval methods to improve traceability recovery</t>
  </si>
  <si>
    <t>Healthcare, Office Automation, Entertainment</t>
  </si>
  <si>
    <t>Use cases, UML Diagrams, Test Cases</t>
  </si>
  <si>
    <t>1) eAnci,
2) EasyClinic (English and Italian versions), 3) eTour (English and Italian versions), 
4) SMOS</t>
  </si>
  <si>
    <t>1) 139 Use Cases X 55 Classes = 567 Links.
1) 30 Use Cases X 37 Classes = 93 Links.
2) 20 UML Diagrams X 37 Classes = 69 Links.
2) 63 Test Cases X 37 Classes = 204 Links.
3) 58 Use Cases X 174 Classes = 366 Links.
4) 67 Use Cases X 100 Classes = 1044 Links.</t>
  </si>
  <si>
    <t>Incremental Approach and User Feedbacks: a Silver Bullet for Traceability Recovery.</t>
  </si>
  <si>
    <t>Aerospace, healthcare</t>
  </si>
  <si>
    <t xml:space="preserve"> Y</t>
  </si>
  <si>
    <t>artifacts</t>
  </si>
  <si>
    <t>OSS, Industrial, University</t>
  </si>
  <si>
    <t>1) MODIS
2) EasyClinic</t>
  </si>
  <si>
    <t>1) MODIS : 19 high level X 49 low level requirements. (41 links )
2) EasyClinic : 
- 37 Code Classes X 30 Use Cases.
- 37 Code Classes X 37 Code Classes.
- 37 Code Classes X 63 Test Cases</t>
  </si>
  <si>
    <t>Enhancing an Artefact Management System with Traceability Recovery Features</t>
  </si>
  <si>
    <t>artifacts :
requirement, design,
and testing documents, as well as code components.</t>
  </si>
  <si>
    <t>1) 30 Use Case X 37 Classes
2) 20 Interaction Diagram X 30 Code Classes.
3) 63 Test Cases X 13 Code Classes.
4) 37 Code Classes X 36 Code Classes.</t>
  </si>
  <si>
    <t>Inherent characteristics of traceability artifacts less is more.</t>
  </si>
  <si>
    <t>Aerospace, Entertainment,  Software Eng. Tool</t>
  </si>
  <si>
    <t>HL Req</t>
  </si>
  <si>
    <t>LL Req</t>
  </si>
  <si>
    <t>1) CM-1,
2) MODIS, 
3) ChangeStyle, and 
4) Etour.</t>
  </si>
  <si>
    <t>1) ChangeStyle : 31 high-level artifacts (these are requirements) X 17 low-level artifacts (test cases)</t>
  </si>
  <si>
    <t>Text Mining Support for Software Requirements: Traceability Assurance</t>
  </si>
  <si>
    <t>Functional Requirements</t>
  </si>
  <si>
    <t>Non Functional Requirements</t>
  </si>
  <si>
    <t xml:space="preserve">Project 10 (P10) </t>
  </si>
  <si>
    <t>15 NFR X 38 FR</t>
  </si>
  <si>
    <t>Proximity-based traceability: An empirical validation using ranked retrieval and set-based measures</t>
  </si>
  <si>
    <t>Aerospace, Communication, Software Eng. Tool, Healthcare</t>
  </si>
  <si>
    <t>Text based artifacts</t>
  </si>
  <si>
    <t>Industrial,OSS, University</t>
  </si>
  <si>
    <t xml:space="preserve">1) NASA CM 1
2) Pine
3) ChangeStyle 
4) EasyClinic </t>
  </si>
  <si>
    <t>1) 22 HL Req X 53 LL Req = 40 true links.
2) 49 HL Req X 133 LL Req = 246 true links.
3) 32 HL Req X 17 test cases = 23 true links.
4) 30 use cases X 47 code classes = 93 true links.</t>
  </si>
  <si>
    <t>Toward Automating Requirements Satisfaction Assessment.</t>
  </si>
  <si>
    <t>Aerospace, Software Eng. Tool</t>
  </si>
  <si>
    <t>Low level element (design)</t>
  </si>
  <si>
    <t>1) NASA CM-1
2) GanttProject</t>
  </si>
  <si>
    <t>1) 2,780 requirement chunks X
10,490 design chunks. (235
requirements X 220 design documents)
2) 312 requirement chunks X 632 design chunks (17 requirement elements X 78 design elements)</t>
  </si>
  <si>
    <t>Tracing requirements to defect reports: an application of information retrieval techniques</t>
  </si>
  <si>
    <t>Defect Reports</t>
  </si>
  <si>
    <t>1) Dataset 1 :10 Req X 58 defect reports
2) Dataset 2: 20 Req X 98 defect reports</t>
  </si>
  <si>
    <t>Baselines in requirements tracing</t>
  </si>
  <si>
    <t>1) NASA Moderate Resolution Imaging Spectroradiometer (MODIS) documents
2) CM1</t>
  </si>
  <si>
    <t>1) 19 HL Req X 49 LL Req
2) 235 HL Req X 220 Design Elements.</t>
  </si>
  <si>
    <t>Helping Analysts Trace Requirements: An Objective Look</t>
  </si>
  <si>
    <t>NASA Moderate Resolution Imaging Spectroradiometer (MODIS) documents</t>
  </si>
  <si>
    <t>19 High level req X 49 Low level req</t>
  </si>
  <si>
    <t>Improving Requirements Tracing via Information Retrieval</t>
  </si>
  <si>
    <t>Level 1A (L1A) and Geolocation Processing Software Requirements Specification</t>
  </si>
  <si>
    <t>1) 10 high level X 10 Low level Req
2) 19 high level X 50 Low level Req</t>
  </si>
  <si>
    <t>Automated extraction and visualization of quality concerns from requirements specifications</t>
  </si>
  <si>
    <t>quality concern goals</t>
  </si>
  <si>
    <t>Requirements</t>
  </si>
  <si>
    <t>1) Dataset 1 (CCHIT)
2)  World- Vista</t>
  </si>
  <si>
    <t>1) 235 req X 10 goals
2) 1736 req X 10 goals</t>
  </si>
  <si>
    <t>Improving trace accuracy through data-driven configuration and composition of tracing features</t>
  </si>
  <si>
    <t>Transportation, Healthcare, Aerospace</t>
  </si>
  <si>
    <t>Code,Test,Design</t>
  </si>
  <si>
    <t>University, Industrial, OSS</t>
  </si>
  <si>
    <t xml:space="preserve">1) Industry 1 (Transport) 
2) Links Industry 2 (Transport) 
3) I-Trust (Health)
4) CCHIT (Health) 
5) E-Clinic (Health) 
6) CM-1 (NASA)
</t>
  </si>
  <si>
    <t xml:space="preserve">1) Industry 1 (Transport) - Reqs (442) X Design (3104) = 6961 
2) Links Industry 2 (Transport) - Reqs (224) X Design (945) = 700 Links 
3) I-Trust (Health) - Reqs (131) Code X (332) = 535 Links 
4) CCHIT (Health) - Reg. Codes (453) X Reqs(958) = 534 Links 
5) E-Clinic (Health) - Use Cases (30) X Test Cases (47) = 63 Links 
6) CM-1 (NASA) - Reqs (22) X Design (46) = 46 Links
</t>
  </si>
  <si>
    <t>A machine learning approach for tracing regulatory codes to product specific requirements</t>
  </si>
  <si>
    <t>HIPAA security rules</t>
  </si>
  <si>
    <t xml:space="preserve">1) Care2x 
2) CCHIT 
3) ClearHealth 
4) Physician 
5) iTrust 
6) Trial Implement-ations 7) PatientOS 
8) PracticeOne 
9) Lauesen 
10)WorldVistA
11)  American Railway Engineering and Maintenance of Way (AREMA) </t>
  </si>
  <si>
    <t>1)Care2x:Total Req - 44 X 6
2)CCHIT: Total Req - 1064 X 78
3) ClearHealth: Total Req - 44 X 11
4) Physician:Total Req - 147 X 15
5) iTrust:  Total Req - 184 X 47
6) Trial Implementations: Total Req - 100 X 31
7)PatientOS: Total Req - 90 X 13 
8)PracticeOne:Total Req - 34 X 7 
9)Lauesen: Total Req - 66 X 21
10)WorldVistA: Total Req - 116 X 15
11)  American Railway Engineering and Maintenance of Way (AREMA) : Total Req - 165 X 1
(For more granular details, refer to  table 1, pg - 3 )</t>
  </si>
  <si>
    <t>Recovery of Traceability Links between Software Documentation and Source Code</t>
  </si>
  <si>
    <t>OSS,University</t>
  </si>
  <si>
    <t>1) LEDA
2) Albergate</t>
  </si>
  <si>
    <t>1) 208 classes X 88 pages
2) 60 classes X 16 functional requirements.</t>
  </si>
  <si>
    <t>Trust-Based Requirements Traceability</t>
  </si>
  <si>
    <t>1) Pooka 
2) SIP</t>
  </si>
  <si>
    <t>1) Req X Code 
2) Req X Code</t>
  </si>
  <si>
    <t>Supporting requirements to code traceability through refactoring</t>
  </si>
  <si>
    <t>Healthcare, Entertainment, Office Automation</t>
  </si>
  <si>
    <t>1) iTrust
2) eTour
3) Industrial software system WDS</t>
  </si>
  <si>
    <t>1) 50 Req. X 299 Source Code = 314 Links
2) 58 Req. X 116 Source Code = 394 Links
3) 26 Req. X 521 Source Code = 229 Links
(For more granular details, refer to table 3, pg - 7)</t>
  </si>
  <si>
    <t>Enhancing candidate link generation for requirements tracing: The cluster hypothesis revisited</t>
  </si>
  <si>
    <t>Aerospace, Healthcare, Entertainment, Office Automation</t>
  </si>
  <si>
    <t>Code/design</t>
  </si>
  <si>
    <t>1) iTrust
2) eTour
3) CM-1
4) Industrial software system WDS</t>
  </si>
  <si>
    <t>1) 38 Req X 226 Source Code traces = 314 correct links.
2) 58 Req X 116 Source Code traces = 394 correct links.
3) 235 Req X 220 Design traces = 361 correct links.
4) 6 Req X 500 Source Code traces = 428 Correct Links.</t>
  </si>
  <si>
    <t>An information theoretic approach for extracting and tracing non-functional requirements</t>
  </si>
  <si>
    <t>Entertainment,  Healthcare, Office Automation</t>
  </si>
  <si>
    <t>Unknown</t>
  </si>
  <si>
    <t>1) SmartTrip
2) SafeDrink
3) BlueWallet</t>
  </si>
  <si>
    <t>1) 622 words (170 FR )X 173 classes.
2) 717 words (214 FR ) X 266 classes.
3) 1034 words (184 FR ) X 374 classes.</t>
  </si>
  <si>
    <t>A Study on the Effect of Traceability Links in Software Maintenance</t>
  </si>
  <si>
    <t>Test, Requirements, Design, Code</t>
  </si>
  <si>
    <t>Build, Defect, Code,Test, Design,  Code Inspection</t>
  </si>
  <si>
    <t>226 + 1356 + 1017 + 171 + 152 + 16 + 16 + 96 = 3050 (File)</t>
  </si>
  <si>
    <t>A room management system (RMS)</t>
  </si>
  <si>
    <t>1) 113 Test X 2 Build = 113 links,
2) 113 Test X 12 Defect = 12 links,
3) 9 Req X 113 Test = 111 links,
4) 9 Req X 19 Design = 39 links,
5) 19 Design X 8 Code = 83 links,
6) 8 Code   X 2 Code Inspection = 16 links,
7) 8 Code   X 2 Build = 16 links,
8) 8 Code   X 12 Defects = 12 links</t>
  </si>
  <si>
    <t>Enabling traceability reuse for impact analyses: A feasibility study in a safety context</t>
  </si>
  <si>
    <t>Power and Automation</t>
  </si>
  <si>
    <t>issue reports</t>
  </si>
  <si>
    <t>Artifacts : Unique requirements, test case descriptions, user manuals, hardware, descriptions</t>
  </si>
  <si>
    <t>29573880 (File)</t>
  </si>
  <si>
    <t>Issue Management System (IMS), from within a company in the power and automation domain, containing.</t>
  </si>
  <si>
    <t>4845 Issue Reports X 6104 Non Code artifacts = 9395 Trace Links</t>
  </si>
  <si>
    <t>Code patterns for automatically validating requirements-to-code traces</t>
  </si>
  <si>
    <t>Entertainment, Modeling, Software Eng. Tool</t>
  </si>
  <si>
    <t>2197 + 3240 + 44047 + 37023 = 86507 (method)</t>
  </si>
  <si>
    <t>1) VideoOnDemand
(VoD),
2) Chess, 
3) GanttProject,
4) jHotDraw (JHD)</t>
  </si>
  <si>
    <t>1) 13 Req X 169 Methods.
2) 8 Req X  405 Methods.
3) 17 Req X 2591 Methods.
4) 21 Req X 1763 Methods.</t>
  </si>
  <si>
    <t>Effort and Quality of Recovering Requirements-to-Code Traces: Two Exploratory Experiments</t>
  </si>
  <si>
    <t>Software Eng. Tool</t>
  </si>
  <si>
    <t>1445 + 1968 + 13396 + 8704 = 25513</t>
  </si>
  <si>
    <t>1) GranttProject
2) ReactOS</t>
  </si>
  <si>
    <t>1) 17 Req X 85 Classes.
2) 16 Req X 123 Classes.
3) 17 Req X 788 Methods.
4)  16 Req X 544 Methods.</t>
  </si>
  <si>
    <t>Guidelines for Benchmarking Automated Software Traceability Techniques</t>
  </si>
  <si>
    <t>Office Automation, Aerospace, Entertainment, Healthcare, Software Eng. Tool, Office Automation</t>
  </si>
  <si>
    <t>artifact</t>
  </si>
  <si>
    <t>935 + 1166 + 7700 + 2961 + 1410 + 6728 + 1173 + 6700 + 123424 = 152197 (File)</t>
  </si>
  <si>
    <t xml:space="preserve">1) Albergate, 
2) CM1,
3) eAnci, 
4) Easy Clinic, 
5) Easy Clinic, 
6) E-Tour, 
7) Gantt, 
8) SMOS,
9) WV-CCHIT
</t>
  </si>
  <si>
    <t xml:space="preserve">1) 17 High level reqs. X 55 Java classes = 54 No. of traces. 
2) 22 High level reqs. X 53 Low level reqs. = 45 No. of traces. 
3) 140 Use cases. X 55 Classes. = 567 No. of traces. 
4) 47 Classes. X 63 Test cases. = 204 No. of traces.
5) 30 Use cases. X 47 Classes. = 93 No. of traces. 
6) 58 Use Cases. X 116 Java code. = 308 No. of traces. 
7) 17 High level reqs. X 69 Low level reqs. = 68 No. of traces.
 8) 67 Use cases X 100 Classes. = 1044 No. of traces. 
9) 116 Requirements. X 1064 Regulatory code. = 587 No. of traces.
</t>
  </si>
  <si>
    <t>Trace Matrix Analyzer (TMA)</t>
  </si>
  <si>
    <t>Aerospace, Entertainment</t>
  </si>
  <si>
    <t>931 + 50 = 981 (File)</t>
  </si>
  <si>
    <t>University,OSS</t>
  </si>
  <si>
    <t>1) MODIS
2) MoonLander</t>
  </si>
  <si>
    <t>1) 19 high level X 49 low level requirements. 
2) 10 high level requirements X 5 test cases.</t>
  </si>
  <si>
    <t>How do we trace requirements: an initial study of analyst behavior in trace validation tasks</t>
  </si>
  <si>
    <t>544 (File)</t>
  </si>
  <si>
    <t>ChangeStyle</t>
  </si>
  <si>
    <t>32 Req X 17 System Test = 23 True Links</t>
  </si>
  <si>
    <t>Improving automated requirements trace retrieval: a study of term-based enhancement methods</t>
  </si>
  <si>
    <t>Transportation, Software Eng. Tool, Power &amp; Automation, Aerospace</t>
  </si>
  <si>
    <t>Java,UML classes</t>
  </si>
  <si>
    <t>11644 + 2132 + 850 + 21850 + 51700 =  88176 (File)</t>
  </si>
  <si>
    <t>Industrial, University</t>
  </si>
  <si>
    <t>1) Ice Breaker System
2) Event-Based Traceability
3) Light Control System
4) Light Control (LC) System
5) CM1</t>
  </si>
  <si>
    <t>1) 164 requirements X 71 UML classes  = 420 true links.
2) 41 requirements X 52 UML classes  = 135 true links. 
3) 34 requirements X 25 UML class  = 91 true links. 
4) 46 requirements 46 X 475 Java classes  = 1252 true links. 
5) 235 requirements X 220 Low-level requirements  = 361 true links.</t>
  </si>
  <si>
    <t>Phrasing in Dynamic Requirements Trace Retrieva</t>
  </si>
  <si>
    <t>Transportation, Software Eng. Tool, Power &amp; Automation</t>
  </si>
  <si>
    <t>UML Diagram</t>
  </si>
  <si>
    <t>11644  + 2132 + 850 = 14626</t>
  </si>
  <si>
    <t>1) Ice Breaker System
2) Event-Based Traceability
3) Light Control System</t>
  </si>
  <si>
    <t>1) 164 requirements X UML Diagram.
2) 41 requirements X UML Diagram.
3) 34 requirements X UML Diagrams.</t>
  </si>
  <si>
    <t>The Detection and Classification of Non-Functional Requirements with Application to Early Aspects</t>
  </si>
  <si>
    <t>Documents</t>
  </si>
  <si>
    <t>6156 + 333 = 6489 (File)</t>
  </si>
  <si>
    <t>1) 15 Requirement Documents
2) Siemens IET document.</t>
  </si>
  <si>
    <t>1) 684 Req Documents X 9 NFR Types.
2) 37 pages (30,374 words) X 9 NFR Types.</t>
  </si>
  <si>
    <t>Using code ownership to improve IR-based Traceability Link Recovery</t>
  </si>
  <si>
    <t>Entertainment, Office Automation</t>
  </si>
  <si>
    <t>10092 + 6700 = 16792 (File)</t>
  </si>
  <si>
    <t>1) eTour
2)SMOS</t>
  </si>
  <si>
    <t>1) 58 Use cases X 174 Classes = 366 Correct Links.
2) 67 Use Case X 100 Clases = 1044 Correct Links.</t>
  </si>
  <si>
    <t>When and How Using Structural Information to Improve IR-Based Traceability Recovery</t>
  </si>
  <si>
    <t>Entertainment, Office Automation, Healthcare</t>
  </si>
  <si>
    <t>1110 + 740 + 2331 + 10092 + 6700 = 20973  (File)</t>
  </si>
  <si>
    <t>1) EasyClinic
2) eTour
3)SMOS</t>
  </si>
  <si>
    <t>1) 30 Use Cases (UCs) X 37 Code Classes (CCs) = 93 correct links.
2) 20 UML interaction diagrams (ID) X 37 Code Classes (CCs) = 69 correct links.
3) 63 Test Cases (TCs) X 37 Code Classes (CCs) = 204 correct links.
4) 58 Use Case X 174 Code Classes = 366 Correct Links.
5) 67 USe Case X 100 Code Classes = 1044 Correct Links.</t>
  </si>
  <si>
    <t>Traceability Recovery in RAD Software Systems</t>
  </si>
  <si>
    <t>468 (File)</t>
  </si>
  <si>
    <t>Transient Meter</t>
  </si>
  <si>
    <t>13 Req Doc X 36 Classes (15 KLOC)</t>
  </si>
  <si>
    <t>Enhancing software artefact traceability recovery processes with link count information</t>
  </si>
  <si>
    <t>Healthcare, Office Automation</t>
  </si>
  <si>
    <t>1410 + 1260 + 6700 + 9576 = 18946 (File)</t>
  </si>
  <si>
    <t>1) EasyClinic
2) SMOS</t>
  </si>
  <si>
    <t xml:space="preserve">1) 30 Use Cases (UCs) X 47 Code Classes (CCs) = 93 correct links.
2) 20 UML Diagrams X 63 Test Cases = 83 Correct Links.
3) 67 use cases X 100 code classes = 1044 correct links. 
4) 72 UML diagrams X 133 test cases = 136 Correct Links.
</t>
  </si>
  <si>
    <t>Recovering test-to-code traceability using slicing and textual analysis</t>
  </si>
  <si>
    <t>Software Eng. Tool, Modeling</t>
  </si>
  <si>
    <t>Test</t>
  </si>
  <si>
    <t>9568 + 63825 + 107250 + 59760 + 5916 = 246319 (File)</t>
  </si>
  <si>
    <t>Industrial,OSS</t>
  </si>
  <si>
    <t>1)Agileplanner
2) Apache Ant 
3) ArgoUML 
4) Dependency Finder
5)eXVantage</t>
  </si>
  <si>
    <t>1) 174 methods (32 test classes) X 299 code classes. 
2) 662 methods (75 test classes) X 851 code classes. 
3) 454 methods (75 test classes) X 1,430 code classes. 4) 1410 methods (120 test classes) X 498 code classes.
5) 199 methods (17 test classes) X 348 code classes</t>
  </si>
  <si>
    <t>Applying a smoothing filter to improve IR-based traceability recovery processes: An empirical investigation</t>
  </si>
  <si>
    <t>Entertainment, Communication, Aerospace, Healthcare</t>
  </si>
  <si>
    <t>1410 + 940 + 2961 + 6728 + 931 + 2499 + 1551 = 17020 (File)</t>
  </si>
  <si>
    <t>University, Industrial,OSS</t>
  </si>
  <si>
    <t>1)eTour
2)Pine
3)MODIS
4)EasyClinic
5) i-Trust</t>
  </si>
  <si>
    <t>1) 30 Use Cases (UCs) X 47 Code Classes (CCs) = 93 correct links out of 1410 possible links. 2) 20 UML interaction diagrams (ID) X 47 Code Classes (CCs) = 69 correct links out of 940 possible links.
3) 63 Test Cases (TCs) X 47 Code Classes (CCs) = 200 correct links out of 9400 possible links.
4) 58 Use Cases (UCs) X 116 Code Classes (CCs) = 204 correct links out of 9628 possible links. 
5) 19 High-Level Requirements (HLRs) X 49 Low-Level Requirements (LLRs) = 26 correct links out of 926 possible links. 
6) 49 High-Level Requirements (HLRs) X 51 Use Cases (UCs) = 246 correct links out of 2499 possible links.
7) 33 Use Cases (UCs) X 47 Java Server Pages (JSPs) = 58 correct links out of 1551 possible links.</t>
  </si>
  <si>
    <t>Improving IR-based traceability recovery via noun-based indexing of software artifacts</t>
  </si>
  <si>
    <t>1410 + 940 + 2961 + 6728 + 931 + 1166 + 2499 = 16635</t>
  </si>
  <si>
    <t>1)eTour
2)Pine
3)MODIS
4)EasyClinic
5) CM1</t>
  </si>
  <si>
    <t>1) EasyClinic :  
- 30 Use cases X 47 Source code = 93 Correct Links 
- 20 Interaction diagrams X 47 Source code = 69 Correct Links - 63 Test cases X 47 Source code = 200 Correct Links 
2) eTour : 58 Use cases X 116 Source code = 366 Correct Links 
3) MODIS : 49 Low-level Requirements X 19 High-level Requirements = 26 Correct Links 
4) CM1 : 53 Low-level Requirements X 22 High-level Requirements = 45 Correct Links 
5) Pine : 49 High-level Requirements X 51 Use Cases = 246 Correct Links</t>
  </si>
  <si>
    <t>Evaluating test-to-code traceability recovery methods through controlled experiments</t>
  </si>
  <si>
    <t>1) AgilePlanner
2) ArgoUML
3) eXVantage</t>
  </si>
  <si>
    <t>124 Junit Classes X Classes</t>
  </si>
  <si>
    <t>The role of artefact corpus in LSI-based traceability recovery</t>
  </si>
  <si>
    <t>1110 + 740 + 2331 = 4181 (File)</t>
  </si>
  <si>
    <t>1) EasyClinic
2) infoASL
3) virtualRay
4) SMOS
5) eAnci</t>
  </si>
  <si>
    <t>1) code X use cases = 83 Correct Links.
2) Code X UML Diagrams = 69 Correct Links.
3) Code X Test Cases = 200 Correct Links.</t>
  </si>
  <si>
    <t>Improving IR-based Traceability Recovery Using Smoothing Filters</t>
  </si>
  <si>
    <t>124670 + 107835 + 71890 + 96831 = 401226 (File)</t>
  </si>
  <si>
    <t>1) EasyClinic
2) Pine</t>
  </si>
  <si>
    <t xml:space="preserve">1) 274 UC X 455 CC = 593 Correct Links.
2) 237 ID X 455 CC = 559 Correct Links.
3) 158 TC X 455 CC = 540 Correct Links.
4) 203 Req X 477 UC = 493 Correct Links. </t>
  </si>
  <si>
    <t>The role of the coverage analysis during IR-based traceability recovery: A controlled experiment</t>
  </si>
  <si>
    <t>1110 + 1260 = 2370 (File)</t>
  </si>
  <si>
    <t>1) 30 use cases X 37 code classes = 93 correct links.
2) 20 interaction diagrams
X 63 test cases  = 83 correct
links</t>
  </si>
  <si>
    <t>On the role of the nouns in IR-based traceability recovery</t>
  </si>
  <si>
    <t>Traceability Recovery Using Numerical Analysis</t>
  </si>
  <si>
    <t>Can Information Retrieval Techniques Effectively Support Traceability Link Recovery</t>
  </si>
  <si>
    <t>Healthcare, Software Eng. Tool, Development Library</t>
  </si>
  <si>
    <t>900 + 600 + 1890 + 1110 + 400 + 1260 + 740 + 3969 + 2331 + 1369 + 8004 + 19272 = 41845 (File)</t>
  </si>
  <si>
    <t>1) 1 small Student SW
2) 1 Medium Student SW - ADAMS
3) 1 Large OSS - LEDA</t>
  </si>
  <si>
    <t>1) 30 Use Cases X 20 Interaction Diagrams X 63 Test Cases X 37 Code Classes (150 artifacts ) = 1005 Corect Links.
2) 87 use cases X 92 code classes.
3) 88 Manual pages X 219 code classes</t>
  </si>
  <si>
    <t>1005 + N/A + N/A</t>
  </si>
  <si>
    <t>ADAMS Re-Trace: A Traceability Recovery Tool</t>
  </si>
  <si>
    <t>88 + 110 + 88 + 80 + 240 + 135 + 105 + 240 + 144 + 112 + 80 + 117 + 195 + 169 + 78 + 279 +  465 + 403 + 186 = 3314 (File)</t>
  </si>
  <si>
    <t>7 Student Projects</t>
  </si>
  <si>
    <t>1) Use Case X Module Diagram
2) Use Case X Dynamic Diagram
3) Use Case X Test Case
4) Dynamic Diagram X Test Case
5) Requirement X Use Case
6) Requirement X Module 
Description
7) Requirement X  Dynamic Diagram
8) Requirement X  Test Case
9) Use Case X Requirement
10) Use Case X  Module Description
11) Use Case X  Dynamic Diagram
12) Use Case X Test Case
13) Dynamic Diagram X Use Case
14) Dynamic Diagram X Module Description
15) Dynamic Diagram X Dynamic Diagram
16) Dynamic Diagram X Test Case</t>
  </si>
  <si>
    <t>Detecting, Tracing, and Monitoring Architectural Tactics in Code</t>
  </si>
  <si>
    <t>Data Mgmt</t>
  </si>
  <si>
    <t>Apache Hadoop</t>
  </si>
  <si>
    <t>1719 classes X 10 tactics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</si>
</sst>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MR10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.1"/>
      <color rgb="FF000000"/>
      <name val="Calibri"/>
      <family val="2"/>
    </font>
    <font>
      <sz val="10"/>
      <color theme="1"/>
      <name val="NimbusRomNo9L"/>
    </font>
    <font>
      <sz val="10"/>
      <name val="NimbusRomNo9L"/>
    </font>
    <font>
      <sz val="9"/>
      <color theme="1"/>
      <name val="CMR9"/>
    </font>
    <font>
      <sz val="10"/>
      <color theme="1"/>
      <name val="TTE1B580B8t00"/>
    </font>
    <font>
      <sz val="10"/>
      <name val="CMR10"/>
    </font>
    <font>
      <sz val="10"/>
      <color theme="1"/>
      <name val="Times New Roman,Italic"/>
    </font>
    <font>
      <sz val="10"/>
      <name val="TTE1B580B8t0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shrinkToFit="1"/>
    </xf>
    <xf numFmtId="0" fontId="3" fillId="2" borderId="1" xfId="0" applyFont="1" applyFill="1" applyBorder="1" applyAlignment="1">
      <alignment horizontal="left" vertical="top" wrapText="1" shrinkToFi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B57" sqref="B57"/>
    </sheetView>
  </sheetViews>
  <sheetFormatPr defaultRowHeight="14.5"/>
  <cols>
    <col min="1" max="1" width="6.1796875" style="25" customWidth="1"/>
    <col min="2" max="2" width="41.36328125" style="25" customWidth="1"/>
    <col min="3" max="3" width="22.36328125" style="25" customWidth="1"/>
    <col min="4" max="4" width="14.08984375" style="25" customWidth="1"/>
    <col min="5" max="5" width="16.1796875" style="25" customWidth="1"/>
    <col min="6" max="6" width="13" style="25" customWidth="1"/>
    <col min="7" max="7" width="12.81640625" style="25" customWidth="1"/>
    <col min="8" max="8" width="14.6328125" style="28" customWidth="1"/>
    <col min="9" max="9" width="15.36328125" style="25" customWidth="1"/>
    <col min="10" max="10" width="26.90625" style="30" customWidth="1"/>
    <col min="11" max="11" width="13.6328125" style="25" customWidth="1"/>
    <col min="12" max="12" width="24.7265625" style="25" customWidth="1"/>
    <col min="13" max="13" width="12.26953125" style="25" customWidth="1"/>
    <col min="14" max="14" width="15.453125" style="25" customWidth="1"/>
    <col min="15" max="16384" width="8.7265625" style="25"/>
  </cols>
  <sheetData>
    <row r="1" spans="1:14" s="31" customFormat="1" ht="29">
      <c r="A1" s="26" t="s">
        <v>0</v>
      </c>
      <c r="B1" s="26" t="s">
        <v>1</v>
      </c>
      <c r="C1" s="26" t="s">
        <v>2</v>
      </c>
      <c r="D1" s="26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27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5">
      <c r="A2" s="3">
        <v>3</v>
      </c>
      <c r="B2" s="5" t="s">
        <v>14</v>
      </c>
      <c r="C2" s="5" t="s">
        <v>15</v>
      </c>
      <c r="D2" s="5">
        <v>1</v>
      </c>
      <c r="E2" s="6" t="s">
        <v>16</v>
      </c>
      <c r="F2" s="5" t="s">
        <v>17</v>
      </c>
      <c r="G2" s="5" t="s">
        <v>18</v>
      </c>
      <c r="H2" s="7">
        <v>42</v>
      </c>
      <c r="I2" s="5" t="s">
        <v>19</v>
      </c>
      <c r="J2" s="8" t="s">
        <v>20</v>
      </c>
      <c r="K2" s="5">
        <v>1</v>
      </c>
      <c r="L2" s="6" t="s">
        <v>21</v>
      </c>
      <c r="M2" s="9" t="s">
        <v>22</v>
      </c>
      <c r="N2" s="6" t="s">
        <v>23</v>
      </c>
    </row>
    <row r="3" spans="1:14" ht="29">
      <c r="A3" s="3">
        <v>4</v>
      </c>
      <c r="B3" s="5" t="s">
        <v>24</v>
      </c>
      <c r="C3" s="10" t="s">
        <v>25</v>
      </c>
      <c r="D3" s="5">
        <v>1</v>
      </c>
      <c r="E3" s="5" t="s">
        <v>16</v>
      </c>
      <c r="F3" s="5" t="s">
        <v>26</v>
      </c>
      <c r="G3" s="5" t="s">
        <v>27</v>
      </c>
      <c r="H3" s="7">
        <f xml:space="preserve"> 1110 +1260</f>
        <v>2370</v>
      </c>
      <c r="I3" s="5" t="s">
        <v>28</v>
      </c>
      <c r="J3" s="8" t="s">
        <v>29</v>
      </c>
      <c r="K3" s="5">
        <v>1</v>
      </c>
      <c r="L3" s="6" t="s">
        <v>30</v>
      </c>
      <c r="M3" s="9" t="s">
        <v>22</v>
      </c>
      <c r="N3" s="6">
        <v>176</v>
      </c>
    </row>
    <row r="4" spans="1:14" ht="43.5">
      <c r="A4" s="3">
        <v>6</v>
      </c>
      <c r="B4" s="5" t="s">
        <v>31</v>
      </c>
      <c r="C4" s="10" t="s">
        <v>25</v>
      </c>
      <c r="D4" s="5">
        <v>1</v>
      </c>
      <c r="E4" s="5" t="s">
        <v>16</v>
      </c>
      <c r="F4" s="5" t="s">
        <v>26</v>
      </c>
      <c r="G4" s="5" t="s">
        <v>27</v>
      </c>
      <c r="H4" s="7">
        <f xml:space="preserve"> 1110 +1260</f>
        <v>2370</v>
      </c>
      <c r="I4" s="5" t="s">
        <v>28</v>
      </c>
      <c r="J4" s="8" t="s">
        <v>29</v>
      </c>
      <c r="K4" s="5">
        <v>1</v>
      </c>
      <c r="L4" s="6" t="s">
        <v>30</v>
      </c>
      <c r="M4" s="9" t="s">
        <v>22</v>
      </c>
      <c r="N4" s="6">
        <v>176</v>
      </c>
    </row>
    <row r="5" spans="1:14" ht="43.5">
      <c r="A5" s="3">
        <v>8</v>
      </c>
      <c r="B5" s="5" t="s">
        <v>32</v>
      </c>
      <c r="C5" s="11" t="s">
        <v>33</v>
      </c>
      <c r="D5" s="5">
        <v>1</v>
      </c>
      <c r="E5" s="12" t="s">
        <v>16</v>
      </c>
      <c r="F5" s="5" t="s">
        <v>26</v>
      </c>
      <c r="G5" s="5" t="s">
        <v>27</v>
      </c>
      <c r="H5" s="13">
        <f xml:space="preserve"> 806004+862240</f>
        <v>1668244</v>
      </c>
      <c r="I5" s="5" t="s">
        <v>28</v>
      </c>
      <c r="J5" s="14" t="s">
        <v>34</v>
      </c>
      <c r="K5" s="5">
        <v>2</v>
      </c>
      <c r="L5" s="9" t="s">
        <v>35</v>
      </c>
      <c r="M5" s="9" t="s">
        <v>22</v>
      </c>
      <c r="N5" s="9" t="s">
        <v>23</v>
      </c>
    </row>
    <row r="6" spans="1:14" ht="58">
      <c r="A6" s="3">
        <v>26</v>
      </c>
      <c r="B6" s="3" t="s">
        <v>36</v>
      </c>
      <c r="C6" s="3" t="s">
        <v>37</v>
      </c>
      <c r="D6" s="5">
        <v>2</v>
      </c>
      <c r="E6" s="3" t="s">
        <v>38</v>
      </c>
      <c r="F6" s="3" t="s">
        <v>26</v>
      </c>
      <c r="G6" s="3" t="s">
        <v>39</v>
      </c>
      <c r="H6" s="15">
        <f>18304+960</f>
        <v>19264</v>
      </c>
      <c r="I6" s="5" t="s">
        <v>28</v>
      </c>
      <c r="J6" s="16" t="s">
        <v>40</v>
      </c>
      <c r="K6" s="5">
        <v>2</v>
      </c>
      <c r="L6" s="3" t="s">
        <v>41</v>
      </c>
      <c r="M6" s="3" t="s">
        <v>42</v>
      </c>
      <c r="N6" s="3" t="s">
        <v>43</v>
      </c>
    </row>
    <row r="7" spans="1:14" ht="58">
      <c r="A7" s="3">
        <v>35</v>
      </c>
      <c r="B7" s="3" t="s">
        <v>44</v>
      </c>
      <c r="C7" s="3" t="s">
        <v>37</v>
      </c>
      <c r="D7" s="5">
        <v>2</v>
      </c>
      <c r="E7" s="3" t="s">
        <v>38</v>
      </c>
      <c r="F7" s="3" t="s">
        <v>26</v>
      </c>
      <c r="G7" s="3" t="s">
        <v>39</v>
      </c>
      <c r="H7" s="15">
        <f>18304+960</f>
        <v>19264</v>
      </c>
      <c r="I7" s="5" t="s">
        <v>28</v>
      </c>
      <c r="J7" s="16" t="s">
        <v>45</v>
      </c>
      <c r="K7" s="5">
        <v>2</v>
      </c>
      <c r="L7" s="3" t="s">
        <v>41</v>
      </c>
      <c r="M7" s="3" t="s">
        <v>22</v>
      </c>
      <c r="N7" s="3" t="s">
        <v>43</v>
      </c>
    </row>
    <row r="8" spans="1:14" ht="31">
      <c r="A8" s="3">
        <v>39</v>
      </c>
      <c r="B8" s="3" t="s">
        <v>46</v>
      </c>
      <c r="C8" s="11" t="s">
        <v>47</v>
      </c>
      <c r="D8" s="5">
        <v>2</v>
      </c>
      <c r="E8" s="17" t="s">
        <v>38</v>
      </c>
      <c r="F8" s="3" t="s">
        <v>48</v>
      </c>
      <c r="G8" s="3" t="s">
        <v>39</v>
      </c>
      <c r="H8" s="18">
        <f>390978+76960</f>
        <v>467938</v>
      </c>
      <c r="I8" s="3" t="s">
        <v>49</v>
      </c>
      <c r="J8" s="16" t="s">
        <v>50</v>
      </c>
      <c r="K8" s="5">
        <v>2</v>
      </c>
      <c r="L8" s="17" t="s">
        <v>51</v>
      </c>
      <c r="M8" s="17" t="s">
        <v>52</v>
      </c>
      <c r="N8" s="17" t="s">
        <v>23</v>
      </c>
    </row>
    <row r="9" spans="1:14" ht="37.5">
      <c r="A9" s="3">
        <v>15</v>
      </c>
      <c r="B9" s="3" t="s">
        <v>53</v>
      </c>
      <c r="C9" s="11" t="s">
        <v>54</v>
      </c>
      <c r="D9" s="5">
        <v>2</v>
      </c>
      <c r="E9" s="19" t="s">
        <v>16</v>
      </c>
      <c r="F9" s="3" t="s">
        <v>55</v>
      </c>
      <c r="G9" s="3" t="s">
        <v>39</v>
      </c>
      <c r="H9" s="20" t="s">
        <v>23</v>
      </c>
      <c r="I9" s="3" t="s">
        <v>28</v>
      </c>
      <c r="J9" s="21" t="s">
        <v>56</v>
      </c>
      <c r="K9" s="5">
        <v>2</v>
      </c>
      <c r="L9" s="22" t="s">
        <v>57</v>
      </c>
      <c r="M9" s="22" t="s">
        <v>22</v>
      </c>
      <c r="N9" s="22">
        <v>477</v>
      </c>
    </row>
    <row r="10" spans="1:14" ht="116">
      <c r="A10" s="3">
        <v>90</v>
      </c>
      <c r="B10" s="3" t="s">
        <v>58</v>
      </c>
      <c r="C10" s="3" t="s">
        <v>59</v>
      </c>
      <c r="D10" s="5">
        <v>3</v>
      </c>
      <c r="E10" s="3" t="s">
        <v>38</v>
      </c>
      <c r="F10" s="3" t="s">
        <v>17</v>
      </c>
      <c r="G10" s="3" t="s">
        <v>39</v>
      </c>
      <c r="H10" s="15">
        <f>16422+26820+36984+145222</f>
        <v>225448</v>
      </c>
      <c r="I10" s="3" t="s">
        <v>49</v>
      </c>
      <c r="J10" s="16" t="s">
        <v>60</v>
      </c>
      <c r="K10" s="5">
        <v>4</v>
      </c>
      <c r="L10" s="3" t="s">
        <v>61</v>
      </c>
      <c r="M10" s="3" t="s">
        <v>22</v>
      </c>
      <c r="N10" s="3" t="s">
        <v>23</v>
      </c>
    </row>
    <row r="11" spans="1:14" ht="58">
      <c r="A11" s="3">
        <v>93</v>
      </c>
      <c r="B11" s="3" t="s">
        <v>62</v>
      </c>
      <c r="C11" s="11" t="s">
        <v>63</v>
      </c>
      <c r="D11" s="5">
        <v>3</v>
      </c>
      <c r="E11" s="3" t="s">
        <v>38</v>
      </c>
      <c r="F11" s="3" t="s">
        <v>64</v>
      </c>
      <c r="G11" s="3" t="s">
        <v>39</v>
      </c>
      <c r="H11" s="15">
        <v>3581</v>
      </c>
      <c r="I11" s="3" t="s">
        <v>49</v>
      </c>
      <c r="J11" s="16" t="s">
        <v>65</v>
      </c>
      <c r="K11" s="5">
        <v>4</v>
      </c>
      <c r="L11" s="3" t="s">
        <v>66</v>
      </c>
      <c r="M11" s="3" t="s">
        <v>22</v>
      </c>
      <c r="N11" s="3">
        <v>3609</v>
      </c>
    </row>
    <row r="12" spans="1:14" ht="29">
      <c r="A12" s="3">
        <v>100</v>
      </c>
      <c r="B12" s="3" t="s">
        <v>67</v>
      </c>
      <c r="C12" s="3" t="s">
        <v>68</v>
      </c>
      <c r="D12" s="5">
        <v>1</v>
      </c>
      <c r="E12" s="3" t="s">
        <v>38</v>
      </c>
      <c r="F12" s="3" t="s">
        <v>17</v>
      </c>
      <c r="G12" s="3" t="s">
        <v>39</v>
      </c>
      <c r="H12" s="15">
        <v>13500</v>
      </c>
      <c r="I12" s="3" t="s">
        <v>28</v>
      </c>
      <c r="J12" s="16" t="s">
        <v>69</v>
      </c>
      <c r="K12" s="5">
        <v>1</v>
      </c>
      <c r="L12" s="3" t="s">
        <v>70</v>
      </c>
      <c r="M12" s="3" t="s">
        <v>71</v>
      </c>
      <c r="N12" s="3" t="s">
        <v>23</v>
      </c>
    </row>
    <row r="13" spans="1:14" ht="29">
      <c r="A13" s="3">
        <v>32</v>
      </c>
      <c r="B13" s="3" t="s">
        <v>72</v>
      </c>
      <c r="C13" s="3" t="s">
        <v>73</v>
      </c>
      <c r="D13" s="5">
        <v>2</v>
      </c>
      <c r="E13" s="23" t="s">
        <v>16</v>
      </c>
      <c r="F13" s="3" t="s">
        <v>74</v>
      </c>
      <c r="G13" s="3" t="s">
        <v>75</v>
      </c>
      <c r="H13" s="15">
        <f>8073+24231</f>
        <v>32304</v>
      </c>
      <c r="I13" s="3" t="s">
        <v>76</v>
      </c>
      <c r="J13" s="16" t="s">
        <v>77</v>
      </c>
      <c r="K13" s="5">
        <v>2</v>
      </c>
      <c r="L13" s="3" t="s">
        <v>78</v>
      </c>
      <c r="M13" s="3" t="s">
        <v>22</v>
      </c>
      <c r="N13" s="3">
        <v>114</v>
      </c>
    </row>
    <row r="14" spans="1:14" ht="29">
      <c r="A14" s="3">
        <v>34</v>
      </c>
      <c r="B14" s="3" t="s">
        <v>79</v>
      </c>
      <c r="C14" s="11" t="s">
        <v>33</v>
      </c>
      <c r="D14" s="5">
        <v>1</v>
      </c>
      <c r="E14" s="23" t="s">
        <v>16</v>
      </c>
      <c r="F14" s="3" t="s">
        <v>80</v>
      </c>
      <c r="G14" s="3" t="s">
        <v>39</v>
      </c>
      <c r="H14" s="15">
        <v>133</v>
      </c>
      <c r="I14" s="3" t="s">
        <v>49</v>
      </c>
      <c r="J14" s="16" t="s">
        <v>81</v>
      </c>
      <c r="K14" s="5">
        <v>1</v>
      </c>
      <c r="L14" s="3" t="s">
        <v>82</v>
      </c>
      <c r="M14" s="3" t="s">
        <v>42</v>
      </c>
      <c r="N14" s="3" t="s">
        <v>23</v>
      </c>
    </row>
    <row r="15" spans="1:14" ht="29">
      <c r="A15" s="3">
        <v>36</v>
      </c>
      <c r="B15" s="3" t="s">
        <v>83</v>
      </c>
      <c r="C15" s="3" t="s">
        <v>84</v>
      </c>
      <c r="D15" s="5">
        <v>2</v>
      </c>
      <c r="E15" s="3" t="s">
        <v>38</v>
      </c>
      <c r="F15" s="3" t="s">
        <v>17</v>
      </c>
      <c r="G15" s="3" t="s">
        <v>39</v>
      </c>
      <c r="H15" s="15">
        <f>6728+8588</f>
        <v>15316</v>
      </c>
      <c r="I15" s="3" t="s">
        <v>28</v>
      </c>
      <c r="J15" s="16" t="s">
        <v>85</v>
      </c>
      <c r="K15" s="5">
        <v>2</v>
      </c>
      <c r="L15" s="3" t="s">
        <v>86</v>
      </c>
      <c r="M15" s="3" t="s">
        <v>22</v>
      </c>
      <c r="N15" s="3">
        <v>708</v>
      </c>
    </row>
    <row r="16" spans="1:14" ht="29">
      <c r="A16" s="3">
        <v>42</v>
      </c>
      <c r="B16" s="3" t="s">
        <v>87</v>
      </c>
      <c r="C16" s="3" t="s">
        <v>88</v>
      </c>
      <c r="D16" s="5">
        <v>1</v>
      </c>
      <c r="E16" s="3" t="s">
        <v>38</v>
      </c>
      <c r="F16" s="3" t="s">
        <v>17</v>
      </c>
      <c r="G16" s="3" t="s">
        <v>39</v>
      </c>
      <c r="H16" s="15">
        <v>272</v>
      </c>
      <c r="I16" s="3" t="s">
        <v>28</v>
      </c>
      <c r="J16" s="16" t="s">
        <v>89</v>
      </c>
      <c r="K16" s="5">
        <v>1</v>
      </c>
      <c r="L16" s="3" t="s">
        <v>90</v>
      </c>
      <c r="M16" s="3" t="s">
        <v>91</v>
      </c>
      <c r="N16" s="3" t="s">
        <v>23</v>
      </c>
    </row>
    <row r="17" spans="1:14" ht="29">
      <c r="A17" s="3">
        <v>45</v>
      </c>
      <c r="B17" s="3" t="s">
        <v>92</v>
      </c>
      <c r="C17" s="3" t="s">
        <v>68</v>
      </c>
      <c r="D17" s="5">
        <v>1</v>
      </c>
      <c r="E17" s="3" t="s">
        <v>38</v>
      </c>
      <c r="F17" s="3" t="s">
        <v>17</v>
      </c>
      <c r="G17" s="3" t="s">
        <v>80</v>
      </c>
      <c r="H17" s="15">
        <v>359566</v>
      </c>
      <c r="I17" s="3" t="s">
        <v>19</v>
      </c>
      <c r="J17" s="16" t="s">
        <v>93</v>
      </c>
      <c r="K17" s="5">
        <v>1</v>
      </c>
      <c r="L17" s="3" t="s">
        <v>94</v>
      </c>
      <c r="M17" s="3" t="s">
        <v>95</v>
      </c>
      <c r="N17" s="3" t="s">
        <v>23</v>
      </c>
    </row>
    <row r="18" spans="1:14" ht="43.5">
      <c r="A18" s="3">
        <v>46</v>
      </c>
      <c r="B18" s="3" t="s">
        <v>96</v>
      </c>
      <c r="C18" s="3" t="s">
        <v>97</v>
      </c>
      <c r="D18" s="5">
        <v>1</v>
      </c>
      <c r="E18" s="3" t="s">
        <v>38</v>
      </c>
      <c r="F18" s="3" t="s">
        <v>17</v>
      </c>
      <c r="G18" s="3" t="s">
        <v>17</v>
      </c>
      <c r="H18" s="15">
        <v>931</v>
      </c>
      <c r="I18" s="3" t="s">
        <v>19</v>
      </c>
      <c r="J18" s="16" t="s">
        <v>98</v>
      </c>
      <c r="K18" s="5">
        <v>1</v>
      </c>
      <c r="L18" s="3" t="s">
        <v>99</v>
      </c>
      <c r="M18" s="3" t="s">
        <v>22</v>
      </c>
      <c r="N18" s="3" t="s">
        <v>23</v>
      </c>
    </row>
    <row r="19" spans="1:14" ht="130.5">
      <c r="A19" s="3">
        <v>49</v>
      </c>
      <c r="B19" s="3" t="s">
        <v>100</v>
      </c>
      <c r="C19" s="3" t="s">
        <v>101</v>
      </c>
      <c r="D19" s="5">
        <v>2</v>
      </c>
      <c r="E19" s="3" t="s">
        <v>38</v>
      </c>
      <c r="F19" s="3" t="s">
        <v>26</v>
      </c>
      <c r="G19" s="3" t="s">
        <v>26</v>
      </c>
      <c r="H19" s="15">
        <f>1410+940+2961+1551+931</f>
        <v>7793</v>
      </c>
      <c r="I19" s="3" t="s">
        <v>102</v>
      </c>
      <c r="J19" s="16" t="s">
        <v>103</v>
      </c>
      <c r="K19" s="5">
        <v>3</v>
      </c>
      <c r="L19" s="3" t="s">
        <v>104</v>
      </c>
      <c r="M19" s="3" t="s">
        <v>22</v>
      </c>
      <c r="N19" s="3">
        <v>436</v>
      </c>
    </row>
    <row r="20" spans="1:14" ht="58">
      <c r="A20" s="3">
        <v>54</v>
      </c>
      <c r="B20" s="3" t="s">
        <v>105</v>
      </c>
      <c r="C20" s="3" t="s">
        <v>68</v>
      </c>
      <c r="D20" s="5">
        <v>1</v>
      </c>
      <c r="E20" s="3" t="s">
        <v>38</v>
      </c>
      <c r="F20" s="3" t="s">
        <v>17</v>
      </c>
      <c r="G20" s="3" t="s">
        <v>17</v>
      </c>
      <c r="H20" s="15">
        <f>233046+561429</f>
        <v>794475</v>
      </c>
      <c r="I20" s="3" t="s">
        <v>19</v>
      </c>
      <c r="J20" s="16" t="s">
        <v>106</v>
      </c>
      <c r="K20" s="5">
        <v>1</v>
      </c>
      <c r="L20" s="3" t="s">
        <v>107</v>
      </c>
      <c r="M20" s="3" t="s">
        <v>42</v>
      </c>
      <c r="N20" s="3">
        <v>1283</v>
      </c>
    </row>
    <row r="21" spans="1:14" ht="116">
      <c r="A21" s="3">
        <v>56</v>
      </c>
      <c r="B21" s="3" t="s">
        <v>108</v>
      </c>
      <c r="C21" s="3" t="s">
        <v>109</v>
      </c>
      <c r="D21" s="5">
        <v>3</v>
      </c>
      <c r="E21" s="3" t="s">
        <v>38</v>
      </c>
      <c r="F21" s="3" t="s">
        <v>17</v>
      </c>
      <c r="G21" s="3" t="s">
        <v>27</v>
      </c>
      <c r="H21" s="15">
        <f>45318+159894+192324+129456</f>
        <v>526992</v>
      </c>
      <c r="I21" s="3" t="s">
        <v>110</v>
      </c>
      <c r="J21" s="16" t="s">
        <v>111</v>
      </c>
      <c r="K21" s="5">
        <v>4</v>
      </c>
      <c r="L21" s="3" t="s">
        <v>112</v>
      </c>
      <c r="M21" s="3" t="s">
        <v>22</v>
      </c>
      <c r="N21" s="3">
        <v>2147</v>
      </c>
    </row>
    <row r="22" spans="1:14" ht="29">
      <c r="A22" s="3">
        <v>60</v>
      </c>
      <c r="B22" s="3" t="s">
        <v>113</v>
      </c>
      <c r="C22" s="3" t="s">
        <v>114</v>
      </c>
      <c r="D22" s="5">
        <v>1</v>
      </c>
      <c r="E22" s="3" t="s">
        <v>16</v>
      </c>
      <c r="F22" s="3" t="s">
        <v>17</v>
      </c>
      <c r="G22" s="3" t="s">
        <v>39</v>
      </c>
      <c r="H22" s="15">
        <v>210</v>
      </c>
      <c r="I22" s="3" t="s">
        <v>49</v>
      </c>
      <c r="J22" s="16" t="s">
        <v>115</v>
      </c>
      <c r="K22" s="5">
        <v>1</v>
      </c>
      <c r="L22" s="3" t="s">
        <v>116</v>
      </c>
      <c r="M22" s="3" t="s">
        <v>42</v>
      </c>
      <c r="N22" s="3" t="s">
        <v>23</v>
      </c>
    </row>
    <row r="23" spans="1:14" ht="29">
      <c r="A23" s="3">
        <v>62</v>
      </c>
      <c r="B23" s="3" t="s">
        <v>117</v>
      </c>
      <c r="C23" s="3" t="s">
        <v>118</v>
      </c>
      <c r="D23" s="5">
        <v>1</v>
      </c>
      <c r="E23" s="3" t="s">
        <v>16</v>
      </c>
      <c r="F23" s="3" t="s">
        <v>17</v>
      </c>
      <c r="G23" s="3" t="s">
        <v>39</v>
      </c>
      <c r="H23" s="15">
        <v>2500</v>
      </c>
      <c r="I23" s="3" t="s">
        <v>19</v>
      </c>
      <c r="J23" s="16" t="s">
        <v>119</v>
      </c>
      <c r="K23" s="5">
        <v>1</v>
      </c>
      <c r="L23" s="3" t="s">
        <v>120</v>
      </c>
      <c r="M23" s="3" t="s">
        <v>42</v>
      </c>
      <c r="N23" s="3" t="s">
        <v>23</v>
      </c>
    </row>
    <row r="24" spans="1:14" ht="29">
      <c r="A24" s="3">
        <v>63</v>
      </c>
      <c r="B24" s="3" t="s">
        <v>121</v>
      </c>
      <c r="C24" s="3" t="s">
        <v>97</v>
      </c>
      <c r="D24" s="5">
        <v>1</v>
      </c>
      <c r="E24" s="3" t="s">
        <v>38</v>
      </c>
      <c r="F24" s="3" t="s">
        <v>17</v>
      </c>
      <c r="G24" s="3" t="s">
        <v>17</v>
      </c>
      <c r="H24" s="15">
        <v>51700</v>
      </c>
      <c r="I24" s="3" t="s">
        <v>19</v>
      </c>
      <c r="J24" s="16" t="s">
        <v>122</v>
      </c>
      <c r="K24" s="5">
        <v>1</v>
      </c>
      <c r="L24" s="3" t="s">
        <v>123</v>
      </c>
      <c r="M24" s="3" t="s">
        <v>95</v>
      </c>
      <c r="N24" s="3">
        <v>361</v>
      </c>
    </row>
    <row r="25" spans="1:14" ht="58">
      <c r="A25" s="3">
        <v>65</v>
      </c>
      <c r="B25" s="3" t="s">
        <v>124</v>
      </c>
      <c r="C25" s="3" t="s">
        <v>68</v>
      </c>
      <c r="D25" s="5">
        <v>1</v>
      </c>
      <c r="E25" s="3" t="s">
        <v>38</v>
      </c>
      <c r="F25" s="3" t="s">
        <v>17</v>
      </c>
      <c r="G25" s="3" t="s">
        <v>17</v>
      </c>
      <c r="H25" s="15">
        <f>233046+561429</f>
        <v>794475</v>
      </c>
      <c r="I25" s="3" t="s">
        <v>19</v>
      </c>
      <c r="J25" s="16" t="s">
        <v>106</v>
      </c>
      <c r="K25" s="5">
        <v>1</v>
      </c>
      <c r="L25" s="3" t="s">
        <v>107</v>
      </c>
      <c r="M25" s="3" t="s">
        <v>42</v>
      </c>
      <c r="N25" s="3">
        <v>1283</v>
      </c>
    </row>
    <row r="26" spans="1:14" ht="58">
      <c r="A26" s="3">
        <v>66</v>
      </c>
      <c r="B26" s="3" t="s">
        <v>125</v>
      </c>
      <c r="C26" s="3" t="s">
        <v>126</v>
      </c>
      <c r="D26" s="5">
        <v>2</v>
      </c>
      <c r="E26" s="3" t="s">
        <v>38</v>
      </c>
      <c r="F26" s="3" t="s">
        <v>17</v>
      </c>
      <c r="G26" s="3" t="s">
        <v>17</v>
      </c>
      <c r="H26" s="15">
        <f>2499+1166</f>
        <v>3665</v>
      </c>
      <c r="I26" s="3" t="s">
        <v>127</v>
      </c>
      <c r="J26" s="16" t="s">
        <v>128</v>
      </c>
      <c r="K26" s="5">
        <v>2</v>
      </c>
      <c r="L26" s="3" t="s">
        <v>129</v>
      </c>
      <c r="M26" s="3" t="s">
        <v>42</v>
      </c>
      <c r="N26" s="3">
        <v>291</v>
      </c>
    </row>
    <row r="27" spans="1:14" ht="43.5">
      <c r="A27" s="3">
        <v>12</v>
      </c>
      <c r="B27" s="3" t="s">
        <v>130</v>
      </c>
      <c r="C27" s="3" t="s">
        <v>131</v>
      </c>
      <c r="D27" s="5">
        <v>1</v>
      </c>
      <c r="E27" s="22" t="s">
        <v>16</v>
      </c>
      <c r="F27" s="3" t="s">
        <v>17</v>
      </c>
      <c r="G27" s="3" t="s">
        <v>39</v>
      </c>
      <c r="H27" s="20" t="s">
        <v>23</v>
      </c>
      <c r="I27" s="3" t="s">
        <v>49</v>
      </c>
      <c r="J27" s="24" t="s">
        <v>132</v>
      </c>
      <c r="K27" s="5">
        <v>1</v>
      </c>
      <c r="L27" s="22" t="s">
        <v>133</v>
      </c>
      <c r="M27" s="22" t="s">
        <v>22</v>
      </c>
      <c r="N27" s="22">
        <v>235</v>
      </c>
    </row>
    <row r="28" spans="1:14" ht="72.5">
      <c r="A28" s="3">
        <v>19</v>
      </c>
      <c r="B28" s="3" t="s">
        <v>134</v>
      </c>
      <c r="C28" s="3" t="s">
        <v>135</v>
      </c>
      <c r="D28" s="5">
        <v>3</v>
      </c>
      <c r="E28" s="3" t="s">
        <v>38</v>
      </c>
      <c r="F28" s="3" t="s">
        <v>17</v>
      </c>
      <c r="G28" s="3" t="s">
        <v>136</v>
      </c>
      <c r="H28" s="20">
        <f>12960+3240+900</f>
        <v>17100</v>
      </c>
      <c r="I28" s="3" t="s">
        <v>49</v>
      </c>
      <c r="J28" s="16" t="s">
        <v>137</v>
      </c>
      <c r="K28" s="5">
        <v>3</v>
      </c>
      <c r="L28" s="22" t="s">
        <v>138</v>
      </c>
      <c r="M28" s="22" t="s">
        <v>22</v>
      </c>
      <c r="N28" s="3" t="s">
        <v>23</v>
      </c>
    </row>
    <row r="29" spans="1:14" ht="125">
      <c r="A29" s="3">
        <v>20</v>
      </c>
      <c r="B29" s="3" t="s">
        <v>139</v>
      </c>
      <c r="C29" s="3" t="s">
        <v>88</v>
      </c>
      <c r="D29" s="5">
        <v>1</v>
      </c>
      <c r="E29" s="3" t="s">
        <v>16</v>
      </c>
      <c r="F29" s="3" t="s">
        <v>26</v>
      </c>
      <c r="G29" s="3" t="s">
        <v>39</v>
      </c>
      <c r="H29" s="20">
        <v>14419</v>
      </c>
      <c r="I29" s="3" t="s">
        <v>28</v>
      </c>
      <c r="J29" s="16" t="s">
        <v>140</v>
      </c>
      <c r="K29" s="5">
        <v>17</v>
      </c>
      <c r="L29" s="22" t="s">
        <v>141</v>
      </c>
      <c r="M29" s="22" t="s">
        <v>22</v>
      </c>
      <c r="N29" s="22">
        <v>1005</v>
      </c>
    </row>
    <row r="30" spans="1:14" ht="72.5">
      <c r="A30" s="3">
        <v>101</v>
      </c>
      <c r="B30" s="3" t="s">
        <v>142</v>
      </c>
      <c r="C30" s="3" t="s">
        <v>37</v>
      </c>
      <c r="D30" s="5">
        <v>2</v>
      </c>
      <c r="E30" s="3" t="s">
        <v>38</v>
      </c>
      <c r="F30" s="3" t="s">
        <v>143</v>
      </c>
      <c r="G30" s="3" t="s">
        <v>144</v>
      </c>
      <c r="H30" s="15">
        <f>40734+754</f>
        <v>41488</v>
      </c>
      <c r="I30" s="3" t="s">
        <v>28</v>
      </c>
      <c r="J30" s="16" t="s">
        <v>145</v>
      </c>
      <c r="K30" s="5">
        <v>2</v>
      </c>
      <c r="L30" s="3" t="s">
        <v>146</v>
      </c>
      <c r="M30" s="3" t="s">
        <v>22</v>
      </c>
      <c r="N30" s="3" t="s">
        <v>23</v>
      </c>
    </row>
    <row r="31" spans="1:14" ht="159.5">
      <c r="A31" s="3">
        <v>104</v>
      </c>
      <c r="B31" s="3" t="s">
        <v>147</v>
      </c>
      <c r="C31" s="3" t="s">
        <v>148</v>
      </c>
      <c r="D31" s="5">
        <v>2</v>
      </c>
      <c r="E31" s="3" t="s">
        <v>38</v>
      </c>
      <c r="F31" s="3" t="s">
        <v>17</v>
      </c>
      <c r="G31" s="3" t="s">
        <v>39</v>
      </c>
      <c r="H31" s="15">
        <v>14280</v>
      </c>
      <c r="I31" s="3" t="s">
        <v>149</v>
      </c>
      <c r="J31" s="16" t="s">
        <v>150</v>
      </c>
      <c r="K31" s="5">
        <v>3</v>
      </c>
      <c r="L31" s="3" t="s">
        <v>151</v>
      </c>
      <c r="M31" s="3" t="s">
        <v>22</v>
      </c>
      <c r="N31" s="3">
        <v>2142</v>
      </c>
    </row>
    <row r="32" spans="1:14" ht="43.5">
      <c r="A32" s="3">
        <v>106</v>
      </c>
      <c r="B32" s="3" t="s">
        <v>152</v>
      </c>
      <c r="C32" s="3" t="s">
        <v>153</v>
      </c>
      <c r="D32" s="5">
        <v>3</v>
      </c>
      <c r="E32" s="3" t="s">
        <v>38</v>
      </c>
      <c r="F32" s="3" t="s">
        <v>17</v>
      </c>
      <c r="G32" s="3" t="s">
        <v>154</v>
      </c>
      <c r="H32" s="15">
        <v>238350</v>
      </c>
      <c r="I32" s="3" t="s">
        <v>49</v>
      </c>
      <c r="J32" s="16" t="s">
        <v>155</v>
      </c>
      <c r="K32" s="5">
        <v>3</v>
      </c>
      <c r="L32" s="3" t="s">
        <v>156</v>
      </c>
      <c r="M32" s="3" t="s">
        <v>157</v>
      </c>
      <c r="N32" s="3" t="s">
        <v>23</v>
      </c>
    </row>
    <row r="33" spans="1:14" ht="87">
      <c r="A33" s="3">
        <v>107</v>
      </c>
      <c r="B33" s="3" t="s">
        <v>158</v>
      </c>
      <c r="C33" s="3" t="s">
        <v>159</v>
      </c>
      <c r="D33" s="5">
        <v>2</v>
      </c>
      <c r="E33" s="3" t="s">
        <v>38</v>
      </c>
      <c r="F33" s="3" t="s">
        <v>17</v>
      </c>
      <c r="G33" s="3" t="s">
        <v>160</v>
      </c>
      <c r="H33" s="15">
        <f>18410+26820</f>
        <v>45230</v>
      </c>
      <c r="I33" s="3" t="s">
        <v>161</v>
      </c>
      <c r="J33" s="16" t="s">
        <v>162</v>
      </c>
      <c r="K33" s="5">
        <v>2</v>
      </c>
      <c r="L33" s="3" t="s">
        <v>163</v>
      </c>
      <c r="M33" s="3" t="s">
        <v>22</v>
      </c>
      <c r="N33" s="3">
        <v>729</v>
      </c>
    </row>
    <row r="34" spans="1:14" ht="87">
      <c r="A34" s="3">
        <v>109</v>
      </c>
      <c r="B34" s="3" t="s">
        <v>164</v>
      </c>
      <c r="C34" s="3" t="s">
        <v>165</v>
      </c>
      <c r="D34" s="5">
        <v>2</v>
      </c>
      <c r="E34" s="3" t="s">
        <v>38</v>
      </c>
      <c r="F34" s="3" t="s">
        <v>166</v>
      </c>
      <c r="G34" s="3" t="s">
        <v>167</v>
      </c>
      <c r="H34" s="15">
        <f>9568+5916+107250</f>
        <v>122734</v>
      </c>
      <c r="I34" s="3" t="s">
        <v>110</v>
      </c>
      <c r="J34" s="16" t="s">
        <v>168</v>
      </c>
      <c r="K34" s="5">
        <v>3</v>
      </c>
      <c r="L34" s="3" t="s">
        <v>169</v>
      </c>
      <c r="M34" s="3" t="s">
        <v>22</v>
      </c>
      <c r="N34" s="3" t="s">
        <v>23</v>
      </c>
    </row>
    <row r="35" spans="1:14" ht="174">
      <c r="A35" s="3">
        <v>111</v>
      </c>
      <c r="B35" s="3" t="s">
        <v>170</v>
      </c>
      <c r="C35" s="3" t="s">
        <v>171</v>
      </c>
      <c r="D35" s="5">
        <v>3</v>
      </c>
      <c r="E35" s="3" t="s">
        <v>38</v>
      </c>
      <c r="F35" s="3" t="s">
        <v>172</v>
      </c>
      <c r="G35" s="3" t="s">
        <v>167</v>
      </c>
      <c r="H35" s="15">
        <f>7645+1110+740+2331+10092+6700</f>
        <v>28618</v>
      </c>
      <c r="I35" s="3" t="s">
        <v>28</v>
      </c>
      <c r="J35" s="16" t="s">
        <v>173</v>
      </c>
      <c r="K35" s="5">
        <v>4</v>
      </c>
      <c r="L35" s="3" t="s">
        <v>174</v>
      </c>
      <c r="M35" s="3" t="s">
        <v>22</v>
      </c>
      <c r="N35" s="3">
        <v>2343</v>
      </c>
    </row>
    <row r="36" spans="1:14" ht="145">
      <c r="A36" s="3">
        <v>114</v>
      </c>
      <c r="B36" s="3" t="s">
        <v>175</v>
      </c>
      <c r="C36" s="3" t="s">
        <v>176</v>
      </c>
      <c r="D36" s="5">
        <v>2</v>
      </c>
      <c r="E36" s="3" t="s">
        <v>177</v>
      </c>
      <c r="F36" s="3" t="s">
        <v>178</v>
      </c>
      <c r="G36" s="3" t="s">
        <v>178</v>
      </c>
      <c r="H36" s="15">
        <f>931+1110+1369+2331</f>
        <v>5741</v>
      </c>
      <c r="I36" s="3" t="s">
        <v>179</v>
      </c>
      <c r="J36" s="16" t="s">
        <v>180</v>
      </c>
      <c r="K36" s="5">
        <v>2</v>
      </c>
      <c r="L36" s="3" t="s">
        <v>181</v>
      </c>
      <c r="M36" s="3" t="s">
        <v>22</v>
      </c>
      <c r="N36" s="3">
        <v>1046</v>
      </c>
    </row>
    <row r="37" spans="1:14" ht="101.5">
      <c r="A37" s="3">
        <v>115</v>
      </c>
      <c r="B37" s="3" t="s">
        <v>182</v>
      </c>
      <c r="C37" s="3" t="s">
        <v>25</v>
      </c>
      <c r="D37" s="5">
        <v>1</v>
      </c>
      <c r="E37" s="3" t="s">
        <v>38</v>
      </c>
      <c r="F37" s="3" t="s">
        <v>183</v>
      </c>
      <c r="G37" s="3" t="s">
        <v>183</v>
      </c>
      <c r="H37" s="15">
        <f>1110+600+819+1332</f>
        <v>3861</v>
      </c>
      <c r="I37" s="3" t="s">
        <v>28</v>
      </c>
      <c r="J37" s="16" t="s">
        <v>29</v>
      </c>
      <c r="K37" s="5">
        <v>1</v>
      </c>
      <c r="L37" s="3" t="s">
        <v>184</v>
      </c>
      <c r="M37" s="3" t="s">
        <v>22</v>
      </c>
      <c r="N37" s="3" t="s">
        <v>23</v>
      </c>
    </row>
    <row r="38" spans="1:14" ht="58">
      <c r="A38" s="3">
        <v>120</v>
      </c>
      <c r="B38" s="3" t="s">
        <v>185</v>
      </c>
      <c r="C38" s="3" t="s">
        <v>186</v>
      </c>
      <c r="D38" s="5">
        <v>3</v>
      </c>
      <c r="E38" s="3" t="s">
        <v>38</v>
      </c>
      <c r="F38" s="3" t="s">
        <v>187</v>
      </c>
      <c r="G38" s="3" t="s">
        <v>188</v>
      </c>
      <c r="H38" s="15">
        <v>527</v>
      </c>
      <c r="I38" s="3" t="s">
        <v>179</v>
      </c>
      <c r="J38" s="16" t="s">
        <v>189</v>
      </c>
      <c r="K38" s="5">
        <v>4</v>
      </c>
      <c r="L38" s="3" t="s">
        <v>190</v>
      </c>
      <c r="M38" s="3" t="s">
        <v>42</v>
      </c>
      <c r="N38" s="3" t="s">
        <v>23</v>
      </c>
    </row>
    <row r="39" spans="1:14" ht="43.5">
      <c r="A39" s="3">
        <v>121</v>
      </c>
      <c r="B39" s="3" t="s">
        <v>191</v>
      </c>
      <c r="C39" s="3" t="s">
        <v>114</v>
      </c>
      <c r="D39" s="5">
        <v>1</v>
      </c>
      <c r="E39" s="3" t="s">
        <v>38</v>
      </c>
      <c r="F39" s="3" t="s">
        <v>192</v>
      </c>
      <c r="G39" s="3" t="s">
        <v>193</v>
      </c>
      <c r="H39" s="15">
        <v>570</v>
      </c>
      <c r="I39" s="3" t="s">
        <v>49</v>
      </c>
      <c r="J39" s="16" t="s">
        <v>194</v>
      </c>
      <c r="K39" s="5">
        <v>1</v>
      </c>
      <c r="L39" s="3" t="s">
        <v>195</v>
      </c>
      <c r="M39" s="3" t="s">
        <v>22</v>
      </c>
      <c r="N39" s="3" t="s">
        <v>23</v>
      </c>
    </row>
    <row r="40" spans="1:14" ht="116">
      <c r="A40" s="3">
        <v>122</v>
      </c>
      <c r="B40" s="3" t="s">
        <v>196</v>
      </c>
      <c r="C40" s="3" t="s">
        <v>197</v>
      </c>
      <c r="D40" s="5">
        <v>4</v>
      </c>
      <c r="E40" s="3" t="s">
        <v>38</v>
      </c>
      <c r="F40" s="3" t="s">
        <v>198</v>
      </c>
      <c r="G40" s="3" t="s">
        <v>198</v>
      </c>
      <c r="H40" s="15">
        <f>1166+6517+544+1410</f>
        <v>9637</v>
      </c>
      <c r="I40" s="3" t="s">
        <v>199</v>
      </c>
      <c r="J40" s="16" t="s">
        <v>200</v>
      </c>
      <c r="K40" s="5">
        <v>4</v>
      </c>
      <c r="L40" s="3" t="s">
        <v>201</v>
      </c>
      <c r="M40" s="3" t="s">
        <v>42</v>
      </c>
      <c r="N40" s="3">
        <v>402</v>
      </c>
    </row>
    <row r="41" spans="1:14" ht="130.5">
      <c r="A41" s="3">
        <v>123</v>
      </c>
      <c r="B41" s="3" t="s">
        <v>202</v>
      </c>
      <c r="C41" s="3" t="s">
        <v>203</v>
      </c>
      <c r="D41" s="5">
        <v>2</v>
      </c>
      <c r="E41" s="3" t="s">
        <v>38</v>
      </c>
      <c r="F41" s="3" t="s">
        <v>17</v>
      </c>
      <c r="G41" s="3" t="s">
        <v>204</v>
      </c>
      <c r="H41" s="15">
        <f>51700+1326</f>
        <v>53026</v>
      </c>
      <c r="I41" s="3" t="s">
        <v>110</v>
      </c>
      <c r="J41" s="16" t="s">
        <v>205</v>
      </c>
      <c r="K41" s="5">
        <v>2</v>
      </c>
      <c r="L41" s="3" t="s">
        <v>206</v>
      </c>
      <c r="M41" s="3" t="s">
        <v>22</v>
      </c>
      <c r="N41" s="3" t="s">
        <v>23</v>
      </c>
    </row>
    <row r="42" spans="1:14" ht="58">
      <c r="A42" s="3">
        <v>124</v>
      </c>
      <c r="B42" s="3" t="s">
        <v>207</v>
      </c>
      <c r="C42" s="3" t="s">
        <v>97</v>
      </c>
      <c r="D42" s="5">
        <v>1</v>
      </c>
      <c r="E42" s="3" t="s">
        <v>38</v>
      </c>
      <c r="F42" s="3" t="s">
        <v>17</v>
      </c>
      <c r="G42" s="3" t="s">
        <v>208</v>
      </c>
      <c r="H42" s="15">
        <f>580+1960</f>
        <v>2540</v>
      </c>
      <c r="I42" s="3" t="s">
        <v>49</v>
      </c>
      <c r="J42" s="16" t="s">
        <v>122</v>
      </c>
      <c r="K42" s="5">
        <v>1</v>
      </c>
      <c r="L42" s="3" t="s">
        <v>209</v>
      </c>
      <c r="M42" s="3" t="s">
        <v>42</v>
      </c>
      <c r="N42" s="3" t="s">
        <v>23</v>
      </c>
    </row>
    <row r="43" spans="1:14" ht="58">
      <c r="A43" s="3">
        <v>125</v>
      </c>
      <c r="B43" s="3" t="s">
        <v>210</v>
      </c>
      <c r="C43" s="3" t="s">
        <v>97</v>
      </c>
      <c r="D43" s="5">
        <v>1</v>
      </c>
      <c r="E43" s="3" t="s">
        <v>38</v>
      </c>
      <c r="F43" s="3" t="s">
        <v>17</v>
      </c>
      <c r="G43" s="3" t="s">
        <v>178</v>
      </c>
      <c r="H43" s="15">
        <f>931+51700</f>
        <v>52631</v>
      </c>
      <c r="I43" s="3" t="s">
        <v>49</v>
      </c>
      <c r="J43" s="16" t="s">
        <v>211</v>
      </c>
      <c r="K43" s="5">
        <v>2</v>
      </c>
      <c r="L43" s="3" t="s">
        <v>212</v>
      </c>
      <c r="M43" s="3" t="s">
        <v>95</v>
      </c>
      <c r="N43" s="3">
        <v>402</v>
      </c>
    </row>
    <row r="44" spans="1:14" ht="43.5">
      <c r="A44" s="3">
        <v>126</v>
      </c>
      <c r="B44" s="3" t="s">
        <v>213</v>
      </c>
      <c r="C44" s="3" t="s">
        <v>97</v>
      </c>
      <c r="D44" s="5">
        <v>1</v>
      </c>
      <c r="E44" s="3" t="s">
        <v>38</v>
      </c>
      <c r="F44" s="3" t="s">
        <v>17</v>
      </c>
      <c r="G44" s="3" t="s">
        <v>178</v>
      </c>
      <c r="H44" s="15">
        <v>931</v>
      </c>
      <c r="I44" s="3" t="s">
        <v>49</v>
      </c>
      <c r="J44" s="16" t="s">
        <v>214</v>
      </c>
      <c r="K44" s="5">
        <v>1</v>
      </c>
      <c r="L44" s="3" t="s">
        <v>215</v>
      </c>
      <c r="M44" s="3" t="s">
        <v>95</v>
      </c>
      <c r="N44" s="3" t="s">
        <v>23</v>
      </c>
    </row>
    <row r="45" spans="1:14" ht="101.5">
      <c r="A45" s="3">
        <v>127</v>
      </c>
      <c r="B45" s="3" t="s">
        <v>216</v>
      </c>
      <c r="C45" s="3" t="s">
        <v>97</v>
      </c>
      <c r="D45" s="5">
        <v>1</v>
      </c>
      <c r="E45" s="3" t="s">
        <v>38</v>
      </c>
      <c r="F45" s="3" t="s">
        <v>17</v>
      </c>
      <c r="G45" s="3" t="s">
        <v>217</v>
      </c>
      <c r="H45" s="15">
        <v>1050</v>
      </c>
      <c r="I45" s="3" t="s">
        <v>49</v>
      </c>
      <c r="J45" s="16" t="s">
        <v>214</v>
      </c>
      <c r="K45" s="5">
        <v>1</v>
      </c>
      <c r="L45" s="3" t="s">
        <v>218</v>
      </c>
      <c r="M45" s="3" t="s">
        <v>95</v>
      </c>
      <c r="N45" s="3" t="s">
        <v>23</v>
      </c>
    </row>
    <row r="46" spans="1:14" ht="43.5">
      <c r="A46" s="3">
        <v>131</v>
      </c>
      <c r="B46" s="3" t="s">
        <v>219</v>
      </c>
      <c r="C46" s="3" t="s">
        <v>25</v>
      </c>
      <c r="D46" s="5">
        <v>1</v>
      </c>
      <c r="E46" s="3" t="s">
        <v>38</v>
      </c>
      <c r="F46" s="3" t="s">
        <v>220</v>
      </c>
      <c r="G46" s="3" t="s">
        <v>221</v>
      </c>
      <c r="H46" s="15">
        <f>2350+17360</f>
        <v>19710</v>
      </c>
      <c r="I46" s="3" t="s">
        <v>49</v>
      </c>
      <c r="J46" s="16" t="s">
        <v>222</v>
      </c>
      <c r="K46" s="5">
        <v>2</v>
      </c>
      <c r="L46" s="3" t="s">
        <v>223</v>
      </c>
      <c r="M46" s="3" t="s">
        <v>95</v>
      </c>
      <c r="N46" s="3" t="s">
        <v>23</v>
      </c>
    </row>
    <row r="47" spans="1:14" ht="261">
      <c r="A47" s="3">
        <v>137</v>
      </c>
      <c r="B47" s="3" t="s">
        <v>224</v>
      </c>
      <c r="C47" s="3" t="s">
        <v>225</v>
      </c>
      <c r="D47" s="5">
        <v>3</v>
      </c>
      <c r="E47" s="3" t="s">
        <v>38</v>
      </c>
      <c r="F47" s="3" t="s">
        <v>17</v>
      </c>
      <c r="G47" s="3" t="s">
        <v>226</v>
      </c>
      <c r="H47" s="15">
        <f>1371968+211680+43492+433974+1410+1012</f>
        <v>2063536</v>
      </c>
      <c r="I47" s="3" t="s">
        <v>227</v>
      </c>
      <c r="J47" s="16" t="s">
        <v>228</v>
      </c>
      <c r="K47" s="5">
        <v>6</v>
      </c>
      <c r="L47" s="3" t="s">
        <v>229</v>
      </c>
      <c r="M47" s="3" t="s">
        <v>22</v>
      </c>
      <c r="N47" s="3">
        <v>8839</v>
      </c>
    </row>
    <row r="48" spans="1:14" ht="377">
      <c r="A48" s="3">
        <v>139</v>
      </c>
      <c r="B48" s="3" t="s">
        <v>230</v>
      </c>
      <c r="C48" s="3" t="s">
        <v>25</v>
      </c>
      <c r="D48" s="5">
        <v>1</v>
      </c>
      <c r="E48" s="3" t="s">
        <v>38</v>
      </c>
      <c r="F48" s="3" t="s">
        <v>17</v>
      </c>
      <c r="G48" s="3" t="s">
        <v>231</v>
      </c>
      <c r="H48" s="15">
        <f>264+82992+484+2205+8648+3100+1170+238+1386+1740+165</f>
        <v>102392</v>
      </c>
      <c r="I48" s="3" t="s">
        <v>149</v>
      </c>
      <c r="J48" s="16" t="s">
        <v>232</v>
      </c>
      <c r="K48" s="5">
        <v>11</v>
      </c>
      <c r="L48" s="3" t="s">
        <v>233</v>
      </c>
      <c r="M48" s="3" t="s">
        <v>95</v>
      </c>
      <c r="N48" s="3" t="s">
        <v>23</v>
      </c>
    </row>
    <row r="49" spans="1:14" ht="43.5">
      <c r="A49" s="3">
        <v>142</v>
      </c>
      <c r="B49" s="3" t="s">
        <v>234</v>
      </c>
      <c r="C49" s="3" t="s">
        <v>37</v>
      </c>
      <c r="D49" s="5">
        <v>2</v>
      </c>
      <c r="E49" s="3" t="s">
        <v>38</v>
      </c>
      <c r="F49" s="3" t="s">
        <v>17</v>
      </c>
      <c r="G49" s="3" t="s">
        <v>39</v>
      </c>
      <c r="H49" s="15">
        <f>18304+960</f>
        <v>19264</v>
      </c>
      <c r="I49" s="3" t="s">
        <v>235</v>
      </c>
      <c r="J49" s="16" t="s">
        <v>236</v>
      </c>
      <c r="K49" s="5">
        <v>2</v>
      </c>
      <c r="L49" s="3" t="s">
        <v>237</v>
      </c>
      <c r="M49" s="3" t="s">
        <v>22</v>
      </c>
      <c r="N49" s="3" t="s">
        <v>23</v>
      </c>
    </row>
    <row r="50" spans="1:14" ht="29">
      <c r="A50" s="3">
        <v>143</v>
      </c>
      <c r="B50" s="3" t="s">
        <v>238</v>
      </c>
      <c r="C50" s="3" t="s">
        <v>15</v>
      </c>
      <c r="D50" s="5">
        <v>1</v>
      </c>
      <c r="E50" s="3" t="s">
        <v>38</v>
      </c>
      <c r="F50" s="3" t="s">
        <v>17</v>
      </c>
      <c r="G50" s="3" t="s">
        <v>39</v>
      </c>
      <c r="H50" s="15">
        <v>90478</v>
      </c>
      <c r="I50" s="3" t="s">
        <v>235</v>
      </c>
      <c r="J50" s="16" t="s">
        <v>239</v>
      </c>
      <c r="K50" s="5">
        <v>2</v>
      </c>
      <c r="L50" s="3" t="s">
        <v>240</v>
      </c>
      <c r="M50" s="3" t="s">
        <v>22</v>
      </c>
      <c r="N50" s="3">
        <v>1495</v>
      </c>
    </row>
    <row r="51" spans="1:14" ht="116">
      <c r="A51" s="3">
        <v>148</v>
      </c>
      <c r="B51" s="3" t="s">
        <v>241</v>
      </c>
      <c r="C51" s="3" t="s">
        <v>242</v>
      </c>
      <c r="D51" s="5">
        <v>3</v>
      </c>
      <c r="E51" s="3" t="s">
        <v>38</v>
      </c>
      <c r="F51" s="3" t="s">
        <v>17</v>
      </c>
      <c r="G51" s="3" t="s">
        <v>39</v>
      </c>
      <c r="H51" s="15">
        <f>14950+6728+13546</f>
        <v>35224</v>
      </c>
      <c r="I51" s="3" t="s">
        <v>179</v>
      </c>
      <c r="J51" s="16" t="s">
        <v>243</v>
      </c>
      <c r="K51" s="5">
        <v>3</v>
      </c>
      <c r="L51" s="3" t="s">
        <v>244</v>
      </c>
      <c r="M51" s="3" t="s">
        <v>42</v>
      </c>
      <c r="N51" s="3">
        <v>937</v>
      </c>
    </row>
    <row r="52" spans="1:14" ht="159.5">
      <c r="A52" s="3">
        <v>150</v>
      </c>
      <c r="B52" s="3" t="s">
        <v>245</v>
      </c>
      <c r="C52" s="3" t="s">
        <v>246</v>
      </c>
      <c r="D52" s="5">
        <v>4</v>
      </c>
      <c r="E52" s="3" t="s">
        <v>38</v>
      </c>
      <c r="F52" s="3" t="s">
        <v>17</v>
      </c>
      <c r="G52" s="3" t="s">
        <v>247</v>
      </c>
      <c r="H52" s="15">
        <f>8588+6728+51700+3000</f>
        <v>70016</v>
      </c>
      <c r="I52" s="3" t="s">
        <v>179</v>
      </c>
      <c r="J52" s="16" t="s">
        <v>248</v>
      </c>
      <c r="K52" s="5">
        <v>4</v>
      </c>
      <c r="L52" s="3" t="s">
        <v>249</v>
      </c>
      <c r="M52" s="3" t="s">
        <v>22</v>
      </c>
      <c r="N52" s="3">
        <v>1497</v>
      </c>
    </row>
    <row r="53" spans="1:14" ht="87">
      <c r="A53" s="3">
        <v>154</v>
      </c>
      <c r="B53" s="3" t="s">
        <v>250</v>
      </c>
      <c r="C53" s="3" t="s">
        <v>251</v>
      </c>
      <c r="D53" s="5">
        <v>3</v>
      </c>
      <c r="E53" s="3" t="s">
        <v>38</v>
      </c>
      <c r="F53" s="3" t="s">
        <v>17</v>
      </c>
      <c r="G53" s="3" t="s">
        <v>39</v>
      </c>
      <c r="H53" s="15">
        <f>29410+56924+68816</f>
        <v>155150</v>
      </c>
      <c r="I53" s="3" t="s">
        <v>252</v>
      </c>
      <c r="J53" s="16" t="s">
        <v>253</v>
      </c>
      <c r="K53" s="5">
        <v>3</v>
      </c>
      <c r="L53" s="3" t="s">
        <v>254</v>
      </c>
      <c r="M53" s="3" t="s">
        <v>42</v>
      </c>
      <c r="N53" s="3" t="s">
        <v>23</v>
      </c>
    </row>
    <row r="54" spans="1:14" ht="232">
      <c r="A54" s="3">
        <v>155</v>
      </c>
      <c r="B54" s="3" t="s">
        <v>255</v>
      </c>
      <c r="C54" s="3" t="s">
        <v>118</v>
      </c>
      <c r="D54" s="5">
        <v>1</v>
      </c>
      <c r="E54" s="3" t="s">
        <v>38</v>
      </c>
      <c r="F54" s="3" t="s">
        <v>256</v>
      </c>
      <c r="G54" s="3" t="s">
        <v>257</v>
      </c>
      <c r="H54" s="15" t="s">
        <v>258</v>
      </c>
      <c r="I54" s="3" t="s">
        <v>28</v>
      </c>
      <c r="J54" s="16" t="s">
        <v>259</v>
      </c>
      <c r="K54" s="5">
        <v>1</v>
      </c>
      <c r="L54" s="3" t="s">
        <v>260</v>
      </c>
      <c r="M54" s="3" t="s">
        <v>22</v>
      </c>
      <c r="N54" s="3">
        <v>402</v>
      </c>
    </row>
    <row r="55" spans="1:14" ht="116">
      <c r="A55" s="3">
        <v>159</v>
      </c>
      <c r="B55" s="3" t="s">
        <v>261</v>
      </c>
      <c r="C55" s="3" t="s">
        <v>262</v>
      </c>
      <c r="D55" s="5">
        <v>1</v>
      </c>
      <c r="E55" s="3" t="s">
        <v>38</v>
      </c>
      <c r="F55" s="3" t="s">
        <v>263</v>
      </c>
      <c r="G55" s="3" t="s">
        <v>264</v>
      </c>
      <c r="H55" s="15" t="s">
        <v>265</v>
      </c>
      <c r="I55" s="3" t="s">
        <v>19</v>
      </c>
      <c r="J55" s="16" t="s">
        <v>266</v>
      </c>
      <c r="K55" s="5">
        <v>1</v>
      </c>
      <c r="L55" s="3" t="s">
        <v>267</v>
      </c>
      <c r="M55" s="3" t="s">
        <v>22</v>
      </c>
      <c r="N55" s="3">
        <v>9395</v>
      </c>
    </row>
    <row r="56" spans="1:14" ht="72.5">
      <c r="A56" s="3">
        <v>173</v>
      </c>
      <c r="B56" s="3" t="s">
        <v>268</v>
      </c>
      <c r="C56" s="3" t="s">
        <v>269</v>
      </c>
      <c r="D56" s="5">
        <v>3</v>
      </c>
      <c r="E56" s="3" t="s">
        <v>38</v>
      </c>
      <c r="F56" s="3" t="s">
        <v>17</v>
      </c>
      <c r="G56" s="3" t="s">
        <v>39</v>
      </c>
      <c r="H56" s="15" t="s">
        <v>270</v>
      </c>
      <c r="I56" s="3" t="s">
        <v>49</v>
      </c>
      <c r="J56" s="16" t="s">
        <v>271</v>
      </c>
      <c r="K56" s="5">
        <v>4</v>
      </c>
      <c r="L56" s="3" t="s">
        <v>272</v>
      </c>
      <c r="M56" s="3" t="s">
        <v>157</v>
      </c>
      <c r="N56" s="3" t="s">
        <v>23</v>
      </c>
    </row>
    <row r="57" spans="1:14" ht="58">
      <c r="A57" s="3">
        <v>174</v>
      </c>
      <c r="B57" s="3" t="s">
        <v>273</v>
      </c>
      <c r="C57" s="3" t="s">
        <v>274</v>
      </c>
      <c r="D57" s="5">
        <v>1</v>
      </c>
      <c r="E57" s="3" t="s">
        <v>38</v>
      </c>
      <c r="F57" s="3" t="s">
        <v>17</v>
      </c>
      <c r="G57" s="3" t="s">
        <v>39</v>
      </c>
      <c r="H57" s="15" t="s">
        <v>275</v>
      </c>
      <c r="I57" s="3" t="s">
        <v>49</v>
      </c>
      <c r="J57" s="16" t="s">
        <v>276</v>
      </c>
      <c r="K57" s="5">
        <v>2</v>
      </c>
      <c r="L57" s="3" t="s">
        <v>277</v>
      </c>
      <c r="M57" s="3" t="s">
        <v>157</v>
      </c>
      <c r="N57" s="3" t="s">
        <v>23</v>
      </c>
    </row>
    <row r="58" spans="1:14" ht="348">
      <c r="A58" s="3">
        <v>176</v>
      </c>
      <c r="B58" s="3" t="s">
        <v>278</v>
      </c>
      <c r="C58" s="3" t="s">
        <v>279</v>
      </c>
      <c r="D58" s="5">
        <v>6</v>
      </c>
      <c r="E58" s="3" t="s">
        <v>38</v>
      </c>
      <c r="F58" s="3" t="s">
        <v>280</v>
      </c>
      <c r="G58" s="3" t="s">
        <v>280</v>
      </c>
      <c r="H58" s="15" t="s">
        <v>281</v>
      </c>
      <c r="I58" s="3" t="s">
        <v>161</v>
      </c>
      <c r="J58" s="16" t="s">
        <v>282</v>
      </c>
      <c r="K58" s="5">
        <v>9</v>
      </c>
      <c r="L58" s="3" t="s">
        <v>283</v>
      </c>
      <c r="M58" s="3" t="s">
        <v>22</v>
      </c>
      <c r="N58" s="3">
        <v>2970</v>
      </c>
    </row>
    <row r="59" spans="1:14" ht="58">
      <c r="A59" s="3">
        <v>177</v>
      </c>
      <c r="B59" s="3" t="s">
        <v>284</v>
      </c>
      <c r="C59" s="3" t="s">
        <v>285</v>
      </c>
      <c r="D59" s="5">
        <v>2</v>
      </c>
      <c r="E59" s="3" t="s">
        <v>38</v>
      </c>
      <c r="F59" s="3" t="s">
        <v>280</v>
      </c>
      <c r="G59" s="3" t="s">
        <v>280</v>
      </c>
      <c r="H59" s="15" t="s">
        <v>286</v>
      </c>
      <c r="I59" s="3" t="s">
        <v>287</v>
      </c>
      <c r="J59" s="16" t="s">
        <v>288</v>
      </c>
      <c r="K59" s="5">
        <v>2</v>
      </c>
      <c r="L59" s="3" t="s">
        <v>289</v>
      </c>
      <c r="M59" s="3" t="s">
        <v>42</v>
      </c>
      <c r="N59" s="3" t="s">
        <v>23</v>
      </c>
    </row>
    <row r="60" spans="1:14" ht="29">
      <c r="A60" s="3">
        <v>178</v>
      </c>
      <c r="B60" s="3" t="s">
        <v>290</v>
      </c>
      <c r="C60" s="3" t="s">
        <v>274</v>
      </c>
      <c r="D60" s="5">
        <v>1</v>
      </c>
      <c r="E60" s="3" t="s">
        <v>38</v>
      </c>
      <c r="F60" s="3" t="s">
        <v>280</v>
      </c>
      <c r="G60" s="3" t="s">
        <v>280</v>
      </c>
      <c r="H60" s="15" t="s">
        <v>291</v>
      </c>
      <c r="I60" s="3" t="s">
        <v>19</v>
      </c>
      <c r="J60" s="16" t="s">
        <v>292</v>
      </c>
      <c r="K60" s="5">
        <v>1</v>
      </c>
      <c r="L60" s="3" t="s">
        <v>293</v>
      </c>
      <c r="M60" s="3" t="s">
        <v>42</v>
      </c>
      <c r="N60" s="3">
        <v>23</v>
      </c>
    </row>
    <row r="61" spans="1:14" ht="203">
      <c r="A61" s="3">
        <v>180</v>
      </c>
      <c r="B61" s="3" t="s">
        <v>294</v>
      </c>
      <c r="C61" s="3" t="s">
        <v>295</v>
      </c>
      <c r="D61" s="5">
        <v>4</v>
      </c>
      <c r="E61" s="3" t="s">
        <v>38</v>
      </c>
      <c r="F61" s="3" t="s">
        <v>17</v>
      </c>
      <c r="G61" s="3" t="s">
        <v>296</v>
      </c>
      <c r="H61" s="15" t="s">
        <v>297</v>
      </c>
      <c r="I61" s="3" t="s">
        <v>298</v>
      </c>
      <c r="J61" s="16" t="s">
        <v>299</v>
      </c>
      <c r="K61" s="5">
        <v>5</v>
      </c>
      <c r="L61" s="3" t="s">
        <v>300</v>
      </c>
      <c r="M61" s="3" t="s">
        <v>42</v>
      </c>
      <c r="N61" s="3">
        <v>2259</v>
      </c>
    </row>
    <row r="62" spans="1:14" ht="87">
      <c r="A62" s="3">
        <v>181</v>
      </c>
      <c r="B62" s="3" t="s">
        <v>301</v>
      </c>
      <c r="C62" s="3" t="s">
        <v>302</v>
      </c>
      <c r="D62" s="5">
        <v>3</v>
      </c>
      <c r="E62" s="3" t="s">
        <v>38</v>
      </c>
      <c r="F62" s="3" t="s">
        <v>17</v>
      </c>
      <c r="G62" s="3" t="s">
        <v>303</v>
      </c>
      <c r="H62" s="15" t="s">
        <v>304</v>
      </c>
      <c r="I62" s="3" t="s">
        <v>28</v>
      </c>
      <c r="J62" s="16" t="s">
        <v>305</v>
      </c>
      <c r="K62" s="5">
        <v>3</v>
      </c>
      <c r="L62" s="3" t="s">
        <v>306</v>
      </c>
      <c r="M62" s="3" t="s">
        <v>42</v>
      </c>
      <c r="N62" s="3" t="s">
        <v>23</v>
      </c>
    </row>
    <row r="63" spans="1:14" ht="58">
      <c r="A63" s="3">
        <v>182</v>
      </c>
      <c r="B63" s="3" t="s">
        <v>307</v>
      </c>
      <c r="C63" s="3" t="s">
        <v>262</v>
      </c>
      <c r="D63" s="5">
        <v>1</v>
      </c>
      <c r="E63" s="3" t="s">
        <v>38</v>
      </c>
      <c r="F63" s="3" t="s">
        <v>308</v>
      </c>
      <c r="G63" s="3" t="s">
        <v>308</v>
      </c>
      <c r="H63" s="15" t="s">
        <v>309</v>
      </c>
      <c r="I63" s="3" t="s">
        <v>127</v>
      </c>
      <c r="J63" s="16" t="s">
        <v>310</v>
      </c>
      <c r="K63" s="5">
        <v>2</v>
      </c>
      <c r="L63" s="3" t="s">
        <v>311</v>
      </c>
      <c r="M63" s="3" t="s">
        <v>71</v>
      </c>
      <c r="N63" s="3" t="s">
        <v>23</v>
      </c>
    </row>
    <row r="64" spans="1:14" ht="58">
      <c r="A64" s="3">
        <v>183</v>
      </c>
      <c r="B64" s="3" t="s">
        <v>312</v>
      </c>
      <c r="C64" s="3" t="s">
        <v>313</v>
      </c>
      <c r="D64" s="5">
        <v>2</v>
      </c>
      <c r="E64" s="3" t="s">
        <v>38</v>
      </c>
      <c r="F64" s="3" t="s">
        <v>17</v>
      </c>
      <c r="G64" s="3" t="s">
        <v>39</v>
      </c>
      <c r="H64" s="15" t="s">
        <v>314</v>
      </c>
      <c r="I64" s="3" t="s">
        <v>28</v>
      </c>
      <c r="J64" s="16" t="s">
        <v>315</v>
      </c>
      <c r="K64" s="5">
        <v>2</v>
      </c>
      <c r="L64" s="3" t="s">
        <v>316</v>
      </c>
      <c r="M64" s="3" t="s">
        <v>22</v>
      </c>
      <c r="N64" s="3">
        <v>1410</v>
      </c>
    </row>
    <row r="65" spans="1:14" ht="203">
      <c r="A65" s="3">
        <v>185</v>
      </c>
      <c r="B65" s="3" t="s">
        <v>317</v>
      </c>
      <c r="C65" s="3" t="s">
        <v>318</v>
      </c>
      <c r="D65" s="5">
        <v>3</v>
      </c>
      <c r="E65" s="3" t="s">
        <v>38</v>
      </c>
      <c r="F65" s="3" t="s">
        <v>17</v>
      </c>
      <c r="G65" s="3" t="s">
        <v>39</v>
      </c>
      <c r="H65" s="15" t="s">
        <v>319</v>
      </c>
      <c r="I65" s="3" t="s">
        <v>28</v>
      </c>
      <c r="J65" s="16" t="s">
        <v>320</v>
      </c>
      <c r="K65" s="5">
        <v>3</v>
      </c>
      <c r="L65" s="3" t="s">
        <v>321</v>
      </c>
      <c r="M65" s="3" t="s">
        <v>22</v>
      </c>
      <c r="N65" s="3">
        <v>1776</v>
      </c>
    </row>
    <row r="66" spans="1:14" ht="29">
      <c r="A66" s="3">
        <v>186</v>
      </c>
      <c r="B66" s="3" t="s">
        <v>322</v>
      </c>
      <c r="C66" s="3" t="s">
        <v>262</v>
      </c>
      <c r="D66" s="5">
        <v>1</v>
      </c>
      <c r="E66" s="3" t="s">
        <v>38</v>
      </c>
      <c r="F66" s="3" t="s">
        <v>308</v>
      </c>
      <c r="G66" s="3" t="s">
        <v>39</v>
      </c>
      <c r="H66" s="15" t="s">
        <v>323</v>
      </c>
      <c r="I66" s="3" t="s">
        <v>28</v>
      </c>
      <c r="J66" s="16" t="s">
        <v>324</v>
      </c>
      <c r="K66" s="5">
        <v>1</v>
      </c>
      <c r="L66" s="3" t="s">
        <v>325</v>
      </c>
      <c r="M66" s="3" t="s">
        <v>22</v>
      </c>
      <c r="N66" s="3" t="s">
        <v>23</v>
      </c>
    </row>
    <row r="67" spans="1:14" ht="174">
      <c r="A67" s="3">
        <v>187</v>
      </c>
      <c r="B67" s="3" t="s">
        <v>326</v>
      </c>
      <c r="C67" s="3" t="s">
        <v>327</v>
      </c>
      <c r="D67" s="5">
        <v>2</v>
      </c>
      <c r="E67" s="3" t="s">
        <v>38</v>
      </c>
      <c r="F67" s="3" t="s">
        <v>308</v>
      </c>
      <c r="G67" s="3" t="s">
        <v>39</v>
      </c>
      <c r="H67" s="15" t="s">
        <v>328</v>
      </c>
      <c r="I67" s="3" t="s">
        <v>28</v>
      </c>
      <c r="J67" s="16" t="s">
        <v>329</v>
      </c>
      <c r="K67" s="5">
        <v>2</v>
      </c>
      <c r="L67" s="3" t="s">
        <v>330</v>
      </c>
      <c r="M67" s="3" t="s">
        <v>22</v>
      </c>
      <c r="N67" s="3">
        <v>1356</v>
      </c>
    </row>
    <row r="68" spans="1:14" ht="159.5">
      <c r="A68" s="3">
        <v>188</v>
      </c>
      <c r="B68" s="3" t="s">
        <v>331</v>
      </c>
      <c r="C68" s="3" t="s">
        <v>332</v>
      </c>
      <c r="D68" s="5">
        <v>2</v>
      </c>
      <c r="E68" s="3" t="s">
        <v>38</v>
      </c>
      <c r="F68" s="3" t="s">
        <v>333</v>
      </c>
      <c r="G68" s="3" t="s">
        <v>39</v>
      </c>
      <c r="H68" s="15" t="s">
        <v>334</v>
      </c>
      <c r="I68" s="3" t="s">
        <v>335</v>
      </c>
      <c r="J68" s="16" t="s">
        <v>336</v>
      </c>
      <c r="K68" s="5">
        <v>5</v>
      </c>
      <c r="L68" s="3" t="s">
        <v>337</v>
      </c>
      <c r="M68" s="3" t="s">
        <v>22</v>
      </c>
      <c r="N68" s="3" t="s">
        <v>23</v>
      </c>
    </row>
    <row r="69" spans="1:14" ht="409.5">
      <c r="A69" s="3">
        <v>189</v>
      </c>
      <c r="B69" s="3" t="s">
        <v>338</v>
      </c>
      <c r="C69" s="3" t="s">
        <v>339</v>
      </c>
      <c r="D69" s="5">
        <v>4</v>
      </c>
      <c r="E69" s="3" t="s">
        <v>38</v>
      </c>
      <c r="F69" s="3" t="s">
        <v>280</v>
      </c>
      <c r="G69" s="3" t="s">
        <v>280</v>
      </c>
      <c r="H69" s="15" t="s">
        <v>340</v>
      </c>
      <c r="I69" s="3" t="s">
        <v>341</v>
      </c>
      <c r="J69" s="16" t="s">
        <v>342</v>
      </c>
      <c r="K69" s="5">
        <v>5</v>
      </c>
      <c r="L69" s="3" t="s">
        <v>343</v>
      </c>
      <c r="M69" s="3" t="s">
        <v>22</v>
      </c>
      <c r="N69" s="3">
        <v>886</v>
      </c>
    </row>
    <row r="70" spans="1:14" ht="319">
      <c r="A70" s="3">
        <v>190</v>
      </c>
      <c r="B70" s="3" t="s">
        <v>344</v>
      </c>
      <c r="C70" s="3" t="s">
        <v>339</v>
      </c>
      <c r="D70" s="5">
        <v>4</v>
      </c>
      <c r="E70" s="3" t="s">
        <v>38</v>
      </c>
      <c r="F70" s="3" t="s">
        <v>280</v>
      </c>
      <c r="G70" s="3" t="s">
        <v>280</v>
      </c>
      <c r="H70" s="15" t="s">
        <v>345</v>
      </c>
      <c r="I70" s="3" t="s">
        <v>341</v>
      </c>
      <c r="J70" s="16" t="s">
        <v>346</v>
      </c>
      <c r="K70" s="5">
        <v>5</v>
      </c>
      <c r="L70" s="3" t="s">
        <v>347</v>
      </c>
      <c r="M70" s="3" t="s">
        <v>22</v>
      </c>
      <c r="N70" s="3">
        <v>1045</v>
      </c>
    </row>
    <row r="71" spans="1:14" ht="43.5">
      <c r="A71" s="3">
        <v>191</v>
      </c>
      <c r="B71" s="3" t="s">
        <v>348</v>
      </c>
      <c r="C71" s="3" t="s">
        <v>332</v>
      </c>
      <c r="D71" s="5">
        <v>2</v>
      </c>
      <c r="E71" s="3" t="s">
        <v>38</v>
      </c>
      <c r="F71" s="3" t="s">
        <v>333</v>
      </c>
      <c r="G71" s="3" t="s">
        <v>39</v>
      </c>
      <c r="H71" s="15">
        <v>220472</v>
      </c>
      <c r="I71" s="3" t="s">
        <v>110</v>
      </c>
      <c r="J71" s="16" t="s">
        <v>349</v>
      </c>
      <c r="K71" s="5">
        <v>3</v>
      </c>
      <c r="L71" s="3" t="s">
        <v>350</v>
      </c>
      <c r="M71" s="3" t="s">
        <v>22</v>
      </c>
      <c r="N71" s="3" t="s">
        <v>23</v>
      </c>
    </row>
    <row r="72" spans="1:14" ht="87">
      <c r="A72" s="3">
        <v>192</v>
      </c>
      <c r="B72" s="3" t="s">
        <v>351</v>
      </c>
      <c r="C72" s="3" t="s">
        <v>171</v>
      </c>
      <c r="D72" s="5">
        <v>3</v>
      </c>
      <c r="E72" s="3" t="s">
        <v>38</v>
      </c>
      <c r="F72" s="3" t="s">
        <v>308</v>
      </c>
      <c r="G72" s="3" t="s">
        <v>39</v>
      </c>
      <c r="H72" s="15" t="s">
        <v>352</v>
      </c>
      <c r="I72" s="3" t="s">
        <v>28</v>
      </c>
      <c r="J72" s="16" t="s">
        <v>353</v>
      </c>
      <c r="K72" s="5">
        <v>5</v>
      </c>
      <c r="L72" s="3" t="s">
        <v>354</v>
      </c>
      <c r="M72" s="3" t="s">
        <v>22</v>
      </c>
      <c r="N72" s="3">
        <v>352</v>
      </c>
    </row>
    <row r="73" spans="1:14" ht="116">
      <c r="A73" s="3">
        <v>193</v>
      </c>
      <c r="B73" s="3" t="s">
        <v>355</v>
      </c>
      <c r="C73" s="3" t="s">
        <v>159</v>
      </c>
      <c r="D73" s="5">
        <v>2</v>
      </c>
      <c r="E73" s="3" t="s">
        <v>38</v>
      </c>
      <c r="F73" s="3" t="s">
        <v>308</v>
      </c>
      <c r="G73" s="3" t="s">
        <v>39</v>
      </c>
      <c r="H73" s="15" t="s">
        <v>356</v>
      </c>
      <c r="I73" s="3" t="s">
        <v>287</v>
      </c>
      <c r="J73" s="16" t="s">
        <v>357</v>
      </c>
      <c r="K73" s="5">
        <v>2</v>
      </c>
      <c r="L73" s="3" t="s">
        <v>358</v>
      </c>
      <c r="M73" s="3" t="s">
        <v>22</v>
      </c>
      <c r="N73" s="3">
        <v>2185</v>
      </c>
    </row>
    <row r="74" spans="1:14" ht="72.5">
      <c r="A74" s="3">
        <v>194</v>
      </c>
      <c r="B74" s="3" t="s">
        <v>359</v>
      </c>
      <c r="C74" s="3" t="s">
        <v>25</v>
      </c>
      <c r="D74" s="5">
        <v>1</v>
      </c>
      <c r="E74" s="3" t="s">
        <v>38</v>
      </c>
      <c r="F74" s="3" t="s">
        <v>280</v>
      </c>
      <c r="G74" s="3" t="s">
        <v>280</v>
      </c>
      <c r="H74" s="15" t="s">
        <v>360</v>
      </c>
      <c r="I74" s="3" t="s">
        <v>28</v>
      </c>
      <c r="J74" s="16" t="s">
        <v>29</v>
      </c>
      <c r="K74" s="5">
        <v>1</v>
      </c>
      <c r="L74" s="3" t="s">
        <v>361</v>
      </c>
      <c r="M74" s="3" t="s">
        <v>22</v>
      </c>
      <c r="N74" s="3">
        <v>176</v>
      </c>
    </row>
    <row r="75" spans="1:14" ht="87">
      <c r="A75" s="3">
        <v>195</v>
      </c>
      <c r="B75" s="3" t="s">
        <v>362</v>
      </c>
      <c r="C75" s="3" t="s">
        <v>25</v>
      </c>
      <c r="D75" s="5">
        <v>1</v>
      </c>
      <c r="E75" s="3" t="s">
        <v>38</v>
      </c>
      <c r="F75" s="3" t="s">
        <v>17</v>
      </c>
      <c r="G75" s="3" t="s">
        <v>39</v>
      </c>
      <c r="H75" s="15" t="s">
        <v>352</v>
      </c>
      <c r="I75" s="3" t="s">
        <v>28</v>
      </c>
      <c r="J75" s="16" t="s">
        <v>29</v>
      </c>
      <c r="K75" s="5">
        <v>1</v>
      </c>
      <c r="L75" s="3" t="s">
        <v>354</v>
      </c>
      <c r="M75" s="3" t="s">
        <v>22</v>
      </c>
      <c r="N75" s="3">
        <v>352</v>
      </c>
    </row>
    <row r="76" spans="1:14" ht="87">
      <c r="A76" s="3">
        <v>196</v>
      </c>
      <c r="B76" s="3" t="s">
        <v>363</v>
      </c>
      <c r="C76" s="3" t="s">
        <v>25</v>
      </c>
      <c r="D76" s="5">
        <v>1</v>
      </c>
      <c r="E76" s="3" t="s">
        <v>38</v>
      </c>
      <c r="F76" s="3" t="s">
        <v>17</v>
      </c>
      <c r="G76" s="3" t="s">
        <v>39</v>
      </c>
      <c r="H76" s="15" t="s">
        <v>352</v>
      </c>
      <c r="I76" s="3" t="s">
        <v>28</v>
      </c>
      <c r="J76" s="16" t="s">
        <v>29</v>
      </c>
      <c r="K76" s="5">
        <v>1</v>
      </c>
      <c r="L76" s="3" t="s">
        <v>354</v>
      </c>
      <c r="M76" s="3" t="s">
        <v>22</v>
      </c>
      <c r="N76" s="3">
        <v>352</v>
      </c>
    </row>
    <row r="77" spans="1:14" ht="130.5">
      <c r="A77" s="3">
        <v>197</v>
      </c>
      <c r="B77" s="3" t="s">
        <v>364</v>
      </c>
      <c r="C77" s="3" t="s">
        <v>365</v>
      </c>
      <c r="D77" s="5">
        <v>3</v>
      </c>
      <c r="E77" s="3" t="s">
        <v>38</v>
      </c>
      <c r="F77" s="3" t="s">
        <v>17</v>
      </c>
      <c r="G77" s="3" t="s">
        <v>39</v>
      </c>
      <c r="H77" s="15" t="s">
        <v>366</v>
      </c>
      <c r="I77" s="3" t="s">
        <v>287</v>
      </c>
      <c r="J77" s="16" t="s">
        <v>367</v>
      </c>
      <c r="K77" s="5">
        <v>3</v>
      </c>
      <c r="L77" s="3" t="s">
        <v>368</v>
      </c>
      <c r="M77" s="3" t="s">
        <v>22</v>
      </c>
      <c r="N77" s="3" t="s">
        <v>369</v>
      </c>
    </row>
    <row r="78" spans="1:14" ht="391.5">
      <c r="A78" s="3">
        <v>198</v>
      </c>
      <c r="B78" s="3" t="s">
        <v>370</v>
      </c>
      <c r="C78" s="3" t="s">
        <v>88</v>
      </c>
      <c r="D78" s="5">
        <v>1</v>
      </c>
      <c r="E78" s="3" t="s">
        <v>38</v>
      </c>
      <c r="F78" s="3" t="s">
        <v>280</v>
      </c>
      <c r="G78" s="3" t="s">
        <v>280</v>
      </c>
      <c r="H78" s="15" t="s">
        <v>371</v>
      </c>
      <c r="I78" s="3" t="s">
        <v>28</v>
      </c>
      <c r="J78" s="16" t="s">
        <v>372</v>
      </c>
      <c r="K78" s="5">
        <v>7</v>
      </c>
      <c r="L78" s="3" t="s">
        <v>373</v>
      </c>
      <c r="M78" s="3" t="s">
        <v>22</v>
      </c>
      <c r="N78" s="3" t="s">
        <v>23</v>
      </c>
    </row>
    <row r="79" spans="1:14" ht="29">
      <c r="A79" s="3">
        <v>201</v>
      </c>
      <c r="B79" s="3" t="s">
        <v>374</v>
      </c>
      <c r="C79" s="3" t="s">
        <v>375</v>
      </c>
      <c r="D79" s="5">
        <v>1</v>
      </c>
      <c r="E79" s="3" t="s">
        <v>38</v>
      </c>
      <c r="F79" s="3" t="s">
        <v>17</v>
      </c>
      <c r="G79" s="3" t="s">
        <v>39</v>
      </c>
      <c r="H79" s="15">
        <v>17190</v>
      </c>
      <c r="I79" s="3" t="s">
        <v>49</v>
      </c>
      <c r="J79" s="16" t="s">
        <v>376</v>
      </c>
      <c r="K79" s="5">
        <v>1</v>
      </c>
      <c r="L79" s="3" t="s">
        <v>377</v>
      </c>
      <c r="M79" s="3" t="s">
        <v>71</v>
      </c>
      <c r="N79" s="3" t="s">
        <v>23</v>
      </c>
    </row>
    <row r="80" spans="1:14" s="4" customFormat="1">
      <c r="H80" s="28"/>
      <c r="J80" s="29"/>
    </row>
    <row r="81" spans="1:10" s="4" customFormat="1">
      <c r="A81" s="25"/>
      <c r="B81" s="25"/>
      <c r="H81" s="28"/>
      <c r="J8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2017-02-24T18:33:23Z</dcterms:modified>
</cp:coreProperties>
</file>