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hdi\OneDrive\Desktop\Econometrics II\"/>
    </mc:Choice>
  </mc:AlternateContent>
  <xr:revisionPtr revIDLastSave="0" documentId="13_ncr:1_{6235C142-BD41-4200-A63F-6B30B807CC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OLS_Results" sheetId="1" r:id="rId2"/>
    <sheet name="Exerci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I3" i="1"/>
  <c r="AA3" i="1"/>
  <c r="AB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3" i="1"/>
  <c r="F3" i="1" l="1"/>
  <c r="D3" i="1"/>
  <c r="E3" i="1"/>
  <c r="G11" i="1" s="1"/>
  <c r="G9" i="1"/>
  <c r="G10" i="1"/>
  <c r="G15" i="1"/>
  <c r="G16" i="1"/>
  <c r="G32" i="1"/>
  <c r="G33" i="1"/>
  <c r="G34" i="1"/>
  <c r="G35" i="1"/>
  <c r="G7" i="1" l="1"/>
  <c r="G41" i="1"/>
  <c r="G42" i="1"/>
  <c r="G3" i="1"/>
  <c r="G40" i="1"/>
  <c r="G21" i="1"/>
  <c r="G20" i="1"/>
  <c r="G31" i="1"/>
  <c r="G30" i="1"/>
  <c r="G6" i="1"/>
  <c r="G26" i="1"/>
  <c r="G5" i="1"/>
  <c r="G25" i="1"/>
  <c r="G24" i="1"/>
  <c r="G23" i="1"/>
  <c r="G22" i="1"/>
  <c r="G4" i="1"/>
  <c r="G39" i="1"/>
  <c r="G8" i="1"/>
  <c r="G38" i="1"/>
  <c r="G19" i="1"/>
  <c r="G37" i="1"/>
  <c r="G18" i="1"/>
  <c r="J8" i="1"/>
  <c r="G36" i="1"/>
  <c r="G17" i="1"/>
  <c r="J6" i="1"/>
  <c r="J22" i="1"/>
  <c r="J38" i="1"/>
  <c r="J7" i="1"/>
  <c r="J23" i="1"/>
  <c r="K23" i="1" s="1"/>
  <c r="J39" i="1"/>
  <c r="G29" i="1"/>
  <c r="G13" i="1"/>
  <c r="G14" i="1"/>
  <c r="G28" i="1"/>
  <c r="G12" i="1"/>
  <c r="G27" i="1"/>
  <c r="J4" i="1" l="1"/>
  <c r="J35" i="1"/>
  <c r="J19" i="1"/>
  <c r="J18" i="1"/>
  <c r="K18" i="1" s="1"/>
  <c r="J15" i="1"/>
  <c r="J29" i="1"/>
  <c r="K29" i="1" s="1"/>
  <c r="J34" i="1"/>
  <c r="T34" i="1" s="1"/>
  <c r="U34" i="1" s="1"/>
  <c r="J17" i="1"/>
  <c r="X17" i="1" s="1"/>
  <c r="J14" i="1"/>
  <c r="X14" i="1" s="1"/>
  <c r="J13" i="1"/>
  <c r="J28" i="1"/>
  <c r="X28" i="1" s="1"/>
  <c r="J12" i="1"/>
  <c r="K12" i="1" s="1"/>
  <c r="J3" i="1"/>
  <c r="T3" i="1" s="1"/>
  <c r="U3" i="1" s="1"/>
  <c r="J27" i="1"/>
  <c r="K27" i="1" s="1"/>
  <c r="J5" i="1"/>
  <c r="T5" i="1" s="1"/>
  <c r="U5" i="1" s="1"/>
  <c r="J42" i="1"/>
  <c r="K42" i="1" s="1"/>
  <c r="J36" i="1"/>
  <c r="K36" i="1" s="1"/>
  <c r="J26" i="1"/>
  <c r="K26" i="1" s="1"/>
  <c r="K8" i="1"/>
  <c r="X8" i="1"/>
  <c r="T8" i="1"/>
  <c r="U8" i="1" s="1"/>
  <c r="K4" i="1"/>
  <c r="X4" i="1"/>
  <c r="T4" i="1"/>
  <c r="U4" i="1" s="1"/>
  <c r="T14" i="1"/>
  <c r="U14" i="1" s="1"/>
  <c r="X13" i="1"/>
  <c r="T13" i="1"/>
  <c r="U13" i="1" s="1"/>
  <c r="X19" i="1"/>
  <c r="T19" i="1"/>
  <c r="U19" i="1" s="1"/>
  <c r="K14" i="1"/>
  <c r="X34" i="1"/>
  <c r="X6" i="1"/>
  <c r="T6" i="1"/>
  <c r="U6" i="1" s="1"/>
  <c r="X18" i="1"/>
  <c r="T18" i="1"/>
  <c r="U18" i="1" s="1"/>
  <c r="T29" i="1"/>
  <c r="U29" i="1" s="1"/>
  <c r="X22" i="1"/>
  <c r="T22" i="1"/>
  <c r="U22" i="1" s="1"/>
  <c r="K39" i="1"/>
  <c r="X39" i="1"/>
  <c r="T39" i="1"/>
  <c r="U39" i="1" s="1"/>
  <c r="X23" i="1"/>
  <c r="T23" i="1"/>
  <c r="U23" i="1" s="1"/>
  <c r="X7" i="1"/>
  <c r="T7" i="1"/>
  <c r="U7" i="1" s="1"/>
  <c r="X35" i="1"/>
  <c r="T35" i="1"/>
  <c r="U35" i="1" s="1"/>
  <c r="X38" i="1"/>
  <c r="T38" i="1"/>
  <c r="U38" i="1" s="1"/>
  <c r="K13" i="1"/>
  <c r="K6" i="1"/>
  <c r="K7" i="1"/>
  <c r="K15" i="1"/>
  <c r="X15" i="1"/>
  <c r="T15" i="1"/>
  <c r="U15" i="1" s="1"/>
  <c r="K38" i="1"/>
  <c r="J11" i="1"/>
  <c r="J10" i="1"/>
  <c r="J21" i="1"/>
  <c r="J41" i="1"/>
  <c r="K22" i="1"/>
  <c r="K35" i="1"/>
  <c r="J20" i="1"/>
  <c r="J25" i="1"/>
  <c r="K19" i="1"/>
  <c r="J32" i="1"/>
  <c r="J9" i="1"/>
  <c r="H3" i="1"/>
  <c r="K34" i="1"/>
  <c r="J16" i="1"/>
  <c r="J40" i="1"/>
  <c r="J33" i="1"/>
  <c r="J31" i="1"/>
  <c r="J24" i="1"/>
  <c r="J37" i="1"/>
  <c r="J30" i="1"/>
  <c r="K3" i="1" l="1"/>
  <c r="K28" i="1"/>
  <c r="X27" i="1"/>
  <c r="X3" i="1"/>
  <c r="T28" i="1"/>
  <c r="U28" i="1" s="1"/>
  <c r="K5" i="1"/>
  <c r="X29" i="1"/>
  <c r="X26" i="1"/>
  <c r="T26" i="1"/>
  <c r="U26" i="1" s="1"/>
  <c r="T12" i="1"/>
  <c r="U12" i="1" s="1"/>
  <c r="X12" i="1"/>
  <c r="X5" i="1"/>
  <c r="K17" i="1"/>
  <c r="T17" i="1"/>
  <c r="U17" i="1" s="1"/>
  <c r="T27" i="1"/>
  <c r="U27" i="1" s="1"/>
  <c r="T36" i="1"/>
  <c r="U36" i="1" s="1"/>
  <c r="X36" i="1"/>
  <c r="T42" i="1"/>
  <c r="U42" i="1" s="1"/>
  <c r="X42" i="1"/>
  <c r="X32" i="1"/>
  <c r="T32" i="1"/>
  <c r="U32" i="1" s="1"/>
  <c r="K32" i="1"/>
  <c r="X20" i="1"/>
  <c r="T20" i="1"/>
  <c r="U20" i="1" s="1"/>
  <c r="K20" i="1"/>
  <c r="K41" i="1"/>
  <c r="X41" i="1"/>
  <c r="T41" i="1"/>
  <c r="U41" i="1" s="1"/>
  <c r="X37" i="1"/>
  <c r="T37" i="1"/>
  <c r="U37" i="1" s="1"/>
  <c r="K37" i="1"/>
  <c r="K9" i="1"/>
  <c r="X9" i="1"/>
  <c r="T9" i="1"/>
  <c r="U9" i="1" s="1"/>
  <c r="K25" i="1"/>
  <c r="X25" i="1"/>
  <c r="T25" i="1"/>
  <c r="U25" i="1" s="1"/>
  <c r="K31" i="1"/>
  <c r="X31" i="1"/>
  <c r="T31" i="1"/>
  <c r="U31" i="1" s="1"/>
  <c r="X33" i="1"/>
  <c r="T33" i="1"/>
  <c r="U33" i="1" s="1"/>
  <c r="K33" i="1"/>
  <c r="X40" i="1"/>
  <c r="T40" i="1"/>
  <c r="U40" i="1" s="1"/>
  <c r="K40" i="1"/>
  <c r="K16" i="1"/>
  <c r="X16" i="1"/>
  <c r="T16" i="1"/>
  <c r="U16" i="1" s="1"/>
  <c r="K30" i="1"/>
  <c r="X30" i="1"/>
  <c r="T30" i="1"/>
  <c r="U30" i="1" s="1"/>
  <c r="K21" i="1"/>
  <c r="X21" i="1"/>
  <c r="T21" i="1"/>
  <c r="U21" i="1" s="1"/>
  <c r="X24" i="1"/>
  <c r="T24" i="1"/>
  <c r="U24" i="1" s="1"/>
  <c r="K24" i="1"/>
  <c r="K10" i="1"/>
  <c r="X10" i="1"/>
  <c r="T10" i="1"/>
  <c r="U10" i="1" s="1"/>
  <c r="K11" i="1"/>
  <c r="X11" i="1"/>
  <c r="T11" i="1"/>
  <c r="U11" i="1" s="1"/>
  <c r="V3" i="1" l="1"/>
  <c r="Y3" i="1"/>
  <c r="L3" i="1"/>
  <c r="Z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Mehdi Zoleikani</author>
  </authors>
  <commentList>
    <comment ref="B2" authorId="0" shapeId="0" xr:uid="{82CEAEED-6893-4408-B696-9736EB7186D7}">
      <text>
        <r>
          <rPr>
            <b/>
            <sz val="9"/>
            <color indexed="81"/>
            <rFont val="Tahoma"/>
            <charset val="1"/>
          </rPr>
          <t>Mehdi Zoleikani:</t>
        </r>
        <r>
          <rPr>
            <sz val="9"/>
            <color indexed="81"/>
            <rFont val="Tahoma"/>
            <charset val="1"/>
          </rPr>
          <t xml:space="preserve">
We know it from Cobb-Douglas.
Capital (Y)
Output (X)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Mehdi Zoleikani</author>
  </authors>
  <commentList>
    <comment ref="B2" authorId="0" shapeId="0" xr:uid="{B7426ECE-F129-4AB4-8DCC-5FEB5142FD2F}">
      <text>
        <r>
          <rPr>
            <b/>
            <sz val="9"/>
            <color indexed="81"/>
            <rFont val="Tahoma"/>
            <charset val="1"/>
          </rPr>
          <t>Mehdi Zoleikani:</t>
        </r>
        <r>
          <rPr>
            <sz val="9"/>
            <color indexed="81"/>
            <rFont val="Tahoma"/>
            <charset val="1"/>
          </rPr>
          <t xml:space="preserve">
We know it from Cobb-Douglas.
Capital (X)
Output (Y)</t>
        </r>
      </text>
    </comment>
    <comment ref="H2" authorId="0" shapeId="0" xr:uid="{1AFD1865-D07D-45FB-A938-57D6A9587B3F}">
      <text>
        <r>
          <rPr>
            <b/>
            <sz val="9"/>
            <color indexed="81"/>
            <rFont val="Tahoma"/>
            <charset val="1"/>
          </rPr>
          <t>Mehdi Zoleikani:</t>
        </r>
        <r>
          <rPr>
            <sz val="9"/>
            <color indexed="81"/>
            <rFont val="Tahoma"/>
            <charset val="1"/>
          </rPr>
          <t xml:space="preserve">
Total Sum of Squares
TSS = ESS + RSS</t>
        </r>
      </text>
    </comment>
    <comment ref="L2" authorId="0" shapeId="0" xr:uid="{049AE3DA-1BA6-440E-8D19-0C93BC53B61E}">
      <text>
        <r>
          <rPr>
            <b/>
            <sz val="9"/>
            <color indexed="81"/>
            <rFont val="Tahoma"/>
            <charset val="1"/>
          </rPr>
          <t>Mehdi Zoleikani:</t>
        </r>
        <r>
          <rPr>
            <sz val="9"/>
            <color indexed="81"/>
            <rFont val="Tahoma"/>
            <charset val="1"/>
          </rPr>
          <t xml:space="preserve">
Residual Sum of Squares
Explained</t>
        </r>
      </text>
    </comment>
    <comment ref="F3" authorId="0" shapeId="0" xr:uid="{76B47161-4806-47B1-A8E7-D0C6AD58D7D5}">
      <text>
        <r>
          <rPr>
            <b/>
            <sz val="9"/>
            <color indexed="81"/>
            <rFont val="Tahoma"/>
            <charset val="1"/>
          </rPr>
          <t>Mehdi Zoleikani:</t>
        </r>
        <r>
          <rPr>
            <sz val="9"/>
            <color indexed="81"/>
            <rFont val="Tahoma"/>
            <charset val="1"/>
          </rPr>
          <t xml:space="preserve">
به ازای هر واحد افزایش در سرمایه</t>
        </r>
      </text>
    </comment>
    <comment ref="AB3" authorId="0" shapeId="0" xr:uid="{F32FBBF4-26C0-4D2B-A285-41568CDB277A}">
      <text>
        <r>
          <rPr>
            <b/>
            <sz val="9"/>
            <color indexed="81"/>
            <rFont val="Tahoma"/>
            <family val="2"/>
          </rPr>
          <t>Mehdi Zoleikani:</t>
        </r>
        <r>
          <rPr>
            <sz val="9"/>
            <color indexed="81"/>
            <rFont val="Tahoma"/>
            <family val="2"/>
          </rPr>
          <t xml:space="preserve">
Rounds to 2 decimals</t>
        </r>
      </text>
    </comment>
  </commentList>
</comments>
</file>

<file path=xl/sharedStrings.xml><?xml version="1.0" encoding="utf-8"?>
<sst xmlns="http://schemas.openxmlformats.org/spreadsheetml/2006/main" count="26" uniqueCount="25">
  <si>
    <t>Average of X</t>
  </si>
  <si>
    <t>Capital (Y)</t>
  </si>
  <si>
    <t>Output (X)</t>
  </si>
  <si>
    <t>Average of Y</t>
  </si>
  <si>
    <t>(Y_i - Y_bar)^2</t>
  </si>
  <si>
    <t>TSS</t>
  </si>
  <si>
    <t>Alpha</t>
  </si>
  <si>
    <t>Y_Hat</t>
  </si>
  <si>
    <t>(Y_i - Y_hat)^2</t>
  </si>
  <si>
    <t>ESS</t>
  </si>
  <si>
    <t>R^2</t>
  </si>
  <si>
    <t>Beta</t>
  </si>
  <si>
    <t>X</t>
  </si>
  <si>
    <t>Y</t>
  </si>
  <si>
    <t>Capital (X)</t>
  </si>
  <si>
    <t>Output (Y)</t>
  </si>
  <si>
    <t>e</t>
  </si>
  <si>
    <t>e^2</t>
  </si>
  <si>
    <t>SUM(e^2)</t>
  </si>
  <si>
    <t>RSS</t>
  </si>
  <si>
    <t>(Y_hat - Y_bar)</t>
  </si>
  <si>
    <t>(Y_hat - Y_bar)^2</t>
  </si>
  <si>
    <t>ESS + RSS</t>
  </si>
  <si>
    <t>Result</t>
  </si>
  <si>
    <t>Mehdi.Zoleikani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</si>
</sst>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"/>
    <numFmt numFmtId="166" formatCode="0.000"/>
    <numFmt numFmtId="167" formatCode="0.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 wrapText="1"/>
    </xf>
    <xf numFmtId="166" fontId="0" fillId="7" borderId="12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66" fontId="0" fillId="11" borderId="15" xfId="0" applyNumberFormat="1" applyFill="1" applyBorder="1" applyAlignment="1">
      <alignment horizontal="center" vertical="center"/>
    </xf>
    <xf numFmtId="166" fontId="0" fillId="11" borderId="12" xfId="0" applyNumberFormat="1" applyFill="1" applyBorder="1" applyAlignment="1">
      <alignment horizontal="center" vertical="center"/>
    </xf>
    <xf numFmtId="168" fontId="0" fillId="11" borderId="9" xfId="0" applyNumberFormat="1" applyFill="1" applyBorder="1" applyAlignment="1">
      <alignment horizontal="center" vertical="center"/>
    </xf>
    <xf numFmtId="168" fontId="0" fillId="11" borderId="10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7" fontId="0" fillId="7" borderId="12" xfId="0" applyNumberFormat="1" applyFill="1" applyBorder="1" applyAlignment="1">
      <alignment horizontal="center" vertical="center"/>
    </xf>
    <xf numFmtId="167" fontId="0" fillId="6" borderId="14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6" fontId="0" fillId="7" borderId="12" xfId="0" applyNumberForma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6250</xdr:colOff>
      <xdr:row>4</xdr:row>
      <xdr:rowOff>171827</xdr:rowOff>
    </xdr:from>
    <xdr:to>
      <xdr:col>17</xdr:col>
      <xdr:colOff>383937</xdr:colOff>
      <xdr:row>8</xdr:row>
      <xdr:rowOff>81879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32365F89-9745-4940-A79E-B5FABEAEDAF9}"/>
                </a:ext>
              </a:extLst>
            </xdr:cNvPr>
            <xdr:cNvSpPr/>
          </xdr:nvSpPr>
          <xdr:spPr>
            <a:xfrm>
              <a:off x="9139740" y="918061"/>
              <a:ext cx="2206487" cy="64577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𝛽 </a:t>
              </a:r>
              <a14:m>
                <m:oMath xmlns:m="http://schemas.openxmlformats.org/officeDocument/2006/math">
                  <m:r>
                    <a:rPr kumimoji="0" lang="en-US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kumimoji="0" lang="en-US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kumimoji="0" lang="en-US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𝑋𝑌</m:t>
                          </m:r>
                          <m:r>
                            <a:rPr kumimoji="0" lang="en-US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)−(</m:t>
                          </m:r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)(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𝑌</m:t>
                                  </m:r>
                                  <m: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)</m:t>
                                  </m:r>
                                </m:e>
                              </m:nary>
                            </m:e>
                          </m:nary>
                        </m:e>
                      </m:nary>
                    </m:num>
                    <m:den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kumimoji="0" lang="en-US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kumimoji="0" lang="en-US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p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kumimoji="0" lang="en-US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)−</m:t>
                          </m:r>
                          <m:sSup>
                            <m:sSupPr>
                              <m:ctrlP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  <m:r>
                                    <a:rPr kumimoji="0" lang="en-US" sz="18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)</m:t>
                                  </m:r>
                                </m:e>
                              </m:nary>
                            </m:e>
                            <m:sup>
                              <m:r>
                                <a:rPr kumimoji="0" lang="en-US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32365F89-9745-4940-A79E-B5FABEAEDAF9}"/>
                </a:ext>
              </a:extLst>
            </xdr:cNvPr>
            <xdr:cNvSpPr/>
          </xdr:nvSpPr>
          <xdr:spPr>
            <a:xfrm>
              <a:off x="9139740" y="918061"/>
              <a:ext cx="2206487" cy="64577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𝛽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=(𝑛(∑▒〖𝑋𝑌)−(∑▒〖𝑋)(∑▒〖𝑌)〗〗〗)/(𝑛(∑▒〖𝑋^2)−〖(∑▒〖𝑋)〗〗^2 〗)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6049</xdr:colOff>
      <xdr:row>12</xdr:row>
      <xdr:rowOff>37685</xdr:rowOff>
    </xdr:from>
    <xdr:to>
      <xdr:col>16</xdr:col>
      <xdr:colOff>531413</xdr:colOff>
      <xdr:row>14</xdr:row>
      <xdr:rowOff>165321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03A5A212-D598-4082-923D-E6B559D4857A}"/>
                </a:ext>
              </a:extLst>
            </xdr:cNvPr>
            <xdr:cNvSpPr/>
          </xdr:nvSpPr>
          <xdr:spPr>
            <a:xfrm>
              <a:off x="8714620" y="2280142"/>
              <a:ext cx="1744564" cy="497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0" lang="el-GR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acc>
                      <m:accPr>
                        <m:chr m:val="̅"/>
                        <m:ctrlP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03A5A212-D598-4082-923D-E6B559D4857A}"/>
                </a:ext>
              </a:extLst>
            </xdr:cNvPr>
            <xdr:cNvSpPr/>
          </xdr:nvSpPr>
          <xdr:spPr>
            <a:xfrm>
              <a:off x="8714620" y="2280142"/>
              <a:ext cx="1744564" cy="497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=𝑌 ̅−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𝑋 ̅</a:t>
              </a:r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10686</xdr:colOff>
      <xdr:row>8</xdr:row>
      <xdr:rowOff>121968</xdr:rowOff>
    </xdr:from>
    <xdr:to>
      <xdr:col>17</xdr:col>
      <xdr:colOff>97735</xdr:colOff>
      <xdr:row>11</xdr:row>
      <xdr:rowOff>175165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766CD271-553B-4F69-9F34-DA79E604EED5}"/>
                </a:ext>
              </a:extLst>
            </xdr:cNvPr>
            <xdr:cNvSpPr/>
          </xdr:nvSpPr>
          <xdr:spPr>
            <a:xfrm>
              <a:off x="8719257" y="1624197"/>
              <a:ext cx="1915849" cy="60836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𝑇𝑆𝑆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766CD271-553B-4F69-9F34-DA79E604EED5}"/>
                </a:ext>
              </a:extLst>
            </xdr:cNvPr>
            <xdr:cNvSpPr/>
          </xdr:nvSpPr>
          <xdr:spPr>
            <a:xfrm>
              <a:off x="8719257" y="1624197"/>
              <a:ext cx="1915849" cy="60836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𝑇𝑆𝑆=∑▒(𝑌_𝑖−𝑌 ̅ )^2 </a:t>
              </a:r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5680</xdr:colOff>
      <xdr:row>18</xdr:row>
      <xdr:rowOff>1420</xdr:rowOff>
    </xdr:from>
    <xdr:to>
      <xdr:col>17</xdr:col>
      <xdr:colOff>91820</xdr:colOff>
      <xdr:row>21</xdr:row>
      <xdr:rowOff>51803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86ED1866-BAA0-40B1-B6B6-D7338BC06EFD}"/>
                </a:ext>
              </a:extLst>
            </xdr:cNvPr>
            <xdr:cNvSpPr/>
          </xdr:nvSpPr>
          <xdr:spPr>
            <a:xfrm>
              <a:off x="8714251" y="3354220"/>
              <a:ext cx="1914940" cy="60555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𝑅𝑆𝑆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86ED1866-BAA0-40B1-B6B6-D7338BC06EFD}"/>
                </a:ext>
              </a:extLst>
            </xdr:cNvPr>
            <xdr:cNvSpPr/>
          </xdr:nvSpPr>
          <xdr:spPr>
            <a:xfrm>
              <a:off x="8714251" y="3354220"/>
              <a:ext cx="1914940" cy="60555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𝑅𝑆𝑆=∑▒(𝑌_𝑖−(𝑌_𝑖 ) ̂ )^2 </a:t>
              </a:r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15286</xdr:colOff>
      <xdr:row>21</xdr:row>
      <xdr:rowOff>96398</xdr:rowOff>
    </xdr:from>
    <xdr:to>
      <xdr:col>16</xdr:col>
      <xdr:colOff>399933</xdr:colOff>
      <xdr:row>24</xdr:row>
      <xdr:rowOff>140379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843E4309-E058-40D6-8F7A-7FE962271F8A}"/>
                </a:ext>
              </a:extLst>
            </xdr:cNvPr>
            <xdr:cNvSpPr/>
          </xdr:nvSpPr>
          <xdr:spPr>
            <a:xfrm>
              <a:off x="8723857" y="4004369"/>
              <a:ext cx="1603847" cy="59915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𝑅𝑆𝑆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𝑇𝑆𝑆</m:t>
                        </m:r>
                      </m:den>
                    </m:f>
                  </m:oMath>
                </m:oMathPara>
              </a14:m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843E4309-E058-40D6-8F7A-7FE962271F8A}"/>
                </a:ext>
              </a:extLst>
            </xdr:cNvPr>
            <xdr:cNvSpPr/>
          </xdr:nvSpPr>
          <xdr:spPr>
            <a:xfrm>
              <a:off x="8723857" y="4004369"/>
              <a:ext cx="1603847" cy="59915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𝑅^2=1−𝑅𝑆𝑆/𝑇𝑆𝑆</a:t>
              </a:r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5255</xdr:colOff>
      <xdr:row>1</xdr:row>
      <xdr:rowOff>7499</xdr:rowOff>
    </xdr:from>
    <xdr:to>
      <xdr:col>16</xdr:col>
      <xdr:colOff>366046</xdr:colOff>
      <xdr:row>4</xdr:row>
      <xdr:rowOff>140520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34B6B171-E53C-4EF1-9EAA-5C99310C45FB}"/>
                </a:ext>
              </a:extLst>
            </xdr:cNvPr>
            <xdr:cNvSpPr/>
          </xdr:nvSpPr>
          <xdr:spPr>
            <a:xfrm>
              <a:off x="9138745" y="196685"/>
              <a:ext cx="1579991" cy="69006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8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r>
                      <a:rPr kumimoji="0" lang="en-US" sz="18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𝑐𝑜𝑣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𝑣𝑎𝑟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34B6B171-E53C-4EF1-9EAA-5C99310C45FB}"/>
                </a:ext>
              </a:extLst>
            </xdr:cNvPr>
            <xdr:cNvSpPr/>
          </xdr:nvSpPr>
          <xdr:spPr>
            <a:xfrm>
              <a:off x="9138745" y="196685"/>
              <a:ext cx="1579991" cy="69006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=(𝑐𝑜𝑣(𝑥,𝑦))/(𝑣𝑎𝑟(𝑥))</a:t>
              </a: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5386</xdr:colOff>
      <xdr:row>15</xdr:row>
      <xdr:rowOff>23770</xdr:rowOff>
    </xdr:from>
    <xdr:to>
      <xdr:col>16</xdr:col>
      <xdr:colOff>493058</xdr:colOff>
      <xdr:row>17</xdr:row>
      <xdr:rowOff>137492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F6AEC10D-5EC1-49B1-9321-7C9EDD9273A2}"/>
                </a:ext>
              </a:extLst>
            </xdr:cNvPr>
            <xdr:cNvSpPr/>
          </xdr:nvSpPr>
          <xdr:spPr>
            <a:xfrm>
              <a:off x="9131457" y="2731111"/>
              <a:ext cx="1706872" cy="47231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en-U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kumimoji="0" lang="el-GR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r>
                      <a:rPr kumimoji="0" lang="en-U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</m:oMath>
                </m:oMathPara>
              </a14:m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F6AEC10D-5EC1-49B1-9321-7C9EDD9273A2}"/>
                </a:ext>
              </a:extLst>
            </xdr:cNvPr>
            <xdr:cNvSpPr/>
          </xdr:nvSpPr>
          <xdr:spPr>
            <a:xfrm>
              <a:off x="9131457" y="2731111"/>
              <a:ext cx="1706872" cy="47231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𝑌 ̂=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15765</xdr:colOff>
      <xdr:row>25</xdr:row>
      <xdr:rowOff>0</xdr:rowOff>
    </xdr:from>
    <xdr:to>
      <xdr:col>17</xdr:col>
      <xdr:colOff>101905</xdr:colOff>
      <xdr:row>28</xdr:row>
      <xdr:rowOff>50382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0002557-BFD5-489B-88C2-AA69D42AEEE2}"/>
                </a:ext>
              </a:extLst>
            </xdr:cNvPr>
            <xdr:cNvSpPr/>
          </xdr:nvSpPr>
          <xdr:spPr>
            <a:xfrm>
              <a:off x="9149255" y="4608786"/>
              <a:ext cx="1914940" cy="60217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E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̂"/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0002557-BFD5-489B-88C2-AA69D42AEEE2}"/>
                </a:ext>
              </a:extLst>
            </xdr:cNvPr>
            <xdr:cNvSpPr/>
          </xdr:nvSpPr>
          <xdr:spPr>
            <a:xfrm>
              <a:off x="9149255" y="4608786"/>
              <a:ext cx="1914940" cy="60217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rgbClr val="5B9BD5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E𝑆𝑆=∑▒((𝑌_𝑖 ) ̂−𝑌 ̅ )^2 </a:t>
              </a:r>
              <a:endPara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841C-E639-44DA-B84C-0F8ACEF98C3E}">
  <dimension ref="B1:C42"/>
  <sheetViews>
    <sheetView workbookViewId="0">
      <selection activeCell="F11" sqref="F11"/>
    </sheetView>
  </sheetViews>
  <sheetFormatPr defaultRowHeight="14.4" x14ac:dyDescent="0.3"/>
  <cols>
    <col min="1" max="1" width="2.77734375" customWidth="1"/>
    <col min="2" max="3" width="9.21875" bestFit="1" customWidth="1"/>
  </cols>
  <sheetData>
    <row r="1" spans="2:3" ht="12.6" customHeight="1" thickBot="1" x14ac:dyDescent="0.35"/>
    <row r="2" spans="2:3" x14ac:dyDescent="0.3">
      <c r="B2" s="12" t="s">
        <v>1</v>
      </c>
      <c r="C2" s="12" t="s">
        <v>2</v>
      </c>
    </row>
    <row r="3" spans="2:3" x14ac:dyDescent="0.3">
      <c r="B3" s="24">
        <v>10.47</v>
      </c>
      <c r="C3" s="24">
        <v>23.92</v>
      </c>
    </row>
    <row r="4" spans="2:3" x14ac:dyDescent="0.3">
      <c r="B4" s="24">
        <v>11.33</v>
      </c>
      <c r="C4" s="24">
        <v>25.64</v>
      </c>
    </row>
    <row r="5" spans="2:3" x14ac:dyDescent="0.3">
      <c r="B5" s="24">
        <v>12.18</v>
      </c>
      <c r="C5" s="24">
        <v>27.43</v>
      </c>
    </row>
    <row r="6" spans="2:3" x14ac:dyDescent="0.3">
      <c r="B6" s="24">
        <v>13.56</v>
      </c>
      <c r="C6" s="24">
        <v>30.18</v>
      </c>
    </row>
    <row r="7" spans="2:3" x14ac:dyDescent="0.3">
      <c r="B7" s="24">
        <v>14.22</v>
      </c>
      <c r="C7" s="24">
        <v>31.54</v>
      </c>
    </row>
    <row r="8" spans="2:3" x14ac:dyDescent="0.3">
      <c r="B8" s="24">
        <v>15.79</v>
      </c>
      <c r="C8" s="24">
        <v>34.4</v>
      </c>
    </row>
    <row r="9" spans="2:3" x14ac:dyDescent="0.3">
      <c r="B9" s="24">
        <v>16.45</v>
      </c>
      <c r="C9" s="24">
        <v>35.72</v>
      </c>
    </row>
    <row r="10" spans="2:3" x14ac:dyDescent="0.3">
      <c r="B10" s="24">
        <v>17.079999999999998</v>
      </c>
      <c r="C10" s="24">
        <v>37.15</v>
      </c>
    </row>
    <row r="11" spans="2:3" x14ac:dyDescent="0.3">
      <c r="B11" s="24">
        <v>18.63</v>
      </c>
      <c r="C11" s="24">
        <v>39.92</v>
      </c>
    </row>
    <row r="12" spans="2:3" x14ac:dyDescent="0.3">
      <c r="B12" s="24">
        <v>19.28</v>
      </c>
      <c r="C12" s="24">
        <v>41.37</v>
      </c>
    </row>
    <row r="13" spans="2:3" x14ac:dyDescent="0.3">
      <c r="B13" s="24">
        <v>20.74</v>
      </c>
      <c r="C13" s="24">
        <v>43.85</v>
      </c>
    </row>
    <row r="14" spans="2:3" x14ac:dyDescent="0.3">
      <c r="B14" s="24">
        <v>21.59</v>
      </c>
      <c r="C14" s="24">
        <v>45.42</v>
      </c>
    </row>
    <row r="15" spans="2:3" x14ac:dyDescent="0.3">
      <c r="B15" s="24">
        <v>22.46</v>
      </c>
      <c r="C15" s="24">
        <v>47</v>
      </c>
    </row>
    <row r="16" spans="2:3" x14ac:dyDescent="0.3">
      <c r="B16" s="24">
        <v>23.91</v>
      </c>
      <c r="C16" s="24">
        <v>49.62</v>
      </c>
    </row>
    <row r="17" spans="2:3" x14ac:dyDescent="0.3">
      <c r="B17" s="24">
        <v>24.88</v>
      </c>
      <c r="C17" s="24">
        <v>51.4</v>
      </c>
    </row>
    <row r="18" spans="2:3" x14ac:dyDescent="0.3">
      <c r="B18" s="24">
        <v>26.14</v>
      </c>
      <c r="C18" s="24">
        <v>53.69</v>
      </c>
    </row>
    <row r="19" spans="2:3" x14ac:dyDescent="0.3">
      <c r="B19" s="24">
        <v>27.86</v>
      </c>
      <c r="C19" s="24">
        <v>56.67</v>
      </c>
    </row>
    <row r="20" spans="2:3" x14ac:dyDescent="0.3">
      <c r="B20" s="24">
        <v>29.32</v>
      </c>
      <c r="C20" s="24">
        <v>59.14</v>
      </c>
    </row>
    <row r="21" spans="2:3" x14ac:dyDescent="0.3">
      <c r="B21" s="24">
        <v>30.75</v>
      </c>
      <c r="C21" s="24">
        <v>61.66</v>
      </c>
    </row>
    <row r="22" spans="2:3" x14ac:dyDescent="0.3">
      <c r="B22" s="24">
        <v>32.1</v>
      </c>
      <c r="C22" s="24">
        <v>64.099999999999994</v>
      </c>
    </row>
    <row r="23" spans="2:3" x14ac:dyDescent="0.3">
      <c r="B23" s="24">
        <v>33.54</v>
      </c>
      <c r="C23" s="24">
        <v>66.709999999999994</v>
      </c>
    </row>
    <row r="24" spans="2:3" x14ac:dyDescent="0.3">
      <c r="B24" s="24">
        <v>34.89</v>
      </c>
      <c r="C24" s="24">
        <v>68.95</v>
      </c>
    </row>
    <row r="25" spans="2:3" x14ac:dyDescent="0.3">
      <c r="B25" s="24">
        <v>36.22</v>
      </c>
      <c r="C25" s="24">
        <v>71.25</v>
      </c>
    </row>
    <row r="26" spans="2:3" x14ac:dyDescent="0.3">
      <c r="B26" s="24">
        <v>37.64</v>
      </c>
      <c r="C26" s="24">
        <v>73.680000000000007</v>
      </c>
    </row>
    <row r="27" spans="2:3" x14ac:dyDescent="0.3">
      <c r="B27" s="24">
        <v>38.950000000000003</v>
      </c>
      <c r="C27" s="24">
        <v>75.89</v>
      </c>
    </row>
    <row r="28" spans="2:3" x14ac:dyDescent="0.3">
      <c r="B28" s="24">
        <v>40.31</v>
      </c>
      <c r="C28" s="24">
        <v>78.319999999999993</v>
      </c>
    </row>
    <row r="29" spans="2:3" x14ac:dyDescent="0.3">
      <c r="B29" s="24">
        <v>41.74</v>
      </c>
      <c r="C29" s="24">
        <v>80.760000000000005</v>
      </c>
    </row>
    <row r="30" spans="2:3" x14ac:dyDescent="0.3">
      <c r="B30" s="24">
        <v>43.11</v>
      </c>
      <c r="C30" s="24">
        <v>83.1</v>
      </c>
    </row>
    <row r="31" spans="2:3" x14ac:dyDescent="0.3">
      <c r="B31" s="24">
        <v>44.65</v>
      </c>
      <c r="C31" s="24">
        <v>85.61</v>
      </c>
    </row>
    <row r="32" spans="2:3" x14ac:dyDescent="0.3">
      <c r="B32" s="24">
        <v>45.97</v>
      </c>
      <c r="C32" s="24">
        <v>87.76</v>
      </c>
    </row>
    <row r="33" spans="2:3" x14ac:dyDescent="0.3">
      <c r="B33" s="24">
        <v>47.43</v>
      </c>
      <c r="C33" s="24">
        <v>90.22</v>
      </c>
    </row>
    <row r="34" spans="2:3" x14ac:dyDescent="0.3">
      <c r="B34" s="24">
        <v>48.82</v>
      </c>
      <c r="C34" s="24">
        <v>92.46</v>
      </c>
    </row>
    <row r="35" spans="2:3" x14ac:dyDescent="0.3">
      <c r="B35" s="24">
        <v>50.26</v>
      </c>
      <c r="C35" s="24">
        <v>94.88</v>
      </c>
    </row>
    <row r="36" spans="2:3" x14ac:dyDescent="0.3">
      <c r="B36" s="24">
        <v>51.73</v>
      </c>
      <c r="C36" s="24">
        <v>97.3</v>
      </c>
    </row>
    <row r="37" spans="2:3" x14ac:dyDescent="0.3">
      <c r="B37" s="24">
        <v>53.19</v>
      </c>
      <c r="C37" s="24">
        <v>99.72</v>
      </c>
    </row>
    <row r="38" spans="2:3" x14ac:dyDescent="0.3">
      <c r="B38" s="24">
        <v>54.66</v>
      </c>
      <c r="C38" s="24">
        <v>102.1</v>
      </c>
    </row>
    <row r="39" spans="2:3" x14ac:dyDescent="0.3">
      <c r="B39" s="24">
        <v>56.08</v>
      </c>
      <c r="C39" s="24">
        <v>104.41</v>
      </c>
    </row>
    <row r="40" spans="2:3" x14ac:dyDescent="0.3">
      <c r="B40" s="24">
        <v>57.53</v>
      </c>
      <c r="C40" s="24">
        <v>106.89</v>
      </c>
    </row>
    <row r="41" spans="2:3" x14ac:dyDescent="0.3">
      <c r="B41" s="24">
        <v>58.97</v>
      </c>
      <c r="C41" s="24">
        <v>109.25</v>
      </c>
    </row>
    <row r="42" spans="2:3" ht="15" thickBot="1" x14ac:dyDescent="0.35">
      <c r="B42" s="13">
        <v>60.41</v>
      </c>
      <c r="C42" s="13">
        <v>111.6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2"/>
  <sheetViews>
    <sheetView tabSelected="1" topLeftCell="E1" zoomScale="85" zoomScaleNormal="85" workbookViewId="0">
      <selection activeCell="AC9" sqref="AC9"/>
    </sheetView>
  </sheetViews>
  <sheetFormatPr defaultRowHeight="14.4" x14ac:dyDescent="0.3"/>
  <cols>
    <col min="1" max="1" width="2.77734375" style="1" customWidth="1"/>
    <col min="2" max="3" width="9.21875" style="1" bestFit="1" customWidth="1"/>
    <col min="4" max="5" width="13.21875" style="1" bestFit="1" customWidth="1"/>
    <col min="6" max="6" width="6.33203125" style="1" bestFit="1" customWidth="1"/>
    <col min="7" max="7" width="14.88671875" style="1" bestFit="1" customWidth="1"/>
    <col min="8" max="8" width="8.33203125" style="1" customWidth="1"/>
    <col min="9" max="9" width="7.21875" style="1" bestFit="1" customWidth="1"/>
    <col min="10" max="10" width="8.77734375" style="1" bestFit="1" customWidth="1"/>
    <col min="11" max="11" width="14.21875" style="1" bestFit="1" customWidth="1"/>
    <col min="12" max="12" width="8.77734375" style="1" bestFit="1" customWidth="1"/>
    <col min="13" max="13" width="8" style="1" bestFit="1" customWidth="1"/>
    <col min="14" max="18" width="8.88671875" style="1"/>
    <col min="19" max="19" width="8.88671875" style="1" customWidth="1"/>
    <col min="20" max="20" width="7.77734375" style="1" bestFit="1" customWidth="1"/>
    <col min="21" max="21" width="9.21875" style="1" bestFit="1" customWidth="1"/>
    <col min="22" max="22" width="10" style="1" bestFit="1" customWidth="1"/>
    <col min="23" max="23" width="13.109375" style="1" bestFit="1" customWidth="1"/>
    <col min="24" max="24" width="15.109375" style="1" bestFit="1" customWidth="1"/>
    <col min="25" max="25" width="8.77734375" style="1" bestFit="1" customWidth="1"/>
    <col min="26" max="26" width="11.6640625" style="1" bestFit="1" customWidth="1"/>
    <col min="27" max="27" width="9.21875" style="1" bestFit="1" customWidth="1"/>
    <col min="28" max="28" width="6" style="1" bestFit="1" customWidth="1"/>
    <col min="29" max="29" width="15.44140625" style="1" customWidth="1"/>
    <col min="30" max="16384" width="8.88671875" style="1"/>
  </cols>
  <sheetData>
    <row r="1" spans="2:29" ht="15" thickBot="1" x14ac:dyDescent="0.35">
      <c r="AC1" s="1" t="s">
        <v>24</v>
      </c>
    </row>
    <row r="2" spans="2:29" x14ac:dyDescent="0.3">
      <c r="B2" s="3" t="s">
        <v>14</v>
      </c>
      <c r="C2" s="4" t="s">
        <v>15</v>
      </c>
      <c r="D2" s="10" t="s">
        <v>0</v>
      </c>
      <c r="E2" s="10" t="s">
        <v>3</v>
      </c>
      <c r="F2" s="16" t="s">
        <v>11</v>
      </c>
      <c r="G2" s="15" t="s">
        <v>4</v>
      </c>
      <c r="H2" s="12" t="s">
        <v>5</v>
      </c>
      <c r="I2" s="16" t="s">
        <v>6</v>
      </c>
      <c r="J2" s="15" t="s">
        <v>7</v>
      </c>
      <c r="K2" s="15" t="s">
        <v>8</v>
      </c>
      <c r="L2" s="14" t="s">
        <v>19</v>
      </c>
      <c r="M2" s="12" t="s">
        <v>10</v>
      </c>
      <c r="T2" s="28" t="s">
        <v>16</v>
      </c>
      <c r="U2" s="27" t="s">
        <v>17</v>
      </c>
      <c r="V2" s="27" t="s">
        <v>18</v>
      </c>
      <c r="W2" s="15" t="s">
        <v>20</v>
      </c>
      <c r="X2" s="15" t="s">
        <v>21</v>
      </c>
      <c r="Y2" s="34" t="s">
        <v>9</v>
      </c>
      <c r="Z2" s="33" t="s">
        <v>22</v>
      </c>
      <c r="AA2" s="33" t="s">
        <v>5</v>
      </c>
      <c r="AB2" s="37" t="s">
        <v>23</v>
      </c>
    </row>
    <row r="3" spans="2:29" ht="15" thickBot="1" x14ac:dyDescent="0.35">
      <c r="B3" s="5">
        <v>10.47</v>
      </c>
      <c r="C3" s="6">
        <v>23.92</v>
      </c>
      <c r="D3" s="11">
        <f>AVERAGE(B3:B42)</f>
        <v>33.621000000000009</v>
      </c>
      <c r="E3" s="11">
        <f>AVERAGE(C3:C42)</f>
        <v>66.016999999999982</v>
      </c>
      <c r="F3" s="39">
        <f>_xlfn.COVARIANCE.S(B3:B42,C3:C42)/_xlfn.VAR.S(B3:B42)</f>
        <v>1.7447713513331831</v>
      </c>
      <c r="G3" s="17">
        <f>(C3-$E$3)^2</f>
        <v>1772.1574089999983</v>
      </c>
      <c r="H3" s="13">
        <f>SUM(G3:G42)</f>
        <v>27808.769839999997</v>
      </c>
      <c r="I3" s="21">
        <f>E3-F3*D3</f>
        <v>7.3560423968270143</v>
      </c>
      <c r="J3" s="22">
        <f>$I$3+$F$3*B3</f>
        <v>25.623798445285441</v>
      </c>
      <c r="K3" s="18">
        <f>(C3-J3)^2</f>
        <v>2.9029291421570811</v>
      </c>
      <c r="L3" s="19">
        <f>SUM(K3:K42)</f>
        <v>19.664936661170355</v>
      </c>
      <c r="M3" s="20">
        <f>1-(L3/H3)</f>
        <v>0.99929285125612122</v>
      </c>
      <c r="Q3" s="2"/>
      <c r="T3" s="29">
        <f>C3-J3</f>
        <v>-1.7037984452854396</v>
      </c>
      <c r="U3" s="31">
        <f>T3^2</f>
        <v>2.9029291421570811</v>
      </c>
      <c r="V3" s="32">
        <f>SUM(U3:U42)</f>
        <v>19.664936661170355</v>
      </c>
      <c r="W3" s="22">
        <f>J3-$E$3</f>
        <v>-40.393201554714537</v>
      </c>
      <c r="X3" s="22">
        <f>W3^2</f>
        <v>1631.6107318397928</v>
      </c>
      <c r="Y3" s="36">
        <f>SUM(X3:X42)</f>
        <v>27789.104903339015</v>
      </c>
      <c r="Z3" s="35">
        <f>Y3+V3</f>
        <v>27808.769840000186</v>
      </c>
      <c r="AA3" s="35">
        <f>H3</f>
        <v>27808.769839999997</v>
      </c>
      <c r="AB3" s="38" t="str">
        <f>IF(ROUND(Z3,2)=ROUND(AA3,2), ":)", ":(")</f>
        <v>:)</v>
      </c>
    </row>
    <row r="4" spans="2:29" x14ac:dyDescent="0.3">
      <c r="B4" s="5">
        <v>11.33</v>
      </c>
      <c r="C4" s="7">
        <v>25.64</v>
      </c>
      <c r="G4" s="17">
        <f>(C4-$E$3)^2</f>
        <v>1630.3021289999986</v>
      </c>
      <c r="J4" s="22">
        <f t="shared" ref="J4:J42" si="0">$I$3+$F$3*B4</f>
        <v>27.12430180743198</v>
      </c>
      <c r="K4" s="18">
        <f>(C4-J4)^2</f>
        <v>2.2031518555458409</v>
      </c>
      <c r="Q4" s="2"/>
      <c r="T4" s="29">
        <f t="shared" ref="T4:T42" si="1">C4-J4</f>
        <v>-1.4843018074319794</v>
      </c>
      <c r="U4" s="31">
        <f t="shared" ref="U4:U42" si="2">T4^2</f>
        <v>2.2031518555458409</v>
      </c>
      <c r="W4" s="22">
        <f t="shared" ref="W4:W42" si="3">J4-$E$3</f>
        <v>-38.892698192568005</v>
      </c>
      <c r="X4" s="22">
        <f t="shared" ref="X4:X42" si="4">W4^2</f>
        <v>1512.6419726981826</v>
      </c>
    </row>
    <row r="5" spans="2:29" x14ac:dyDescent="0.3">
      <c r="B5" s="5">
        <v>12.18</v>
      </c>
      <c r="C5" s="7">
        <v>27.43</v>
      </c>
      <c r="G5" s="17">
        <f t="shared" ref="G5:G42" si="5">(C5-$E$3)^2</f>
        <v>1488.9565689999986</v>
      </c>
      <c r="J5" s="22">
        <f t="shared" si="0"/>
        <v>28.607357456065184</v>
      </c>
      <c r="K5" s="18">
        <f t="shared" ref="K5:K42" si="6">(C5-J5)^2</f>
        <v>1.3861705793522829</v>
      </c>
      <c r="Q5" s="2"/>
      <c r="T5" s="29">
        <f t="shared" si="1"/>
        <v>-1.1773574560651845</v>
      </c>
      <c r="U5" s="31">
        <f t="shared" si="2"/>
        <v>1.3861705793522829</v>
      </c>
      <c r="W5" s="22">
        <f t="shared" si="3"/>
        <v>-37.409642543934794</v>
      </c>
      <c r="X5" s="22">
        <f t="shared" si="4"/>
        <v>1399.4813552649762</v>
      </c>
    </row>
    <row r="6" spans="2:29" x14ac:dyDescent="0.3">
      <c r="B6" s="5">
        <v>13.56</v>
      </c>
      <c r="C6" s="7">
        <v>30.18</v>
      </c>
      <c r="G6" s="17">
        <f t="shared" si="5"/>
        <v>1284.2905689999986</v>
      </c>
      <c r="J6" s="22">
        <f t="shared" si="0"/>
        <v>31.015141920904977</v>
      </c>
      <c r="K6" s="18">
        <f t="shared" si="6"/>
        <v>0.6974620280528554</v>
      </c>
      <c r="Q6" s="2"/>
      <c r="T6" s="29">
        <f t="shared" si="1"/>
        <v>-0.8351419209049773</v>
      </c>
      <c r="U6" s="31">
        <f t="shared" si="2"/>
        <v>0.6974620280528554</v>
      </c>
      <c r="W6" s="22">
        <f t="shared" si="3"/>
        <v>-35.001858079095001</v>
      </c>
      <c r="X6" s="22">
        <f t="shared" si="4"/>
        <v>1225.1300689891079</v>
      </c>
    </row>
    <row r="7" spans="2:29" x14ac:dyDescent="0.3">
      <c r="B7" s="5">
        <v>14.22</v>
      </c>
      <c r="C7" s="7">
        <v>31.54</v>
      </c>
      <c r="G7" s="17">
        <f t="shared" si="5"/>
        <v>1188.6635289999988</v>
      </c>
      <c r="J7" s="22">
        <f t="shared" si="0"/>
        <v>32.166691012784881</v>
      </c>
      <c r="K7" s="18">
        <f t="shared" si="6"/>
        <v>0.39274162550534075</v>
      </c>
      <c r="Q7" s="2"/>
      <c r="T7" s="29">
        <f t="shared" si="1"/>
        <v>-0.62669101278488171</v>
      </c>
      <c r="U7" s="31">
        <f t="shared" si="2"/>
        <v>0.39274162550534075</v>
      </c>
      <c r="W7" s="22">
        <f t="shared" si="3"/>
        <v>-33.850308987215101</v>
      </c>
      <c r="X7" s="22">
        <f t="shared" si="4"/>
        <v>1145.8434185299354</v>
      </c>
    </row>
    <row r="8" spans="2:29" x14ac:dyDescent="0.3">
      <c r="B8" s="5">
        <v>15.79</v>
      </c>
      <c r="C8" s="7">
        <v>34.4</v>
      </c>
      <c r="G8" s="17">
        <f>(C8-$E$3)^2</f>
        <v>999.63468899999896</v>
      </c>
      <c r="J8" s="22">
        <f t="shared" si="0"/>
        <v>34.905982034377971</v>
      </c>
      <c r="K8" s="18">
        <f t="shared" si="6"/>
        <v>0.25601781911327121</v>
      </c>
      <c r="Q8" s="2"/>
      <c r="S8" s="2"/>
      <c r="T8" s="29">
        <f t="shared" si="1"/>
        <v>-0.50598203437797196</v>
      </c>
      <c r="U8" s="31">
        <f t="shared" si="2"/>
        <v>0.25601781911327121</v>
      </c>
      <c r="W8" s="22">
        <f t="shared" si="3"/>
        <v>-31.111017965622011</v>
      </c>
      <c r="X8" s="22">
        <f t="shared" si="4"/>
        <v>967.8954388572555</v>
      </c>
    </row>
    <row r="9" spans="2:29" x14ac:dyDescent="0.3">
      <c r="B9" s="5">
        <v>16.45</v>
      </c>
      <c r="C9" s="7">
        <v>35.72</v>
      </c>
      <c r="G9" s="17">
        <f t="shared" si="5"/>
        <v>917.90820899999892</v>
      </c>
      <c r="J9" s="22">
        <f t="shared" si="0"/>
        <v>36.057531126257871</v>
      </c>
      <c r="K9" s="18">
        <f t="shared" si="6"/>
        <v>0.1139272611929075</v>
      </c>
      <c r="Q9" s="2"/>
      <c r="S9" s="2"/>
      <c r="T9" s="29">
        <f t="shared" si="1"/>
        <v>-0.33753112625787196</v>
      </c>
      <c r="U9" s="31">
        <f t="shared" si="2"/>
        <v>0.1139272611929075</v>
      </c>
      <c r="W9" s="22">
        <f t="shared" si="3"/>
        <v>-29.959468873742111</v>
      </c>
      <c r="X9" s="22">
        <f t="shared" si="4"/>
        <v>897.56977519672239</v>
      </c>
    </row>
    <row r="10" spans="2:29" x14ac:dyDescent="0.3">
      <c r="B10" s="5">
        <v>17.079999999999998</v>
      </c>
      <c r="C10" s="7">
        <v>37.15</v>
      </c>
      <c r="G10" s="17">
        <f t="shared" si="5"/>
        <v>833.30368899999905</v>
      </c>
      <c r="J10" s="22">
        <f t="shared" si="0"/>
        <v>37.156737077597782</v>
      </c>
      <c r="K10" s="18">
        <f t="shared" si="6"/>
        <v>4.5388214558556631E-5</v>
      </c>
      <c r="Q10" s="2"/>
      <c r="S10" s="2"/>
      <c r="T10" s="29">
        <f t="shared" si="1"/>
        <v>-6.7370775977835251E-3</v>
      </c>
      <c r="U10" s="31">
        <f t="shared" si="2"/>
        <v>4.5388214558556631E-5</v>
      </c>
      <c r="W10" s="22">
        <f t="shared" si="3"/>
        <v>-28.8602629224022</v>
      </c>
      <c r="X10" s="22">
        <f t="shared" si="4"/>
        <v>832.91477595018318</v>
      </c>
    </row>
    <row r="11" spans="2:29" x14ac:dyDescent="0.3">
      <c r="B11" s="5">
        <v>18.63</v>
      </c>
      <c r="C11" s="7">
        <v>39.92</v>
      </c>
      <c r="G11" s="17">
        <f t="shared" si="5"/>
        <v>681.05340899999896</v>
      </c>
      <c r="J11" s="22">
        <f t="shared" si="0"/>
        <v>39.86113267216421</v>
      </c>
      <c r="K11" s="18">
        <f t="shared" si="6"/>
        <v>3.4653622865265677E-3</v>
      </c>
      <c r="Q11" s="2"/>
      <c r="S11" s="2"/>
      <c r="T11" s="29">
        <f t="shared" si="1"/>
        <v>5.8867327835791627E-2</v>
      </c>
      <c r="U11" s="31">
        <f t="shared" si="2"/>
        <v>3.4653622865265677E-3</v>
      </c>
      <c r="W11" s="22">
        <f t="shared" si="3"/>
        <v>-26.155867327835772</v>
      </c>
      <c r="X11" s="22">
        <f t="shared" si="4"/>
        <v>684.12939567134674</v>
      </c>
    </row>
    <row r="12" spans="2:29" x14ac:dyDescent="0.3">
      <c r="B12" s="5">
        <v>19.28</v>
      </c>
      <c r="C12" s="7">
        <v>41.37</v>
      </c>
      <c r="G12" s="17">
        <f t="shared" si="5"/>
        <v>607.47460899999919</v>
      </c>
      <c r="J12" s="22">
        <f t="shared" si="0"/>
        <v>40.995234050530783</v>
      </c>
      <c r="K12" s="18">
        <f t="shared" si="6"/>
        <v>0.14044951688156174</v>
      </c>
      <c r="Q12" s="2"/>
      <c r="S12" s="2"/>
      <c r="T12" s="29">
        <f t="shared" si="1"/>
        <v>0.37476594946921438</v>
      </c>
      <c r="U12" s="31">
        <f t="shared" si="2"/>
        <v>0.14044951688156174</v>
      </c>
      <c r="W12" s="22">
        <f t="shared" si="3"/>
        <v>-25.021765949469199</v>
      </c>
      <c r="X12" s="22">
        <f t="shared" si="4"/>
        <v>626.08877123001628</v>
      </c>
    </row>
    <row r="13" spans="2:29" x14ac:dyDescent="0.3">
      <c r="B13" s="5">
        <v>20.74</v>
      </c>
      <c r="C13" s="7">
        <v>43.85</v>
      </c>
      <c r="G13" s="17">
        <f t="shared" si="5"/>
        <v>491.37588899999912</v>
      </c>
      <c r="J13" s="22">
        <f t="shared" si="0"/>
        <v>43.54260022347723</v>
      </c>
      <c r="K13" s="18">
        <f t="shared" si="6"/>
        <v>9.4494622606249926E-2</v>
      </c>
      <c r="Q13" s="2"/>
      <c r="S13" s="2"/>
      <c r="T13" s="29">
        <f t="shared" si="1"/>
        <v>0.30739977652277162</v>
      </c>
      <c r="U13" s="31">
        <f t="shared" si="2"/>
        <v>9.4494622606249926E-2</v>
      </c>
      <c r="W13" s="22">
        <f t="shared" si="3"/>
        <v>-22.474399776522752</v>
      </c>
      <c r="X13" s="22">
        <f t="shared" si="4"/>
        <v>505.09864531496589</v>
      </c>
    </row>
    <row r="14" spans="2:29" x14ac:dyDescent="0.3">
      <c r="B14" s="5">
        <v>21.59</v>
      </c>
      <c r="C14" s="7">
        <v>45.42</v>
      </c>
      <c r="G14" s="17">
        <f t="shared" si="5"/>
        <v>424.23640899999918</v>
      </c>
      <c r="J14" s="22">
        <f t="shared" si="0"/>
        <v>45.025655872110434</v>
      </c>
      <c r="K14" s="18">
        <f t="shared" si="6"/>
        <v>0.15550729120098367</v>
      </c>
      <c r="Q14" s="2"/>
      <c r="S14" s="2"/>
      <c r="T14" s="29">
        <f t="shared" si="1"/>
        <v>0.39434412788956763</v>
      </c>
      <c r="U14" s="31">
        <f t="shared" si="2"/>
        <v>0.15550729120098367</v>
      </c>
      <c r="W14" s="22">
        <f t="shared" si="3"/>
        <v>-20.991344127889548</v>
      </c>
      <c r="X14" s="22">
        <f t="shared" si="4"/>
        <v>440.636528295483</v>
      </c>
    </row>
    <row r="15" spans="2:29" x14ac:dyDescent="0.3">
      <c r="B15" s="5">
        <v>22.46</v>
      </c>
      <c r="C15" s="7">
        <v>47</v>
      </c>
      <c r="G15" s="17">
        <f t="shared" si="5"/>
        <v>361.64628899999929</v>
      </c>
      <c r="J15" s="22">
        <f t="shared" si="0"/>
        <v>46.543606947770307</v>
      </c>
      <c r="K15" s="18">
        <f t="shared" si="6"/>
        <v>0.20829461812353514</v>
      </c>
      <c r="Q15" s="2"/>
      <c r="S15" s="2"/>
      <c r="T15" s="29">
        <f t="shared" si="1"/>
        <v>0.45639305222969284</v>
      </c>
      <c r="U15" s="31">
        <f t="shared" si="2"/>
        <v>0.20829461812353514</v>
      </c>
      <c r="W15" s="22">
        <f t="shared" si="3"/>
        <v>-19.473393052229675</v>
      </c>
      <c r="X15" s="22">
        <f t="shared" si="4"/>
        <v>379.21303696662699</v>
      </c>
    </row>
    <row r="16" spans="2:29" x14ac:dyDescent="0.3">
      <c r="B16" s="5">
        <v>23.91</v>
      </c>
      <c r="C16" s="7">
        <v>49.62</v>
      </c>
      <c r="G16" s="17">
        <f t="shared" si="5"/>
        <v>268.86160899999948</v>
      </c>
      <c r="J16" s="22">
        <f t="shared" si="0"/>
        <v>49.073525407203419</v>
      </c>
      <c r="K16" s="18">
        <f t="shared" si="6"/>
        <v>0.29863448057218567</v>
      </c>
      <c r="Q16" s="2"/>
      <c r="S16" s="2"/>
      <c r="T16" s="29">
        <f t="shared" si="1"/>
        <v>0.54647459279657795</v>
      </c>
      <c r="U16" s="31">
        <f t="shared" si="2"/>
        <v>0.29863448057218567</v>
      </c>
      <c r="W16" s="22">
        <f t="shared" si="3"/>
        <v>-16.943474592796562</v>
      </c>
      <c r="X16" s="22">
        <f t="shared" si="4"/>
        <v>287.08133127674262</v>
      </c>
    </row>
    <row r="17" spans="2:24" x14ac:dyDescent="0.3">
      <c r="B17" s="5">
        <v>24.88</v>
      </c>
      <c r="C17" s="7">
        <v>51.4</v>
      </c>
      <c r="G17" s="17">
        <f t="shared" si="5"/>
        <v>213.65668899999952</v>
      </c>
      <c r="J17" s="22">
        <f t="shared" si="0"/>
        <v>50.765953617996608</v>
      </c>
      <c r="K17" s="18">
        <f t="shared" si="6"/>
        <v>0.40201481453158922</v>
      </c>
      <c r="Q17" s="2"/>
      <c r="S17" s="2"/>
      <c r="T17" s="29">
        <f t="shared" si="1"/>
        <v>0.63404638200339036</v>
      </c>
      <c r="U17" s="31">
        <f t="shared" si="2"/>
        <v>0.40201481453158922</v>
      </c>
      <c r="W17" s="22">
        <f t="shared" si="3"/>
        <v>-15.251046382003373</v>
      </c>
      <c r="X17" s="22">
        <f t="shared" si="4"/>
        <v>232.5944157460182</v>
      </c>
    </row>
    <row r="18" spans="2:24" x14ac:dyDescent="0.3">
      <c r="B18" s="5">
        <v>26.14</v>
      </c>
      <c r="C18" s="7">
        <v>53.69</v>
      </c>
      <c r="G18" s="17">
        <f t="shared" si="5"/>
        <v>151.95492899999959</v>
      </c>
      <c r="J18" s="22">
        <f t="shared" si="0"/>
        <v>52.964365520676424</v>
      </c>
      <c r="K18" s="18">
        <f t="shared" si="6"/>
        <v>0.52654539758319441</v>
      </c>
      <c r="Q18" s="2"/>
      <c r="S18" s="2"/>
      <c r="T18" s="29">
        <f t="shared" si="1"/>
        <v>0.72563447932357406</v>
      </c>
      <c r="U18" s="31">
        <f t="shared" si="2"/>
        <v>0.52654539758319441</v>
      </c>
      <c r="W18" s="22">
        <f t="shared" si="3"/>
        <v>-13.052634479323558</v>
      </c>
      <c r="X18" s="22">
        <f t="shared" si="4"/>
        <v>170.37126685082617</v>
      </c>
    </row>
    <row r="19" spans="2:24" x14ac:dyDescent="0.3">
      <c r="B19" s="5">
        <v>27.86</v>
      </c>
      <c r="C19" s="7">
        <v>56.67</v>
      </c>
      <c r="G19" s="17">
        <f t="shared" si="5"/>
        <v>87.366408999999621</v>
      </c>
      <c r="J19" s="22">
        <f t="shared" si="0"/>
        <v>55.965372244969494</v>
      </c>
      <c r="K19" s="18">
        <f t="shared" si="6"/>
        <v>0.49650027315933332</v>
      </c>
      <c r="Q19" s="2"/>
      <c r="S19" s="2"/>
      <c r="T19" s="29">
        <f t="shared" si="1"/>
        <v>0.70462775503050779</v>
      </c>
      <c r="U19" s="31">
        <f t="shared" si="2"/>
        <v>0.49650027315933332</v>
      </c>
      <c r="W19" s="22">
        <f t="shared" si="3"/>
        <v>-10.051627755030488</v>
      </c>
      <c r="X19" s="22">
        <f t="shared" si="4"/>
        <v>101.03522052569924</v>
      </c>
    </row>
    <row r="20" spans="2:24" x14ac:dyDescent="0.3">
      <c r="B20" s="5">
        <v>29.32</v>
      </c>
      <c r="C20" s="7">
        <v>59.14</v>
      </c>
      <c r="G20" s="17">
        <f t="shared" si="5"/>
        <v>47.293128999999738</v>
      </c>
      <c r="J20" s="22">
        <f t="shared" si="0"/>
        <v>58.512738417915941</v>
      </c>
      <c r="K20" s="18">
        <f t="shared" si="6"/>
        <v>0.39345709235859783</v>
      </c>
      <c r="Q20" s="2"/>
      <c r="S20" s="2"/>
      <c r="T20" s="29">
        <f t="shared" si="1"/>
        <v>0.62726158208405991</v>
      </c>
      <c r="U20" s="31">
        <f t="shared" si="2"/>
        <v>0.39345709235859783</v>
      </c>
      <c r="W20" s="22">
        <f t="shared" si="3"/>
        <v>-7.504261582084041</v>
      </c>
      <c r="X20" s="22">
        <f t="shared" si="4"/>
        <v>56.313941892342477</v>
      </c>
    </row>
    <row r="21" spans="2:24" x14ac:dyDescent="0.3">
      <c r="B21" s="5">
        <v>30.75</v>
      </c>
      <c r="C21" s="7">
        <v>61.66</v>
      </c>
      <c r="G21" s="17">
        <f t="shared" si="5"/>
        <v>18.983448999999869</v>
      </c>
      <c r="J21" s="22">
        <f t="shared" si="0"/>
        <v>61.007761450322391</v>
      </c>
      <c r="K21" s="18">
        <f t="shared" si="6"/>
        <v>0.42541512568554601</v>
      </c>
      <c r="Q21" s="2"/>
      <c r="S21" s="2"/>
      <c r="T21" s="29">
        <f t="shared" si="1"/>
        <v>0.65223854967760531</v>
      </c>
      <c r="U21" s="31">
        <f t="shared" si="2"/>
        <v>0.42541512568554601</v>
      </c>
      <c r="W21" s="22">
        <f t="shared" si="3"/>
        <v>-5.0092385496775904</v>
      </c>
      <c r="X21" s="22">
        <f t="shared" si="4"/>
        <v>25.092470847576049</v>
      </c>
    </row>
    <row r="22" spans="2:24" x14ac:dyDescent="0.3">
      <c r="B22" s="5">
        <v>32.1</v>
      </c>
      <c r="C22" s="7">
        <v>64.099999999999994</v>
      </c>
      <c r="G22" s="17">
        <f t="shared" si="5"/>
        <v>3.6748889999999514</v>
      </c>
      <c r="J22" s="22">
        <f t="shared" si="0"/>
        <v>63.363202774622195</v>
      </c>
      <c r="K22" s="18">
        <f t="shared" si="6"/>
        <v>0.54287015132442351</v>
      </c>
      <c r="Q22" s="2"/>
      <c r="S22" s="2"/>
      <c r="T22" s="29">
        <f t="shared" si="1"/>
        <v>0.73679722537779924</v>
      </c>
      <c r="U22" s="31">
        <f t="shared" si="2"/>
        <v>0.54287015132442351</v>
      </c>
      <c r="W22" s="22">
        <f t="shared" si="3"/>
        <v>-2.6537972253777866</v>
      </c>
      <c r="X22" s="22">
        <f t="shared" si="4"/>
        <v>7.0426397134228385</v>
      </c>
    </row>
    <row r="23" spans="2:24" x14ac:dyDescent="0.3">
      <c r="B23" s="5">
        <v>33.54</v>
      </c>
      <c r="C23" s="7">
        <v>66.709999999999994</v>
      </c>
      <c r="G23" s="17">
        <f t="shared" si="5"/>
        <v>0.48024900000001669</v>
      </c>
      <c r="J23" s="22">
        <f t="shared" si="0"/>
        <v>65.875673520541966</v>
      </c>
      <c r="K23" s="18">
        <f t="shared" si="6"/>
        <v>0.69610067432482692</v>
      </c>
      <c r="S23" s="2"/>
      <c r="T23" s="29">
        <f t="shared" si="1"/>
        <v>0.83432647945802785</v>
      </c>
      <c r="U23" s="31">
        <f t="shared" si="2"/>
        <v>0.69610067432482692</v>
      </c>
      <c r="W23" s="22">
        <f t="shared" si="3"/>
        <v>-0.1413264794580158</v>
      </c>
      <c r="X23" s="22">
        <f t="shared" si="4"/>
        <v>1.997317379599696E-2</v>
      </c>
    </row>
    <row r="24" spans="2:24" x14ac:dyDescent="0.3">
      <c r="B24" s="5">
        <v>34.89</v>
      </c>
      <c r="C24" s="7">
        <v>68.95</v>
      </c>
      <c r="G24" s="17">
        <f t="shared" si="5"/>
        <v>8.6024890000001246</v>
      </c>
      <c r="J24" s="22">
        <f t="shared" si="0"/>
        <v>68.23111484484177</v>
      </c>
      <c r="K24" s="18">
        <f t="shared" si="6"/>
        <v>0.51679586630687691</v>
      </c>
      <c r="S24" s="2"/>
      <c r="T24" s="29">
        <f t="shared" si="1"/>
        <v>0.71888515515823315</v>
      </c>
      <c r="U24" s="31">
        <f t="shared" si="2"/>
        <v>0.51679586630687691</v>
      </c>
      <c r="W24" s="22">
        <f t="shared" si="3"/>
        <v>2.214114844841788</v>
      </c>
      <c r="X24" s="22">
        <f t="shared" si="4"/>
        <v>4.9023045461487751</v>
      </c>
    </row>
    <row r="25" spans="2:24" x14ac:dyDescent="0.3">
      <c r="B25" s="5">
        <v>36.22</v>
      </c>
      <c r="C25" s="7">
        <v>71.25</v>
      </c>
      <c r="G25" s="17">
        <f t="shared" si="5"/>
        <v>27.384289000000191</v>
      </c>
      <c r="J25" s="22">
        <f t="shared" si="0"/>
        <v>70.551660742114905</v>
      </c>
      <c r="K25" s="18">
        <f t="shared" si="6"/>
        <v>0.48767771910350566</v>
      </c>
      <c r="S25" s="2"/>
      <c r="T25" s="29">
        <f t="shared" si="1"/>
        <v>0.69833925788509532</v>
      </c>
      <c r="U25" s="31">
        <f t="shared" si="2"/>
        <v>0.48767771910350566</v>
      </c>
      <c r="W25" s="22">
        <f t="shared" si="3"/>
        <v>4.534660742114923</v>
      </c>
      <c r="X25" s="22">
        <f t="shared" si="4"/>
        <v>20.563148046078265</v>
      </c>
    </row>
    <row r="26" spans="2:24" x14ac:dyDescent="0.3">
      <c r="B26" s="5">
        <v>37.64</v>
      </c>
      <c r="C26" s="7">
        <v>73.680000000000007</v>
      </c>
      <c r="G26" s="17">
        <f t="shared" si="5"/>
        <v>58.721569000000386</v>
      </c>
      <c r="J26" s="22">
        <f t="shared" si="0"/>
        <v>73.029236061008021</v>
      </c>
      <c r="K26" s="18">
        <f t="shared" si="6"/>
        <v>0.42349370429236516</v>
      </c>
      <c r="S26" s="2"/>
      <c r="T26" s="29">
        <f t="shared" si="1"/>
        <v>0.65076393899198592</v>
      </c>
      <c r="U26" s="31">
        <f t="shared" si="2"/>
        <v>0.42349370429236516</v>
      </c>
      <c r="W26" s="22">
        <f t="shared" si="3"/>
        <v>7.0122360610080392</v>
      </c>
      <c r="X26" s="22">
        <f t="shared" si="4"/>
        <v>49.171454575301539</v>
      </c>
    </row>
    <row r="27" spans="2:24" x14ac:dyDescent="0.3">
      <c r="B27" s="5">
        <v>38.950000000000003</v>
      </c>
      <c r="C27" s="7">
        <v>75.89</v>
      </c>
      <c r="G27" s="17">
        <f t="shared" si="5"/>
        <v>97.47612900000037</v>
      </c>
      <c r="J27" s="22">
        <f t="shared" si="0"/>
        <v>75.314886531254501</v>
      </c>
      <c r="K27" s="18">
        <f t="shared" si="6"/>
        <v>0.33075550193248038</v>
      </c>
      <c r="S27" s="2"/>
      <c r="T27" s="29">
        <f t="shared" si="1"/>
        <v>0.57511346874549929</v>
      </c>
      <c r="U27" s="31">
        <f t="shared" si="2"/>
        <v>0.33075550193248038</v>
      </c>
      <c r="W27" s="22">
        <f t="shared" si="3"/>
        <v>9.2978865312545196</v>
      </c>
      <c r="X27" s="22">
        <f t="shared" si="4"/>
        <v>86.450693948084208</v>
      </c>
    </row>
    <row r="28" spans="2:24" x14ac:dyDescent="0.3">
      <c r="B28" s="5">
        <v>40.31</v>
      </c>
      <c r="C28" s="7">
        <v>78.319999999999993</v>
      </c>
      <c r="G28" s="17">
        <f t="shared" si="5"/>
        <v>151.36380900000029</v>
      </c>
      <c r="J28" s="22">
        <f t="shared" si="0"/>
        <v>77.687775569067639</v>
      </c>
      <c r="K28" s="18">
        <f t="shared" si="6"/>
        <v>0.39970773106773849</v>
      </c>
      <c r="T28" s="29">
        <f t="shared" si="1"/>
        <v>0.6322244309323537</v>
      </c>
      <c r="U28" s="31">
        <f t="shared" si="2"/>
        <v>0.39970773106773849</v>
      </c>
      <c r="W28" s="22">
        <f t="shared" si="3"/>
        <v>11.670775569067658</v>
      </c>
      <c r="X28" s="22">
        <f t="shared" si="4"/>
        <v>136.20700238354652</v>
      </c>
    </row>
    <row r="29" spans="2:24" x14ac:dyDescent="0.3">
      <c r="B29" s="5">
        <v>41.74</v>
      </c>
      <c r="C29" s="7">
        <v>80.760000000000005</v>
      </c>
      <c r="G29" s="17">
        <f t="shared" si="5"/>
        <v>217.3560490000007</v>
      </c>
      <c r="J29" s="22">
        <f t="shared" si="0"/>
        <v>80.182798601474076</v>
      </c>
      <c r="K29" s="18">
        <f t="shared" si="6"/>
        <v>0.33316145446028855</v>
      </c>
      <c r="T29" s="29">
        <f t="shared" si="1"/>
        <v>0.57720139852592922</v>
      </c>
      <c r="U29" s="31">
        <f t="shared" si="2"/>
        <v>0.33316145446028855</v>
      </c>
      <c r="W29" s="22">
        <f t="shared" si="3"/>
        <v>14.165798601474094</v>
      </c>
      <c r="X29" s="22">
        <f t="shared" si="4"/>
        <v>200.66985001752539</v>
      </c>
    </row>
    <row r="30" spans="2:24" x14ac:dyDescent="0.3">
      <c r="B30" s="5">
        <v>43.11</v>
      </c>
      <c r="C30" s="7">
        <v>83.1</v>
      </c>
      <c r="G30" s="17">
        <f t="shared" si="5"/>
        <v>291.82888900000046</v>
      </c>
      <c r="J30" s="22">
        <f t="shared" si="0"/>
        <v>82.573135352800534</v>
      </c>
      <c r="K30" s="18">
        <f t="shared" si="6"/>
        <v>0.27758635646861146</v>
      </c>
      <c r="T30" s="29">
        <f t="shared" si="1"/>
        <v>0.52686464719946002</v>
      </c>
      <c r="U30" s="31">
        <f t="shared" si="2"/>
        <v>0.27758635646861146</v>
      </c>
      <c r="W30" s="22">
        <f t="shared" si="3"/>
        <v>16.556135352800553</v>
      </c>
      <c r="X30" s="22">
        <f t="shared" si="4"/>
        <v>274.10561782025229</v>
      </c>
    </row>
    <row r="31" spans="2:24" x14ac:dyDescent="0.3">
      <c r="B31" s="5">
        <v>44.65</v>
      </c>
      <c r="C31" s="7">
        <v>85.61</v>
      </c>
      <c r="G31" s="17">
        <f t="shared" si="5"/>
        <v>383.88564900000068</v>
      </c>
      <c r="J31" s="22">
        <f t="shared" si="0"/>
        <v>85.260083233853635</v>
      </c>
      <c r="K31" s="18">
        <f t="shared" si="6"/>
        <v>0.12244174323032951</v>
      </c>
      <c r="T31" s="29">
        <f t="shared" si="1"/>
        <v>0.34991676614636447</v>
      </c>
      <c r="U31" s="31">
        <f t="shared" si="2"/>
        <v>0.12244174323032951</v>
      </c>
      <c r="W31" s="22">
        <f t="shared" si="3"/>
        <v>19.243083233853653</v>
      </c>
      <c r="X31" s="22">
        <f t="shared" si="4"/>
        <v>370.29625234501958</v>
      </c>
    </row>
    <row r="32" spans="2:24" x14ac:dyDescent="0.3">
      <c r="B32" s="5">
        <v>45.97</v>
      </c>
      <c r="C32" s="7">
        <v>87.76</v>
      </c>
      <c r="G32" s="17">
        <f t="shared" si="5"/>
        <v>472.75804900000099</v>
      </c>
      <c r="J32" s="22">
        <f t="shared" si="0"/>
        <v>87.563181417613436</v>
      </c>
      <c r="K32" s="18">
        <f t="shared" si="6"/>
        <v>3.8737554372658876E-2</v>
      </c>
      <c r="T32" s="29">
        <f t="shared" si="1"/>
        <v>0.19681858238656957</v>
      </c>
      <c r="U32" s="31">
        <f t="shared" si="2"/>
        <v>3.8737554372658876E-2</v>
      </c>
      <c r="W32" s="22">
        <f t="shared" si="3"/>
        <v>21.546181417613454</v>
      </c>
      <c r="X32" s="22">
        <f t="shared" si="4"/>
        <v>464.23793368071131</v>
      </c>
    </row>
    <row r="33" spans="2:24" x14ac:dyDescent="0.3">
      <c r="B33" s="5">
        <v>47.43</v>
      </c>
      <c r="C33" s="7">
        <v>90.22</v>
      </c>
      <c r="G33" s="17">
        <f t="shared" si="5"/>
        <v>585.7852090000008</v>
      </c>
      <c r="J33" s="22">
        <f t="shared" si="0"/>
        <v>90.110547590559889</v>
      </c>
      <c r="K33" s="18">
        <f t="shared" si="6"/>
        <v>1.1979829932245367E-2</v>
      </c>
      <c r="T33" s="29">
        <f t="shared" si="1"/>
        <v>0.10945240944010948</v>
      </c>
      <c r="U33" s="31">
        <f t="shared" si="2"/>
        <v>1.1979829932245367E-2</v>
      </c>
      <c r="W33" s="22">
        <f t="shared" si="3"/>
        <v>24.093547590559908</v>
      </c>
      <c r="X33" s="22">
        <f t="shared" si="4"/>
        <v>580.49903549857515</v>
      </c>
    </row>
    <row r="34" spans="2:24" x14ac:dyDescent="0.3">
      <c r="B34" s="5">
        <v>48.82</v>
      </c>
      <c r="C34" s="7">
        <v>92.46</v>
      </c>
      <c r="G34" s="17">
        <f t="shared" si="5"/>
        <v>699.23224900000059</v>
      </c>
      <c r="J34" s="22">
        <f t="shared" si="0"/>
        <v>92.535779768913017</v>
      </c>
      <c r="K34" s="18">
        <f t="shared" si="6"/>
        <v>5.7425733765111443E-3</v>
      </c>
      <c r="T34" s="29">
        <f t="shared" si="1"/>
        <v>-7.5779768913022849E-2</v>
      </c>
      <c r="U34" s="31">
        <f t="shared" si="2"/>
        <v>5.7425733765111443E-3</v>
      </c>
      <c r="W34" s="22">
        <f t="shared" si="3"/>
        <v>26.518779768913035</v>
      </c>
      <c r="X34" s="22">
        <f t="shared" si="4"/>
        <v>703.24568043211127</v>
      </c>
    </row>
    <row r="35" spans="2:24" x14ac:dyDescent="0.3">
      <c r="B35" s="5">
        <v>50.26</v>
      </c>
      <c r="C35" s="7">
        <v>94.88</v>
      </c>
      <c r="G35" s="17">
        <f t="shared" si="5"/>
        <v>833.07276900000079</v>
      </c>
      <c r="J35" s="22">
        <f t="shared" si="0"/>
        <v>95.048250514832802</v>
      </c>
      <c r="K35" s="18">
        <f t="shared" si="6"/>
        <v>2.8308235741504331E-2</v>
      </c>
      <c r="T35" s="29">
        <f t="shared" si="1"/>
        <v>-0.16825051483280618</v>
      </c>
      <c r="U35" s="31">
        <f t="shared" si="2"/>
        <v>2.8308235741504331E-2</v>
      </c>
      <c r="W35" s="22">
        <f t="shared" si="3"/>
        <v>29.03125051483282</v>
      </c>
      <c r="X35" s="22">
        <f t="shared" si="4"/>
        <v>842.81350645498082</v>
      </c>
    </row>
    <row r="36" spans="2:24" x14ac:dyDescent="0.3">
      <c r="B36" s="5">
        <v>51.73</v>
      </c>
      <c r="C36" s="7">
        <v>97.3</v>
      </c>
      <c r="G36" s="17">
        <f t="shared" si="5"/>
        <v>978.626089000001</v>
      </c>
      <c r="J36" s="22">
        <f t="shared" si="0"/>
        <v>97.613064401292576</v>
      </c>
      <c r="K36" s="18">
        <f t="shared" si="6"/>
        <v>9.8009319356680627E-2</v>
      </c>
      <c r="T36" s="29">
        <f t="shared" si="1"/>
        <v>-0.31306440129257851</v>
      </c>
      <c r="U36" s="31">
        <f t="shared" si="2"/>
        <v>9.8009319356680627E-2</v>
      </c>
      <c r="W36" s="22">
        <f t="shared" si="3"/>
        <v>31.596064401292594</v>
      </c>
      <c r="X36" s="22">
        <f t="shared" si="4"/>
        <v>998.31128565062909</v>
      </c>
    </row>
    <row r="37" spans="2:24" x14ac:dyDescent="0.3">
      <c r="B37" s="5">
        <v>53.19</v>
      </c>
      <c r="C37" s="7">
        <v>99.72</v>
      </c>
      <c r="G37" s="17">
        <f t="shared" si="5"/>
        <v>1135.8922090000012</v>
      </c>
      <c r="J37" s="22">
        <f t="shared" si="0"/>
        <v>100.16043057423903</v>
      </c>
      <c r="K37" s="18">
        <f t="shared" si="6"/>
        <v>0.1939790907245223</v>
      </c>
      <c r="T37" s="29">
        <f t="shared" si="1"/>
        <v>-0.44043057423903065</v>
      </c>
      <c r="U37" s="31">
        <f t="shared" si="2"/>
        <v>0.1939790907245223</v>
      </c>
      <c r="W37" s="22">
        <f t="shared" si="3"/>
        <v>34.143430574239048</v>
      </c>
      <c r="X37" s="22">
        <f t="shared" si="4"/>
        <v>1165.7738513778818</v>
      </c>
    </row>
    <row r="38" spans="2:24" x14ac:dyDescent="0.3">
      <c r="B38" s="5">
        <v>54.66</v>
      </c>
      <c r="C38" s="7">
        <v>102.1</v>
      </c>
      <c r="G38" s="17">
        <f t="shared" si="5"/>
        <v>1301.982889000001</v>
      </c>
      <c r="J38" s="22">
        <f t="shared" si="0"/>
        <v>102.7252444606988</v>
      </c>
      <c r="K38" s="18">
        <f t="shared" si="6"/>
        <v>0.39093063563454483</v>
      </c>
      <c r="T38" s="29">
        <f t="shared" si="1"/>
        <v>-0.62524446069880923</v>
      </c>
      <c r="U38" s="31">
        <f t="shared" si="2"/>
        <v>0.39093063563454483</v>
      </c>
      <c r="W38" s="22">
        <f t="shared" si="3"/>
        <v>36.708244460698822</v>
      </c>
      <c r="X38" s="22">
        <f t="shared" si="4"/>
        <v>1347.4952113864258</v>
      </c>
    </row>
    <row r="39" spans="2:24" x14ac:dyDescent="0.3">
      <c r="B39" s="5">
        <v>56.08</v>
      </c>
      <c r="C39" s="7">
        <v>104.41</v>
      </c>
      <c r="G39" s="17">
        <f t="shared" si="5"/>
        <v>1474.0224490000012</v>
      </c>
      <c r="J39" s="22">
        <f t="shared" si="0"/>
        <v>105.20281977959192</v>
      </c>
      <c r="K39" s="18">
        <f t="shared" si="6"/>
        <v>0.6285632029121857</v>
      </c>
      <c r="T39" s="29">
        <f t="shared" si="1"/>
        <v>-0.79281977959192318</v>
      </c>
      <c r="U39" s="31">
        <f t="shared" si="2"/>
        <v>0.6285632029121857</v>
      </c>
      <c r="W39" s="22">
        <f t="shared" si="3"/>
        <v>39.185819779591938</v>
      </c>
      <c r="X39" s="22">
        <f t="shared" si="4"/>
        <v>1535.5284717986588</v>
      </c>
    </row>
    <row r="40" spans="2:24" x14ac:dyDescent="0.3">
      <c r="B40" s="5">
        <v>57.53</v>
      </c>
      <c r="C40" s="7">
        <v>106.89</v>
      </c>
      <c r="G40" s="17">
        <f t="shared" si="5"/>
        <v>1670.6021290000015</v>
      </c>
      <c r="J40" s="22">
        <f t="shared" si="0"/>
        <v>107.73273823902502</v>
      </c>
      <c r="K40" s="18">
        <f t="shared" si="6"/>
        <v>0.71020773951499916</v>
      </c>
      <c r="T40" s="29">
        <f t="shared" si="1"/>
        <v>-0.84273823902502443</v>
      </c>
      <c r="U40" s="31">
        <f t="shared" si="2"/>
        <v>0.71020773951499916</v>
      </c>
      <c r="W40" s="22">
        <f t="shared" si="3"/>
        <v>41.715738239025043</v>
      </c>
      <c r="X40" s="22">
        <f t="shared" si="4"/>
        <v>1740.2028168268562</v>
      </c>
    </row>
    <row r="41" spans="2:24" x14ac:dyDescent="0.3">
      <c r="B41" s="5">
        <v>58.97</v>
      </c>
      <c r="C41" s="7">
        <v>109.25</v>
      </c>
      <c r="G41" s="17">
        <f t="shared" si="5"/>
        <v>1869.0922890000015</v>
      </c>
      <c r="J41" s="22">
        <f t="shared" si="0"/>
        <v>110.24520898494481</v>
      </c>
      <c r="K41" s="18">
        <f t="shared" si="6"/>
        <v>0.99044092371487913</v>
      </c>
      <c r="T41" s="29">
        <f t="shared" si="1"/>
        <v>-0.99520898494481003</v>
      </c>
      <c r="U41" s="31">
        <f t="shared" si="2"/>
        <v>0.99044092371487913</v>
      </c>
      <c r="W41" s="22">
        <f t="shared" si="3"/>
        <v>44.228208984944828</v>
      </c>
      <c r="X41" s="22">
        <f t="shared" si="4"/>
        <v>1956.1344700159545</v>
      </c>
    </row>
    <row r="42" spans="2:24" ht="15" thickBot="1" x14ac:dyDescent="0.35">
      <c r="B42" s="8">
        <v>60.41</v>
      </c>
      <c r="C42" s="9">
        <v>111.6</v>
      </c>
      <c r="G42" s="17">
        <f t="shared" si="5"/>
        <v>2077.809889000001</v>
      </c>
      <c r="J42" s="22">
        <f t="shared" si="0"/>
        <v>112.7576797308646</v>
      </c>
      <c r="K42" s="18">
        <f t="shared" si="6"/>
        <v>1.3402223592547344</v>
      </c>
      <c r="T42" s="30">
        <f t="shared" si="1"/>
        <v>-1.1576797308646007</v>
      </c>
      <c r="U42" s="32">
        <f t="shared" si="2"/>
        <v>1.3402223592547344</v>
      </c>
      <c r="W42" s="22">
        <f t="shared" si="3"/>
        <v>46.740679730864613</v>
      </c>
      <c r="X42" s="23">
        <f t="shared" si="4"/>
        <v>2184.6911417032579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7548-EB23-46D6-B51E-7AF4D9A5E69E}">
  <dimension ref="B1:D52"/>
  <sheetViews>
    <sheetView workbookViewId="0">
      <selection activeCell="E26" sqref="E26"/>
    </sheetView>
  </sheetViews>
  <sheetFormatPr defaultRowHeight="14.4" x14ac:dyDescent="0.3"/>
  <cols>
    <col min="1" max="1" width="2.88671875" style="1" customWidth="1"/>
    <col min="3" max="16384" width="8.88671875" style="1"/>
  </cols>
  <sheetData>
    <row r="1" spans="2:4" ht="15" customHeight="1" x14ac:dyDescent="0.3"/>
    <row r="2" spans="2:4" x14ac:dyDescent="0.3">
      <c r="B2" s="26" t="s">
        <v>13</v>
      </c>
      <c r="C2" s="25" t="s">
        <v>12</v>
      </c>
      <c r="D2" s="25"/>
    </row>
    <row r="3" spans="2:4" x14ac:dyDescent="0.3">
      <c r="B3" s="2">
        <v>21.2</v>
      </c>
      <c r="C3" s="2">
        <v>10.5</v>
      </c>
    </row>
    <row r="4" spans="2:4" x14ac:dyDescent="0.3">
      <c r="B4" s="2">
        <v>22.4</v>
      </c>
      <c r="C4" s="2">
        <v>11.2</v>
      </c>
    </row>
    <row r="5" spans="2:4" x14ac:dyDescent="0.3">
      <c r="B5" s="2">
        <v>23</v>
      </c>
      <c r="C5" s="2">
        <v>11.8</v>
      </c>
    </row>
    <row r="6" spans="2:4" x14ac:dyDescent="0.3">
      <c r="B6" s="2">
        <v>24.1</v>
      </c>
      <c r="C6" s="2">
        <v>12.4</v>
      </c>
    </row>
    <row r="7" spans="2:4" x14ac:dyDescent="0.3">
      <c r="B7" s="2">
        <v>24.7</v>
      </c>
      <c r="C7" s="2">
        <v>13</v>
      </c>
    </row>
    <row r="8" spans="2:4" x14ac:dyDescent="0.3">
      <c r="B8" s="2">
        <v>25.3</v>
      </c>
      <c r="C8" s="2">
        <v>13.6</v>
      </c>
    </row>
    <row r="9" spans="2:4" x14ac:dyDescent="0.3">
      <c r="B9" s="2">
        <v>26</v>
      </c>
      <c r="C9" s="2">
        <v>14.2</v>
      </c>
    </row>
    <row r="10" spans="2:4" x14ac:dyDescent="0.3">
      <c r="B10" s="2">
        <v>26.6</v>
      </c>
      <c r="C10" s="2">
        <v>14.8</v>
      </c>
    </row>
    <row r="11" spans="2:4" x14ac:dyDescent="0.3">
      <c r="B11" s="2">
        <v>27.4</v>
      </c>
      <c r="C11" s="2">
        <v>15.4</v>
      </c>
    </row>
    <row r="12" spans="2:4" x14ac:dyDescent="0.3">
      <c r="B12" s="2">
        <v>28.1</v>
      </c>
      <c r="C12" s="2">
        <v>16</v>
      </c>
    </row>
    <row r="13" spans="2:4" x14ac:dyDescent="0.3">
      <c r="B13" s="2">
        <v>28.8</v>
      </c>
      <c r="C13" s="2">
        <v>16.600000000000001</v>
      </c>
    </row>
    <row r="14" spans="2:4" x14ac:dyDescent="0.3">
      <c r="B14" s="2">
        <v>29.5</v>
      </c>
      <c r="C14" s="2">
        <v>17.2</v>
      </c>
    </row>
    <row r="15" spans="2:4" x14ac:dyDescent="0.3">
      <c r="B15" s="2">
        <v>30.2</v>
      </c>
      <c r="C15" s="2">
        <v>17.8</v>
      </c>
    </row>
    <row r="16" spans="2:4" x14ac:dyDescent="0.3">
      <c r="B16" s="2">
        <v>30.8</v>
      </c>
      <c r="C16" s="2">
        <v>18.399999999999999</v>
      </c>
    </row>
    <row r="17" spans="2:3" x14ac:dyDescent="0.3">
      <c r="B17" s="2">
        <v>31.6</v>
      </c>
      <c r="C17" s="2">
        <v>19</v>
      </c>
    </row>
    <row r="18" spans="2:3" x14ac:dyDescent="0.3">
      <c r="B18" s="2">
        <v>32.200000000000003</v>
      </c>
      <c r="C18" s="2">
        <v>19.600000000000001</v>
      </c>
    </row>
    <row r="19" spans="2:3" x14ac:dyDescent="0.3">
      <c r="B19" s="2">
        <v>32.9</v>
      </c>
      <c r="C19" s="2">
        <v>20.2</v>
      </c>
    </row>
    <row r="20" spans="2:3" x14ac:dyDescent="0.3">
      <c r="B20" s="2">
        <v>33.6</v>
      </c>
      <c r="C20" s="2">
        <v>20.8</v>
      </c>
    </row>
    <row r="21" spans="2:3" x14ac:dyDescent="0.3">
      <c r="B21" s="2">
        <v>34.299999999999997</v>
      </c>
      <c r="C21" s="2">
        <v>21.4</v>
      </c>
    </row>
    <row r="22" spans="2:3" x14ac:dyDescent="0.3">
      <c r="B22" s="2">
        <v>35</v>
      </c>
      <c r="C22" s="2">
        <v>22</v>
      </c>
    </row>
    <row r="23" spans="2:3" x14ac:dyDescent="0.3">
      <c r="B23" s="2">
        <v>35.700000000000003</v>
      </c>
      <c r="C23" s="2">
        <v>22.6</v>
      </c>
    </row>
    <row r="24" spans="2:3" x14ac:dyDescent="0.3">
      <c r="B24" s="2">
        <v>36.4</v>
      </c>
      <c r="C24" s="2">
        <v>23.2</v>
      </c>
    </row>
    <row r="25" spans="2:3" x14ac:dyDescent="0.3">
      <c r="B25" s="2">
        <v>37.1</v>
      </c>
      <c r="C25" s="2">
        <v>23.8</v>
      </c>
    </row>
    <row r="26" spans="2:3" x14ac:dyDescent="0.3">
      <c r="B26" s="2">
        <v>37.799999999999997</v>
      </c>
      <c r="C26" s="2">
        <v>24.4</v>
      </c>
    </row>
    <row r="27" spans="2:3" x14ac:dyDescent="0.3">
      <c r="B27" s="2">
        <v>38.5</v>
      </c>
      <c r="C27" s="2">
        <v>25</v>
      </c>
    </row>
    <row r="28" spans="2:3" x14ac:dyDescent="0.3">
      <c r="B28" s="2">
        <v>39.200000000000003</v>
      </c>
      <c r="C28" s="2">
        <v>25.6</v>
      </c>
    </row>
    <row r="29" spans="2:3" x14ac:dyDescent="0.3">
      <c r="B29" s="2">
        <v>39.9</v>
      </c>
      <c r="C29" s="2">
        <v>26.2</v>
      </c>
    </row>
    <row r="30" spans="2:3" x14ac:dyDescent="0.3">
      <c r="B30" s="2">
        <v>40.6</v>
      </c>
      <c r="C30" s="2">
        <v>26.8</v>
      </c>
    </row>
    <row r="31" spans="2:3" x14ac:dyDescent="0.3">
      <c r="B31" s="2">
        <v>41.3</v>
      </c>
      <c r="C31" s="2">
        <v>27.4</v>
      </c>
    </row>
    <row r="32" spans="2:3" x14ac:dyDescent="0.3">
      <c r="B32" s="2">
        <v>42</v>
      </c>
      <c r="C32" s="2">
        <v>28</v>
      </c>
    </row>
    <row r="33" spans="2:3" x14ac:dyDescent="0.3">
      <c r="B33" s="2">
        <v>42.7</v>
      </c>
      <c r="C33" s="2">
        <v>28.6</v>
      </c>
    </row>
    <row r="34" spans="2:3" x14ac:dyDescent="0.3">
      <c r="B34" s="2">
        <v>43.4</v>
      </c>
      <c r="C34" s="2">
        <v>29.2</v>
      </c>
    </row>
    <row r="35" spans="2:3" x14ac:dyDescent="0.3">
      <c r="B35" s="2">
        <v>44.1</v>
      </c>
      <c r="C35" s="2">
        <v>29.8</v>
      </c>
    </row>
    <row r="36" spans="2:3" x14ac:dyDescent="0.3">
      <c r="B36" s="2">
        <v>44.8</v>
      </c>
      <c r="C36" s="2">
        <v>30.4</v>
      </c>
    </row>
    <row r="37" spans="2:3" x14ac:dyDescent="0.3">
      <c r="B37" s="2">
        <v>45.5</v>
      </c>
      <c r="C37" s="2">
        <v>31</v>
      </c>
    </row>
    <row r="38" spans="2:3" x14ac:dyDescent="0.3">
      <c r="B38" s="2">
        <v>46.2</v>
      </c>
      <c r="C38" s="2">
        <v>31.6</v>
      </c>
    </row>
    <row r="39" spans="2:3" x14ac:dyDescent="0.3">
      <c r="B39" s="2">
        <v>46.9</v>
      </c>
      <c r="C39" s="2">
        <v>32.200000000000003</v>
      </c>
    </row>
    <row r="40" spans="2:3" x14ac:dyDescent="0.3">
      <c r="B40" s="2">
        <v>47.6</v>
      </c>
      <c r="C40" s="2">
        <v>32.799999999999997</v>
      </c>
    </row>
    <row r="41" spans="2:3" x14ac:dyDescent="0.3">
      <c r="B41" s="2">
        <v>48.3</v>
      </c>
      <c r="C41" s="2">
        <v>33.4</v>
      </c>
    </row>
    <row r="42" spans="2:3" x14ac:dyDescent="0.3">
      <c r="B42" s="2">
        <v>49</v>
      </c>
      <c r="C42" s="2">
        <v>34</v>
      </c>
    </row>
    <row r="43" spans="2:3" x14ac:dyDescent="0.3">
      <c r="B43" s="2">
        <v>49.7</v>
      </c>
      <c r="C43" s="2">
        <v>34.6</v>
      </c>
    </row>
    <row r="44" spans="2:3" x14ac:dyDescent="0.3">
      <c r="B44" s="2">
        <v>50.4</v>
      </c>
      <c r="C44" s="2">
        <v>35.200000000000003</v>
      </c>
    </row>
    <row r="45" spans="2:3" x14ac:dyDescent="0.3">
      <c r="B45" s="2">
        <v>51.1</v>
      </c>
      <c r="C45" s="2">
        <v>35.799999999999997</v>
      </c>
    </row>
    <row r="46" spans="2:3" x14ac:dyDescent="0.3">
      <c r="B46" s="2">
        <v>51.8</v>
      </c>
      <c r="C46" s="2">
        <v>36.4</v>
      </c>
    </row>
    <row r="47" spans="2:3" x14ac:dyDescent="0.3">
      <c r="B47" s="2">
        <v>52.5</v>
      </c>
      <c r="C47" s="2">
        <v>37</v>
      </c>
    </row>
    <row r="48" spans="2:3" x14ac:dyDescent="0.3">
      <c r="B48" s="2">
        <v>53.2</v>
      </c>
      <c r="C48" s="2">
        <v>37.6</v>
      </c>
    </row>
    <row r="49" spans="2:3" x14ac:dyDescent="0.3">
      <c r="B49" s="2">
        <v>53.9</v>
      </c>
      <c r="C49" s="2">
        <v>38.200000000000003</v>
      </c>
    </row>
    <row r="50" spans="2:3" x14ac:dyDescent="0.3">
      <c r="B50" s="2">
        <v>54.6</v>
      </c>
      <c r="C50" s="2">
        <v>38.799999999999997</v>
      </c>
    </row>
    <row r="51" spans="2:3" x14ac:dyDescent="0.3">
      <c r="B51" s="2">
        <v>55.3</v>
      </c>
      <c r="C51" s="2">
        <v>39.4</v>
      </c>
    </row>
    <row r="52" spans="2:3" x14ac:dyDescent="0.3">
      <c r="B52" s="2">
        <v>56</v>
      </c>
      <c r="C52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OLS_Results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Zoleikani</dc:creator>
  <cp:lastModifiedBy>Mehdi Zoleikani</cp:lastModifiedBy>
  <dcterms:created xsi:type="dcterms:W3CDTF">2015-06-05T18:17:20Z</dcterms:created>
  <dcterms:modified xsi:type="dcterms:W3CDTF">2025-10-20T17:33:59Z</dcterms:modified>
</cp:coreProperties>
</file>