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edi Noor\Desktop\Digital-Tools\"/>
    </mc:Choice>
  </mc:AlternateContent>
  <xr:revisionPtr revIDLastSave="0" documentId="13_ncr:1_{C4FEB07C-E530-432A-978E-373E155BB310}" xr6:coauthVersionLast="47" xr6:coauthVersionMax="47" xr10:uidLastSave="{00000000-0000-0000-0000-000000000000}"/>
  <bookViews>
    <workbookView xWindow="-108" yWindow="-108" windowWidth="23256" windowHeight="12576" xr2:uid="{DB692A07-0960-41EE-B22F-5E0C17F87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J38" i="1"/>
  <c r="D50" i="1"/>
  <c r="D49" i="1"/>
  <c r="D41" i="1"/>
  <c r="E50" i="1" s="1"/>
  <c r="D40" i="1"/>
  <c r="C50" i="1"/>
  <c r="C49" i="1"/>
  <c r="B50" i="1"/>
  <c r="B49" i="1"/>
  <c r="C41" i="1"/>
  <c r="C40" i="1"/>
  <c r="B41" i="1"/>
  <c r="B40" i="1"/>
  <c r="J1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E41" i="1" l="1"/>
  <c r="E40" i="1"/>
  <c r="E49" i="1"/>
</calcChain>
</file>

<file path=xl/sharedStrings.xml><?xml version="1.0" encoding="utf-8"?>
<sst xmlns="http://schemas.openxmlformats.org/spreadsheetml/2006/main" count="106" uniqueCount="59">
  <si>
    <t>Name</t>
  </si>
  <si>
    <t>Job title</t>
  </si>
  <si>
    <t>Phone</t>
  </si>
  <si>
    <t>Department</t>
  </si>
  <si>
    <t>Salary/h</t>
  </si>
  <si>
    <t>Worked hours</t>
  </si>
  <si>
    <t>/month</t>
  </si>
  <si>
    <t>Gross</t>
  </si>
  <si>
    <t>salary</t>
  </si>
  <si>
    <t>Tax%</t>
  </si>
  <si>
    <t>Employee</t>
  </si>
  <si>
    <t>insurance(EI)</t>
  </si>
  <si>
    <t>Unemployent</t>
  </si>
  <si>
    <t>insurance (UI)</t>
  </si>
  <si>
    <t>Net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</si>
  <si>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</si>
  <si>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</si>
  <si>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</si>
  <si>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</si>
  <si>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</si>
  <si>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</si>
  <si>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</si>
  <si>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</si>
  <si>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</si>
  <si>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</si>
  <si>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</si>
  <si>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</si>
  <si>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</si>
  <si>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</si>
  <si>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</si>
  <si>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</si>
  <si>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</si>
  <si>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</si>
  <si>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</si>
  <si>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</si>
  <si>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</si>
  <si>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</si>
  <si>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</si>
  <si>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</si>
  <si>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</si>
  <si>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</si>
  <si>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</si>
  <si>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</si>
  <si>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</si>
  <si>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</si>
  <si>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</si>
  <si>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</si>
  <si>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</si>
  <si>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</si>
  <si>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</si>
  <si>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</si>
  <si>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</si>
  <si>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</si>
  <si>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</si>
  <si>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</si>
  <si>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</si>
  <si>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</si>
  <si>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Parsonal Data base</t>
  </si>
  <si>
    <t>By Mehedi Noor_NITS20K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</si>
</sst>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;[Red]\-#,##0.00\ [$€-1]"/>
    <numFmt numFmtId="165" formatCode="#,##0.00\ [$€-1]_);[Red]\(#,##0.00\ [$€-1]\)"/>
  </numFmts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164" fontId="2" fillId="0" borderId="10" xfId="0" applyNumberFormat="1" applyFont="1" applyBorder="1"/>
    <xf numFmtId="0" fontId="2" fillId="0" borderId="10" xfId="0" applyFont="1" applyBorder="1" applyAlignment="1">
      <alignment horizontal="center"/>
    </xf>
    <xf numFmtId="10" fontId="2" fillId="0" borderId="10" xfId="0" applyNumberFormat="1" applyFont="1" applyBorder="1"/>
    <xf numFmtId="0" fontId="4" fillId="0" borderId="10" xfId="0" applyFont="1" applyBorder="1"/>
    <xf numFmtId="0" fontId="4" fillId="0" borderId="13" xfId="0" applyFont="1" applyBorder="1"/>
    <xf numFmtId="0" fontId="2" fillId="0" borderId="13" xfId="0" applyFont="1" applyBorder="1" applyAlignment="1">
      <alignment horizontal="right"/>
    </xf>
    <xf numFmtId="164" fontId="2" fillId="0" borderId="13" xfId="0" applyNumberFormat="1" applyFont="1" applyBorder="1"/>
    <xf numFmtId="0" fontId="2" fillId="0" borderId="13" xfId="0" applyFont="1" applyBorder="1" applyAlignment="1">
      <alignment horizontal="center"/>
    </xf>
    <xf numFmtId="10" fontId="2" fillId="0" borderId="13" xfId="0" applyNumberFormat="1" applyFont="1" applyBorder="1"/>
    <xf numFmtId="0" fontId="3" fillId="0" borderId="0" xfId="0" applyFont="1"/>
    <xf numFmtId="0" fontId="6" fillId="0" borderId="0" xfId="0" applyFont="1"/>
    <xf numFmtId="0" fontId="6" fillId="0" borderId="17" xfId="0" applyFont="1" applyBorder="1"/>
    <xf numFmtId="0" fontId="6" fillId="0" borderId="18" xfId="0" applyFont="1" applyBorder="1"/>
    <xf numFmtId="0" fontId="6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5" fillId="0" borderId="21" xfId="0" applyFont="1" applyBorder="1" applyAlignment="1">
      <alignment vertical="top"/>
    </xf>
    <xf numFmtId="0" fontId="6" fillId="0" borderId="16" xfId="0" applyFont="1" applyBorder="1"/>
    <xf numFmtId="0" fontId="6" fillId="0" borderId="16" xfId="0" applyFont="1" applyBorder="1" applyAlignment="1">
      <alignment horizontal="center"/>
    </xf>
    <xf numFmtId="0" fontId="5" fillId="0" borderId="22" xfId="0" applyFont="1" applyBorder="1"/>
    <xf numFmtId="0" fontId="5" fillId="0" borderId="0" xfId="0" applyFont="1"/>
    <xf numFmtId="0" fontId="5" fillId="4" borderId="23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5" fillId="0" borderId="2" xfId="0" applyFont="1" applyBorder="1"/>
    <xf numFmtId="0" fontId="5" fillId="0" borderId="24" xfId="0" applyFont="1" applyBorder="1"/>
    <xf numFmtId="0" fontId="6" fillId="5" borderId="25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15" xfId="0" applyFont="1" applyBorder="1"/>
    <xf numFmtId="0" fontId="5" fillId="0" borderId="27" xfId="0" applyFont="1" applyBorder="1"/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165" fontId="2" fillId="3" borderId="10" xfId="0" applyNumberFormat="1" applyFont="1" applyFill="1" applyBorder="1"/>
    <xf numFmtId="165" fontId="2" fillId="3" borderId="11" xfId="0" applyNumberFormat="1" applyFont="1" applyFill="1" applyBorder="1"/>
    <xf numFmtId="165" fontId="6" fillId="6" borderId="10" xfId="0" applyNumberFormat="1" applyFont="1" applyFill="1" applyBorder="1"/>
    <xf numFmtId="165" fontId="6" fillId="6" borderId="13" xfId="0" applyNumberFormat="1" applyFont="1" applyFill="1" applyBorder="1"/>
    <xf numFmtId="165" fontId="6" fillId="6" borderId="10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165" fontId="6" fillId="6" borderId="14" xfId="0" applyNumberFormat="1" applyFont="1" applyFill="1" applyBorder="1"/>
    <xf numFmtId="165" fontId="6" fillId="6" borderId="11" xfId="0" applyNumberFormat="1" applyFont="1" applyFill="1" applyBorder="1"/>
    <xf numFmtId="165" fontId="6" fillId="7" borderId="10" xfId="0" applyNumberFormat="1" applyFont="1" applyFill="1" applyBorder="1"/>
    <xf numFmtId="165" fontId="6" fillId="7" borderId="1" xfId="0" applyNumberFormat="1" applyFont="1" applyFill="1" applyBorder="1"/>
    <xf numFmtId="165" fontId="6" fillId="7" borderId="10" xfId="0" applyNumberFormat="1" applyFont="1" applyFill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165" fontId="6" fillId="7" borderId="11" xfId="0" applyNumberFormat="1" applyFont="1" applyFill="1" applyBorder="1"/>
    <xf numFmtId="165" fontId="6" fillId="7" borderId="26" xfId="0" applyNumberFormat="1" applyFont="1" applyFill="1" applyBorder="1"/>
    <xf numFmtId="0" fontId="2" fillId="0" borderId="0" xfId="0" applyFont="1"/>
    <xf numFmtId="0" fontId="5" fillId="0" borderId="3" xfId="0" applyFont="1" applyBorder="1"/>
    <xf numFmtId="0" fontId="5" fillId="0" borderId="29" xfId="0" applyFont="1" applyBorder="1"/>
    <xf numFmtId="0" fontId="2" fillId="0" borderId="19" xfId="0" applyFont="1" applyBorder="1"/>
    <xf numFmtId="0" fontId="2" fillId="0" borderId="20" xfId="0" applyFont="1" applyBorder="1"/>
    <xf numFmtId="0" fontId="5" fillId="0" borderId="22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6" fillId="5" borderId="22" xfId="0" applyFont="1" applyFill="1" applyBorder="1"/>
    <xf numFmtId="0" fontId="6" fillId="5" borderId="24" xfId="0" applyFont="1" applyFill="1" applyBorder="1"/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4" fillId="0" borderId="9" xfId="0" applyFont="1" applyBorder="1"/>
    <xf numFmtId="0" fontId="4" fillId="0" borderId="12" xfId="0" applyFont="1" applyBorder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Sales dep.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Sheet1!$B$47:$E$48</c:f>
              <c:multiLvlStrCache>
                <c:ptCount val="4"/>
                <c:lvl>
                  <c:pt idx="0">
                    <c:v>salary</c:v>
                  </c:pt>
                  <c:pt idx="1">
                    <c:v>insurance</c:v>
                  </c:pt>
                  <c:pt idx="2">
                    <c:v>insurance</c:v>
                  </c:pt>
                  <c:pt idx="3">
                    <c:v>salary</c:v>
                  </c:pt>
                </c:lvl>
                <c:lvl>
                  <c:pt idx="0">
                    <c:v>Gross</c:v>
                  </c:pt>
                  <c:pt idx="1">
                    <c:v>Employee</c:v>
                  </c:pt>
                  <c:pt idx="2">
                    <c:v>Unemployent</c:v>
                  </c:pt>
                  <c:pt idx="3">
                    <c:v>Net</c:v>
                  </c:pt>
                </c:lvl>
              </c:multiLvlStrCache>
            </c:multiLvlStrRef>
          </c:cat>
          <c:val>
            <c:numRef>
              <c:f>Sheet1!$B$49:$E$49</c:f>
              <c:numCache>
                <c:formatCode>#,##0.00\ [$€-1]_);[Red]\(#,##0.00\ [$€-1]\)</c:formatCode>
                <c:ptCount val="4"/>
                <c:pt idx="0">
                  <c:v>222617.40000000002</c:v>
                </c:pt>
                <c:pt idx="1">
                  <c:v>9127.3134000000027</c:v>
                </c:pt>
                <c:pt idx="2">
                  <c:v>756.89915999999994</c:v>
                </c:pt>
                <c:pt idx="3">
                  <c:v>212733.18744000001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A-4758-90D9-922C60213150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Sheet1!$B$47:$E$48</c:f>
              <c:multiLvlStrCache>
                <c:ptCount val="4"/>
                <c:lvl>
                  <c:pt idx="0">
                    <c:v>salary</c:v>
                  </c:pt>
                  <c:pt idx="1">
                    <c:v>insurance</c:v>
                  </c:pt>
                  <c:pt idx="2">
                    <c:v>insurance</c:v>
                  </c:pt>
                  <c:pt idx="3">
                    <c:v>salary</c:v>
                  </c:pt>
                </c:lvl>
                <c:lvl>
                  <c:pt idx="0">
                    <c:v>Gross</c:v>
                  </c:pt>
                  <c:pt idx="1">
                    <c:v>Employee</c:v>
                  </c:pt>
                  <c:pt idx="2">
                    <c:v>Unemployent</c:v>
                  </c:pt>
                  <c:pt idx="3">
                    <c:v>Net</c:v>
                  </c:pt>
                </c:lvl>
              </c:multiLvlStrCache>
            </c:multiLvlStrRef>
          </c:cat>
          <c:val>
            <c:numRef>
              <c:f>Sheet1!$B$50:$E$50</c:f>
              <c:numCache>
                <c:formatCode>#,##0.00\ [$€-1]_);[Red]\(#,##0.00\ [$€-1]\)</c:formatCode>
                <c:ptCount val="4"/>
                <c:pt idx="0">
                  <c:v>252946.32</c:v>
                </c:pt>
                <c:pt idx="1">
                  <c:v>10370.79912</c:v>
                </c:pt>
                <c:pt idx="2">
                  <c:v>860.01748800000007</c:v>
                </c:pt>
                <c:pt idx="3">
                  <c:v>241715.50339199998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A-4758-90D9-922C60213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0796064"/>
        <c:axId val="1330797312"/>
      </c:barChart>
      <c:catAx>
        <c:axId val="13307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7312"/>
        <c:crosses val="autoZero"/>
        <c:auto val="1"/>
        <c:lblAlgn val="ctr"/>
        <c:lblOffset val="100"/>
        <c:noMultiLvlLbl val="0"/>
      </c:catAx>
      <c:valAx>
        <c:axId val="1330797312"/>
        <c:scaling>
          <c:orientation val="minMax"/>
        </c:scaling>
        <c:delete val="1"/>
        <c:axPos val="l"/>
        <c:numFmt formatCode="#,##0.00\ [$€-1]_);[Red]\(#,##0.00\ [$€-1]\)" sourceLinked="1"/>
        <c:majorTickMark val="none"/>
        <c:minorTickMark val="none"/>
        <c:tickLblPos val="nextTo"/>
        <c:crossAx val="13307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601133</xdr:colOff>
      <xdr:row>55</xdr:row>
      <xdr:rowOff>84667</xdr:rowOff>
    </xdr:from>
    <xdr:to>
      <xdr:col>6</xdr:col>
      <xdr:colOff>245533</xdr:colOff>
      <xdr:row>70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511FE-0340-428E-8C15-FFE367E8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38B4-4A22-45CE-825A-37A110E1C36A}">
  <dimension ref="A3:P51"/>
  <sheetViews>
    <sheetView tabSelected="1" topLeftCell="A52" zoomScale="90" zoomScaleNormal="82" workbookViewId="0">
      <selection activeCell="P16" sqref="P16"/>
    </sheetView>
  </sheetViews>
  <sheetFormatPr defaultRowHeight="14.4" x14ac:dyDescent="0.3"/>
  <cols>
    <col min="2" max="2" width="14.88671875" bestFit="1" customWidth="1"/>
    <col min="3" max="3" width="13.6640625" bestFit="1" customWidth="1"/>
    <col min="4" max="4" width="10.44140625" bestFit="1" customWidth="1"/>
    <col min="5" max="5" width="14.88671875" bestFit="1" customWidth="1"/>
    <col min="7" max="7" width="10.33203125" bestFit="1" customWidth="1"/>
    <col min="11" max="11" width="10.33203125" bestFit="1" customWidth="1"/>
  </cols>
  <sheetData>
    <row r="3" spans="1:16" x14ac:dyDescent="0.3">
      <c r="A3" s="82"/>
      <c r="B3" s="82"/>
      <c r="C3" s="82"/>
      <c r="D3" s="82"/>
      <c r="E3" s="82"/>
    </row>
    <row r="4" spans="1:16" ht="21" x14ac:dyDescent="0.4">
      <c r="A4" s="83" t="s">
        <v>57</v>
      </c>
      <c r="B4" s="82"/>
      <c r="C4" s="82"/>
      <c r="D4" s="82"/>
      <c r="E4" s="82"/>
    </row>
    <row r="5" spans="1:16" ht="17.399999999999999" x14ac:dyDescent="0.3">
      <c r="A5" s="84" t="s">
        <v>58</v>
      </c>
      <c r="B5" s="85"/>
      <c r="C5" s="86"/>
      <c r="D5" s="85"/>
      <c r="E5" s="85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/>
      <c r="B6" s="1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" thickBot="1" x14ac:dyDescent="0.35">
      <c r="A7" s="3"/>
      <c r="B7" s="3"/>
      <c r="C7" s="4"/>
      <c r="D7" s="3"/>
      <c r="E7" s="3"/>
      <c r="F7" s="3"/>
      <c r="G7" s="3"/>
      <c r="H7" s="3"/>
      <c r="I7" s="5">
        <v>4.1000000000000002E-2</v>
      </c>
      <c r="J7" s="5">
        <v>3.3999999999999998E-3</v>
      </c>
      <c r="K7" s="3"/>
      <c r="L7" s="1"/>
      <c r="M7" s="1"/>
      <c r="N7" s="1"/>
      <c r="O7" s="1"/>
      <c r="P7" s="1"/>
    </row>
    <row r="8" spans="1:16" ht="27" x14ac:dyDescent="0.3">
      <c r="A8" s="72" t="s">
        <v>0</v>
      </c>
      <c r="B8" s="74" t="s">
        <v>1</v>
      </c>
      <c r="C8" s="76" t="s">
        <v>2</v>
      </c>
      <c r="D8" s="74" t="s">
        <v>3</v>
      </c>
      <c r="E8" s="78" t="s">
        <v>4</v>
      </c>
      <c r="F8" s="6" t="s">
        <v>5</v>
      </c>
      <c r="G8" s="6" t="s">
        <v>7</v>
      </c>
      <c r="H8" s="78" t="s">
        <v>9</v>
      </c>
      <c r="I8" s="6" t="s">
        <v>10</v>
      </c>
      <c r="J8" s="6" t="s">
        <v>12</v>
      </c>
      <c r="K8" s="8" t="s">
        <v>14</v>
      </c>
      <c r="L8" s="62"/>
      <c r="M8" s="59"/>
      <c r="N8" s="59"/>
      <c r="O8" s="59"/>
      <c r="P8" s="59"/>
    </row>
    <row r="9" spans="1:16" ht="27" x14ac:dyDescent="0.3">
      <c r="A9" s="73"/>
      <c r="B9" s="75"/>
      <c r="C9" s="77"/>
      <c r="D9" s="75"/>
      <c r="E9" s="79"/>
      <c r="F9" s="7" t="s">
        <v>6</v>
      </c>
      <c r="G9" s="7" t="s">
        <v>8</v>
      </c>
      <c r="H9" s="79"/>
      <c r="I9" s="7" t="s">
        <v>11</v>
      </c>
      <c r="J9" s="7" t="s">
        <v>13</v>
      </c>
      <c r="K9" s="9" t="s">
        <v>8</v>
      </c>
      <c r="L9" s="62"/>
      <c r="M9" s="59"/>
      <c r="N9" s="59"/>
      <c r="O9" s="59"/>
      <c r="P9" s="59"/>
    </row>
    <row r="10" spans="1:16" x14ac:dyDescent="0.3">
      <c r="A10" s="10" t="s">
        <v>15</v>
      </c>
      <c r="B10" s="11" t="s">
        <v>16</v>
      </c>
      <c r="C10" s="12">
        <v>2225</v>
      </c>
      <c r="D10" s="11" t="s">
        <v>17</v>
      </c>
      <c r="E10" s="13">
        <v>12.61</v>
      </c>
      <c r="F10" s="14">
        <v>160</v>
      </c>
      <c r="G10" s="45">
        <f>E10*F10</f>
        <v>2017.6</v>
      </c>
      <c r="H10" s="15">
        <v>0.27</v>
      </c>
      <c r="I10" s="45">
        <f>G10*4.1%</f>
        <v>82.721599999999981</v>
      </c>
      <c r="J10" s="45">
        <f>G10*0.34%</f>
        <v>6.8598400000000002</v>
      </c>
      <c r="K10" s="46">
        <f>G10-I10-J10</f>
        <v>1928.0185599999998</v>
      </c>
      <c r="L10" s="1"/>
      <c r="M10" s="1"/>
      <c r="N10" s="2"/>
      <c r="O10" s="1"/>
      <c r="P10" s="1"/>
    </row>
    <row r="11" spans="1:16" x14ac:dyDescent="0.3">
      <c r="A11" s="80" t="s">
        <v>18</v>
      </c>
      <c r="B11" s="11" t="s">
        <v>19</v>
      </c>
      <c r="C11" s="12">
        <v>4332</v>
      </c>
      <c r="D11" s="11" t="s">
        <v>20</v>
      </c>
      <c r="E11" s="13">
        <v>11.77</v>
      </c>
      <c r="F11" s="14">
        <v>155</v>
      </c>
      <c r="G11" s="45">
        <f t="shared" ref="G11:G27" si="0">E11*F11</f>
        <v>1824.35</v>
      </c>
      <c r="H11" s="15">
        <v>0.32600000000000001</v>
      </c>
      <c r="I11" s="45">
        <f t="shared" ref="I11:I27" si="1">G11*4.1%</f>
        <v>74.798349999999985</v>
      </c>
      <c r="J11" s="45">
        <f t="shared" ref="J11:J27" si="2">G11*0.34%</f>
        <v>6.2027900000000002</v>
      </c>
      <c r="K11" s="46">
        <f t="shared" ref="K11:K27" si="3">G11-I11-J11</f>
        <v>1743.3488599999998</v>
      </c>
      <c r="L11" s="1"/>
      <c r="M11" s="1"/>
      <c r="N11" s="2"/>
      <c r="O11" s="1"/>
      <c r="P11" s="1"/>
    </row>
    <row r="12" spans="1:16" x14ac:dyDescent="0.3">
      <c r="A12" s="10" t="s">
        <v>21</v>
      </c>
      <c r="B12" s="11" t="s">
        <v>22</v>
      </c>
      <c r="C12" s="12">
        <v>3312</v>
      </c>
      <c r="D12" s="11" t="s">
        <v>17</v>
      </c>
      <c r="E12" s="13">
        <v>8.07</v>
      </c>
      <c r="F12" s="14">
        <v>120</v>
      </c>
      <c r="G12" s="45">
        <f t="shared" si="0"/>
        <v>968.40000000000009</v>
      </c>
      <c r="H12" s="15">
        <v>0.26500000000000001</v>
      </c>
      <c r="I12" s="45">
        <f t="shared" si="1"/>
        <v>39.7044</v>
      </c>
      <c r="J12" s="45">
        <f t="shared" si="2"/>
        <v>3.2925600000000004</v>
      </c>
      <c r="K12" s="46">
        <f t="shared" si="3"/>
        <v>925.40304000000015</v>
      </c>
      <c r="L12" s="1"/>
      <c r="M12" s="1"/>
      <c r="N12" s="2"/>
      <c r="O12" s="1"/>
      <c r="P12" s="1"/>
    </row>
    <row r="13" spans="1:16" x14ac:dyDescent="0.3">
      <c r="A13" s="10" t="s">
        <v>23</v>
      </c>
      <c r="B13" s="11" t="s">
        <v>16</v>
      </c>
      <c r="C13" s="12">
        <v>4432</v>
      </c>
      <c r="D13" s="11" t="s">
        <v>17</v>
      </c>
      <c r="E13" s="13">
        <v>10.09</v>
      </c>
      <c r="F13" s="14">
        <v>160</v>
      </c>
      <c r="G13" s="45">
        <f t="shared" si="0"/>
        <v>1614.4</v>
      </c>
      <c r="H13" s="15">
        <v>0.22900000000000001</v>
      </c>
      <c r="I13" s="45">
        <f t="shared" si="1"/>
        <v>66.190399999999997</v>
      </c>
      <c r="J13" s="45">
        <f>G13*0.34%</f>
        <v>5.4889600000000005</v>
      </c>
      <c r="K13" s="46">
        <f t="shared" si="3"/>
        <v>1542.7206400000002</v>
      </c>
      <c r="L13" s="1"/>
      <c r="M13" s="1"/>
      <c r="N13" s="2"/>
      <c r="O13" s="1"/>
      <c r="P13" s="1"/>
    </row>
    <row r="14" spans="1:16" x14ac:dyDescent="0.3">
      <c r="A14" s="10" t="s">
        <v>24</v>
      </c>
      <c r="B14" s="11" t="s">
        <v>19</v>
      </c>
      <c r="C14" s="12">
        <v>4223</v>
      </c>
      <c r="D14" s="11" t="s">
        <v>20</v>
      </c>
      <c r="E14" s="13">
        <v>14.3</v>
      </c>
      <c r="F14" s="14">
        <v>155</v>
      </c>
      <c r="G14" s="45">
        <f t="shared" si="0"/>
        <v>2216.5</v>
      </c>
      <c r="H14" s="15">
        <v>0.28999999999999998</v>
      </c>
      <c r="I14" s="45">
        <f t="shared" si="1"/>
        <v>90.876499999999993</v>
      </c>
      <c r="J14" s="45">
        <f t="shared" si="2"/>
        <v>7.5361000000000002</v>
      </c>
      <c r="K14" s="46">
        <f t="shared" si="3"/>
        <v>2118.0874000000003</v>
      </c>
      <c r="L14" s="1"/>
      <c r="M14" s="1"/>
      <c r="N14" s="2"/>
      <c r="O14" s="1"/>
      <c r="P14" s="1"/>
    </row>
    <row r="15" spans="1:16" x14ac:dyDescent="0.3">
      <c r="A15" s="10" t="s">
        <v>25</v>
      </c>
      <c r="B15" s="16" t="s">
        <v>26</v>
      </c>
      <c r="C15" s="12">
        <v>2345</v>
      </c>
      <c r="D15" s="11" t="s">
        <v>17</v>
      </c>
      <c r="E15" s="13">
        <v>8.75</v>
      </c>
      <c r="F15" s="14">
        <v>168</v>
      </c>
      <c r="G15" s="45">
        <f t="shared" si="0"/>
        <v>1470</v>
      </c>
      <c r="H15" s="15">
        <v>0.27</v>
      </c>
      <c r="I15" s="45">
        <f t="shared" si="1"/>
        <v>60.269999999999989</v>
      </c>
      <c r="J15" s="45">
        <f t="shared" si="2"/>
        <v>4.9980000000000002</v>
      </c>
      <c r="K15" s="46">
        <f t="shared" si="3"/>
        <v>1404.732</v>
      </c>
      <c r="L15" s="1"/>
      <c r="M15" s="1"/>
      <c r="N15" s="2"/>
      <c r="O15" s="1"/>
      <c r="P15" s="1"/>
    </row>
    <row r="16" spans="1:16" x14ac:dyDescent="0.3">
      <c r="A16" s="10" t="s">
        <v>27</v>
      </c>
      <c r="B16" s="16" t="s">
        <v>28</v>
      </c>
      <c r="C16" s="12">
        <v>4773</v>
      </c>
      <c r="D16" s="11" t="s">
        <v>17</v>
      </c>
      <c r="E16" s="13">
        <v>15.14</v>
      </c>
      <c r="F16" s="14">
        <v>153</v>
      </c>
      <c r="G16" s="45">
        <f t="shared" si="0"/>
        <v>2316.42</v>
      </c>
      <c r="H16" s="15">
        <v>0.33</v>
      </c>
      <c r="I16" s="45">
        <f t="shared" si="1"/>
        <v>94.973219999999998</v>
      </c>
      <c r="J16" s="45">
        <f t="shared" si="2"/>
        <v>7.8758280000000012</v>
      </c>
      <c r="K16" s="46">
        <f t="shared" si="3"/>
        <v>2213.570952</v>
      </c>
      <c r="L16" s="1"/>
      <c r="M16" s="1"/>
      <c r="N16" s="2"/>
      <c r="O16" s="1"/>
      <c r="P16" s="1"/>
    </row>
    <row r="17" spans="1:16" x14ac:dyDescent="0.3">
      <c r="A17" s="10" t="s">
        <v>29</v>
      </c>
      <c r="B17" s="16" t="s">
        <v>30</v>
      </c>
      <c r="C17" s="12">
        <v>5634</v>
      </c>
      <c r="D17" s="11" t="s">
        <v>20</v>
      </c>
      <c r="E17" s="13">
        <v>15.98</v>
      </c>
      <c r="F17" s="14">
        <v>155</v>
      </c>
      <c r="G17" s="45">
        <f t="shared" si="0"/>
        <v>2476.9</v>
      </c>
      <c r="H17" s="15">
        <v>0.36</v>
      </c>
      <c r="I17" s="45">
        <f t="shared" si="1"/>
        <v>101.55289999999999</v>
      </c>
      <c r="J17" s="45">
        <f t="shared" si="2"/>
        <v>8.4214600000000015</v>
      </c>
      <c r="K17" s="46">
        <f t="shared" si="3"/>
        <v>2366.9256399999999</v>
      </c>
      <c r="L17" s="1"/>
      <c r="M17" s="1"/>
      <c r="N17" s="2"/>
      <c r="O17" s="1"/>
      <c r="P17" s="1"/>
    </row>
    <row r="18" spans="1:16" x14ac:dyDescent="0.3">
      <c r="A18" s="10" t="s">
        <v>31</v>
      </c>
      <c r="B18" s="16" t="s">
        <v>32</v>
      </c>
      <c r="C18" s="12">
        <v>8867</v>
      </c>
      <c r="D18" s="11" t="s">
        <v>17</v>
      </c>
      <c r="E18" s="13">
        <v>8.58</v>
      </c>
      <c r="F18" s="14">
        <v>132</v>
      </c>
      <c r="G18" s="45">
        <f t="shared" si="0"/>
        <v>1132.56</v>
      </c>
      <c r="H18" s="15">
        <v>0.24</v>
      </c>
      <c r="I18" s="45">
        <f t="shared" si="1"/>
        <v>46.43495999999999</v>
      </c>
      <c r="J18" s="45">
        <f t="shared" si="2"/>
        <v>3.8507039999999999</v>
      </c>
      <c r="K18" s="46">
        <f t="shared" si="3"/>
        <v>1082.2743359999999</v>
      </c>
      <c r="L18" s="1"/>
      <c r="M18" s="1"/>
      <c r="N18" s="2"/>
      <c r="O18" s="1"/>
      <c r="P18" s="1"/>
    </row>
    <row r="19" spans="1:16" x14ac:dyDescent="0.3">
      <c r="A19" s="10" t="s">
        <v>33</v>
      </c>
      <c r="B19" s="16" t="s">
        <v>34</v>
      </c>
      <c r="C19" s="12">
        <v>3376</v>
      </c>
      <c r="D19" s="11" t="s">
        <v>20</v>
      </c>
      <c r="E19" s="13">
        <v>15.81</v>
      </c>
      <c r="F19" s="14">
        <v>144</v>
      </c>
      <c r="G19" s="45">
        <f t="shared" si="0"/>
        <v>2276.64</v>
      </c>
      <c r="H19" s="15">
        <v>0.36499999999999999</v>
      </c>
      <c r="I19" s="45">
        <f t="shared" si="1"/>
        <v>93.34223999999999</v>
      </c>
      <c r="J19" s="45">
        <f t="shared" si="2"/>
        <v>7.7405759999999999</v>
      </c>
      <c r="K19" s="46">
        <f t="shared" si="3"/>
        <v>2175.5571839999998</v>
      </c>
      <c r="L19" s="1"/>
      <c r="M19" s="1"/>
      <c r="N19" s="2"/>
      <c r="O19" s="1"/>
      <c r="P19" s="1"/>
    </row>
    <row r="20" spans="1:16" x14ac:dyDescent="0.3">
      <c r="A20" s="10" t="s">
        <v>35</v>
      </c>
      <c r="B20" s="16" t="s">
        <v>36</v>
      </c>
      <c r="C20" s="12">
        <v>6654</v>
      </c>
      <c r="D20" s="11" t="s">
        <v>17</v>
      </c>
      <c r="E20" s="13">
        <v>16.149999999999999</v>
      </c>
      <c r="F20" s="14">
        <v>168</v>
      </c>
      <c r="G20" s="45">
        <f t="shared" si="0"/>
        <v>2713.2</v>
      </c>
      <c r="H20" s="15">
        <v>0.35199999999999998</v>
      </c>
      <c r="I20" s="45">
        <f t="shared" si="1"/>
        <v>111.24119999999998</v>
      </c>
      <c r="J20" s="45">
        <f t="shared" si="2"/>
        <v>9.2248800000000006</v>
      </c>
      <c r="K20" s="46">
        <f t="shared" si="3"/>
        <v>2592.7339199999997</v>
      </c>
      <c r="L20" s="1"/>
      <c r="M20" s="1"/>
      <c r="N20" s="2"/>
      <c r="O20" s="1"/>
      <c r="P20" s="1"/>
    </row>
    <row r="21" spans="1:16" x14ac:dyDescent="0.3">
      <c r="A21" s="10" t="s">
        <v>37</v>
      </c>
      <c r="B21" s="11" t="s">
        <v>19</v>
      </c>
      <c r="C21" s="12">
        <v>4435</v>
      </c>
      <c r="D21" s="11" t="s">
        <v>20</v>
      </c>
      <c r="E21" s="13">
        <v>18.5</v>
      </c>
      <c r="F21" s="14">
        <v>120</v>
      </c>
      <c r="G21" s="45">
        <f t="shared" si="0"/>
        <v>2220</v>
      </c>
      <c r="H21" s="15">
        <v>0.41</v>
      </c>
      <c r="I21" s="45">
        <f t="shared" si="1"/>
        <v>91.019999999999982</v>
      </c>
      <c r="J21" s="45">
        <f t="shared" si="2"/>
        <v>7.5480000000000009</v>
      </c>
      <c r="K21" s="46">
        <f t="shared" si="3"/>
        <v>2121.4320000000002</v>
      </c>
      <c r="L21" s="1"/>
      <c r="M21" s="1"/>
      <c r="N21" s="2"/>
      <c r="O21" s="1"/>
      <c r="P21" s="1"/>
    </row>
    <row r="22" spans="1:16" x14ac:dyDescent="0.3">
      <c r="A22" s="10" t="s">
        <v>38</v>
      </c>
      <c r="B22" s="11" t="s">
        <v>19</v>
      </c>
      <c r="C22" s="12">
        <v>3645</v>
      </c>
      <c r="D22" s="11" t="s">
        <v>20</v>
      </c>
      <c r="E22" s="13">
        <v>12.28</v>
      </c>
      <c r="F22" s="14">
        <v>170</v>
      </c>
      <c r="G22" s="45">
        <f t="shared" si="0"/>
        <v>2087.6</v>
      </c>
      <c r="H22" s="15">
        <v>0.32800000000000001</v>
      </c>
      <c r="I22" s="45">
        <f t="shared" si="1"/>
        <v>85.591599999999985</v>
      </c>
      <c r="J22" s="45">
        <f t="shared" si="2"/>
        <v>7.0978400000000006</v>
      </c>
      <c r="K22" s="46">
        <f t="shared" si="3"/>
        <v>1994.91056</v>
      </c>
      <c r="L22" s="1"/>
      <c r="M22" s="1"/>
      <c r="N22" s="2"/>
      <c r="O22" s="1"/>
      <c r="P22" s="1"/>
    </row>
    <row r="23" spans="1:16" x14ac:dyDescent="0.3">
      <c r="A23" s="10" t="s">
        <v>39</v>
      </c>
      <c r="B23" s="11" t="s">
        <v>19</v>
      </c>
      <c r="C23" s="12">
        <v>6654</v>
      </c>
      <c r="D23" s="11" t="s">
        <v>20</v>
      </c>
      <c r="E23" s="13">
        <v>10.43</v>
      </c>
      <c r="F23" s="14">
        <v>147</v>
      </c>
      <c r="G23" s="45">
        <f t="shared" si="0"/>
        <v>1533.21</v>
      </c>
      <c r="H23" s="15">
        <v>0.318</v>
      </c>
      <c r="I23" s="45">
        <f t="shared" si="1"/>
        <v>62.861609999999992</v>
      </c>
      <c r="J23" s="45">
        <f t="shared" si="2"/>
        <v>5.2129140000000005</v>
      </c>
      <c r="K23" s="46">
        <f t="shared" si="3"/>
        <v>1465.1354760000002</v>
      </c>
      <c r="L23" s="1"/>
      <c r="M23" s="1"/>
      <c r="N23" s="2"/>
      <c r="O23" s="1"/>
      <c r="P23" s="1"/>
    </row>
    <row r="24" spans="1:16" x14ac:dyDescent="0.3">
      <c r="A24" s="10" t="s">
        <v>40</v>
      </c>
      <c r="B24" s="11" t="s">
        <v>19</v>
      </c>
      <c r="C24" s="12">
        <v>1196</v>
      </c>
      <c r="D24" s="11" t="s">
        <v>20</v>
      </c>
      <c r="E24" s="13">
        <v>9.25</v>
      </c>
      <c r="F24" s="14">
        <v>137</v>
      </c>
      <c r="G24" s="45">
        <f t="shared" si="0"/>
        <v>1267.25</v>
      </c>
      <c r="H24" s="15">
        <v>0.307</v>
      </c>
      <c r="I24" s="45">
        <f t="shared" si="1"/>
        <v>51.957249999999995</v>
      </c>
      <c r="J24" s="45">
        <f t="shared" si="2"/>
        <v>4.3086500000000001</v>
      </c>
      <c r="K24" s="46">
        <f t="shared" si="3"/>
        <v>1210.9841000000001</v>
      </c>
      <c r="L24" s="1"/>
      <c r="M24" s="1"/>
      <c r="N24" s="2"/>
      <c r="O24" s="1"/>
      <c r="P24" s="1"/>
    </row>
    <row r="25" spans="1:16" x14ac:dyDescent="0.3">
      <c r="A25" s="10" t="s">
        <v>41</v>
      </c>
      <c r="B25" s="16" t="s">
        <v>42</v>
      </c>
      <c r="C25" s="12">
        <v>5647</v>
      </c>
      <c r="D25" s="11" t="s">
        <v>17</v>
      </c>
      <c r="E25" s="13">
        <v>10.26</v>
      </c>
      <c r="F25" s="14">
        <v>154</v>
      </c>
      <c r="G25" s="45">
        <f t="shared" si="0"/>
        <v>1580.04</v>
      </c>
      <c r="H25" s="15">
        <v>0.24299999999999999</v>
      </c>
      <c r="I25" s="45">
        <f t="shared" si="1"/>
        <v>64.781639999999996</v>
      </c>
      <c r="J25" s="45">
        <f t="shared" si="2"/>
        <v>5.3721360000000002</v>
      </c>
      <c r="K25" s="46">
        <f t="shared" si="3"/>
        <v>1509.8862240000001</v>
      </c>
      <c r="L25" s="1"/>
      <c r="M25" s="1"/>
      <c r="N25" s="2"/>
      <c r="O25" s="1"/>
      <c r="P25" s="1"/>
    </row>
    <row r="26" spans="1:16" x14ac:dyDescent="0.3">
      <c r="A26" s="10" t="s">
        <v>43</v>
      </c>
      <c r="B26" s="16" t="s">
        <v>44</v>
      </c>
      <c r="C26" s="12">
        <v>4432</v>
      </c>
      <c r="D26" s="11" t="s">
        <v>17</v>
      </c>
      <c r="E26" s="13">
        <v>50.46</v>
      </c>
      <c r="F26" s="14">
        <v>144</v>
      </c>
      <c r="G26" s="45">
        <f t="shared" si="0"/>
        <v>7266.24</v>
      </c>
      <c r="H26" s="15">
        <v>0.54</v>
      </c>
      <c r="I26" s="45">
        <f t="shared" si="1"/>
        <v>297.91583999999995</v>
      </c>
      <c r="J26" s="45">
        <f t="shared" si="2"/>
        <v>24.705216</v>
      </c>
      <c r="K26" s="46">
        <f t="shared" si="3"/>
        <v>6943.6189439999998</v>
      </c>
      <c r="L26" s="1"/>
      <c r="M26" s="1"/>
      <c r="N26" s="2"/>
      <c r="O26" s="1"/>
      <c r="P26" s="1"/>
    </row>
    <row r="27" spans="1:16" ht="15" thickBot="1" x14ac:dyDescent="0.35">
      <c r="A27" s="81" t="s">
        <v>45</v>
      </c>
      <c r="B27" s="17" t="s">
        <v>30</v>
      </c>
      <c r="C27" s="18">
        <v>1123</v>
      </c>
      <c r="D27" s="11" t="s">
        <v>20</v>
      </c>
      <c r="E27" s="19">
        <v>17.66</v>
      </c>
      <c r="F27" s="20">
        <v>150</v>
      </c>
      <c r="G27" s="45">
        <f t="shared" si="0"/>
        <v>2649</v>
      </c>
      <c r="H27" s="21">
        <v>0.34</v>
      </c>
      <c r="I27" s="45">
        <f t="shared" si="1"/>
        <v>108.60899999999998</v>
      </c>
      <c r="J27" s="45">
        <f t="shared" si="2"/>
        <v>9.0066000000000006</v>
      </c>
      <c r="K27" s="46">
        <f t="shared" si="3"/>
        <v>2531.3843999999999</v>
      </c>
      <c r="L27" s="1"/>
      <c r="M27" s="1"/>
      <c r="N27" s="2"/>
      <c r="O27" s="1"/>
      <c r="P27" s="1"/>
    </row>
    <row r="28" spans="1:16" x14ac:dyDescent="0.3">
      <c r="A28" s="1"/>
      <c r="B28" s="1"/>
      <c r="C28" s="2"/>
      <c r="D28" s="1"/>
      <c r="E28" s="1"/>
      <c r="F28" s="2"/>
      <c r="G28" s="1"/>
      <c r="H28" s="1"/>
      <c r="I28" s="1"/>
      <c r="J28" s="1"/>
      <c r="K28" s="1"/>
      <c r="L28" s="1"/>
      <c r="M28" s="1"/>
      <c r="N28" s="2"/>
      <c r="O28" s="1"/>
      <c r="P28" s="1"/>
    </row>
    <row r="29" spans="1:16" x14ac:dyDescent="0.3">
      <c r="A29" s="1"/>
      <c r="B29" s="1"/>
      <c r="C29" s="2"/>
      <c r="D29" s="1"/>
      <c r="E29" s="1"/>
      <c r="F29" s="2"/>
      <c r="G29" s="1"/>
      <c r="H29" s="1"/>
      <c r="I29" s="1"/>
      <c r="J29" s="1"/>
      <c r="K29" s="1"/>
      <c r="L29" s="1"/>
      <c r="M29" s="1"/>
      <c r="N29" s="2"/>
      <c r="O29" s="1"/>
      <c r="P29" s="1"/>
    </row>
    <row r="30" spans="1:16" x14ac:dyDescent="0.3">
      <c r="A30" s="1"/>
      <c r="B30" s="1"/>
      <c r="C30" s="2"/>
      <c r="D30" s="1"/>
      <c r="E30" s="1"/>
      <c r="F30" s="2"/>
      <c r="G30" s="1"/>
      <c r="H30" s="1"/>
      <c r="I30" s="1"/>
      <c r="J30" s="1"/>
      <c r="K30" s="1"/>
      <c r="L30" s="1"/>
      <c r="M30" s="1"/>
      <c r="N30" s="2"/>
      <c r="O30" s="1"/>
      <c r="P30" s="1"/>
    </row>
    <row r="31" spans="1:16" x14ac:dyDescent="0.3">
      <c r="A31" s="1"/>
      <c r="B31" s="1"/>
      <c r="C31" s="2"/>
      <c r="D31" s="1"/>
      <c r="E31" s="1"/>
      <c r="F31" s="2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x14ac:dyDescent="0.3">
      <c r="A32" s="1"/>
      <c r="B32" s="1"/>
      <c r="C32" s="2"/>
      <c r="D32" s="1"/>
      <c r="E32" s="1"/>
      <c r="F32" s="2"/>
      <c r="G32" s="1"/>
      <c r="H32" s="1"/>
      <c r="I32" s="1"/>
      <c r="J32" s="1"/>
      <c r="K32" s="1"/>
      <c r="L32" s="1"/>
      <c r="M32" s="1"/>
      <c r="N32" s="2"/>
      <c r="O32" s="1"/>
      <c r="P32" s="1"/>
    </row>
    <row r="33" spans="1:16" x14ac:dyDescent="0.3">
      <c r="A33" s="22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" thickBot="1" x14ac:dyDescent="0.3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6.2" thickBot="1" x14ac:dyDescent="0.35">
      <c r="A35" s="68" t="s">
        <v>46</v>
      </c>
      <c r="B35" s="69"/>
      <c r="C35" s="69"/>
      <c r="D35" s="69"/>
      <c r="E35" s="69"/>
      <c r="F35" s="1"/>
      <c r="G35" s="1"/>
      <c r="H35" s="1"/>
      <c r="I35" s="70" t="s">
        <v>47</v>
      </c>
      <c r="J35" s="71"/>
      <c r="K35" s="1"/>
      <c r="L35" s="1"/>
      <c r="M35" s="1"/>
      <c r="N35" s="1"/>
      <c r="O35" s="1"/>
      <c r="P35" s="1"/>
    </row>
    <row r="36" spans="1:16" ht="16.2" thickBot="1" x14ac:dyDescent="0.35">
      <c r="A36" s="24"/>
      <c r="B36" s="25"/>
      <c r="C36" s="26"/>
      <c r="D36" s="25"/>
      <c r="E36" s="25"/>
      <c r="F36" s="1"/>
      <c r="G36" s="1"/>
      <c r="H36" s="1"/>
      <c r="I36" s="27"/>
      <c r="J36" s="28"/>
      <c r="K36" s="1"/>
      <c r="L36" s="1"/>
      <c r="M36" s="1"/>
      <c r="N36" s="1"/>
      <c r="O36" s="1"/>
      <c r="P36" s="1"/>
    </row>
    <row r="37" spans="1:16" ht="16.2" thickBot="1" x14ac:dyDescent="0.35">
      <c r="A37" s="29" t="s">
        <v>48</v>
      </c>
      <c r="B37" s="30"/>
      <c r="C37" s="31"/>
      <c r="D37" s="30"/>
      <c r="E37" s="30"/>
      <c r="F37" s="1"/>
      <c r="G37" s="1"/>
      <c r="H37" s="1"/>
      <c r="I37" s="32" t="s">
        <v>49</v>
      </c>
      <c r="J37" s="34" t="s">
        <v>45</v>
      </c>
      <c r="K37" s="1" t="s">
        <v>50</v>
      </c>
      <c r="L37" s="1"/>
      <c r="M37" s="1"/>
      <c r="N37" s="1"/>
      <c r="O37" s="1"/>
      <c r="P37" s="1"/>
    </row>
    <row r="38" spans="1:16" ht="27" x14ac:dyDescent="0.3">
      <c r="A38" s="60" t="s">
        <v>3</v>
      </c>
      <c r="B38" s="35" t="s">
        <v>7</v>
      </c>
      <c r="C38" s="6" t="s">
        <v>10</v>
      </c>
      <c r="D38" s="6" t="s">
        <v>12</v>
      </c>
      <c r="E38" s="8" t="s">
        <v>14</v>
      </c>
      <c r="F38" s="62"/>
      <c r="G38" s="59"/>
      <c r="H38" s="63"/>
      <c r="I38" s="64" t="s">
        <v>52</v>
      </c>
      <c r="J38" s="66">
        <f>VLOOKUP(A27,A8:K27,3,0)</f>
        <v>1123</v>
      </c>
      <c r="K38" s="62" t="s">
        <v>53</v>
      </c>
      <c r="L38" s="59"/>
      <c r="M38" s="59"/>
      <c r="N38" s="59"/>
      <c r="O38" s="59"/>
      <c r="P38" s="59"/>
    </row>
    <row r="39" spans="1:16" ht="15" thickBot="1" x14ac:dyDescent="0.35">
      <c r="A39" s="61"/>
      <c r="B39" s="36" t="s">
        <v>8</v>
      </c>
      <c r="C39" s="7" t="s">
        <v>51</v>
      </c>
      <c r="D39" s="7" t="s">
        <v>51</v>
      </c>
      <c r="E39" s="9" t="s">
        <v>8</v>
      </c>
      <c r="F39" s="62"/>
      <c r="G39" s="59"/>
      <c r="H39" s="63"/>
      <c r="I39" s="65"/>
      <c r="J39" s="67"/>
      <c r="K39" s="62"/>
      <c r="L39" s="59"/>
      <c r="M39" s="59"/>
      <c r="N39" s="59"/>
      <c r="O39" s="59"/>
      <c r="P39" s="59"/>
    </row>
    <row r="40" spans="1:16" ht="16.2" thickBot="1" x14ac:dyDescent="0.35">
      <c r="A40" s="37" t="s">
        <v>20</v>
      </c>
      <c r="B40" s="47">
        <f>SUMIF(D10:D27,D14,G10:G27)</f>
        <v>18551.45</v>
      </c>
      <c r="C40" s="49">
        <f>SUMIF(D10:D27,D24,I10:I27)</f>
        <v>760.60945000000015</v>
      </c>
      <c r="D40" s="47">
        <f>SUMIF(D10:D27,D27,J10:J27)</f>
        <v>63.074929999999995</v>
      </c>
      <c r="E40" s="52">
        <f>B40-C40-D40</f>
        <v>17727.765620000002</v>
      </c>
      <c r="F40" s="1"/>
      <c r="G40" s="1"/>
      <c r="H40" s="1"/>
      <c r="I40" s="38" t="s">
        <v>54</v>
      </c>
      <c r="J40" s="39" t="str">
        <f>VLOOKUP(A27,A8:K27,4,0)</f>
        <v>Sales dep.</v>
      </c>
      <c r="K40" s="1" t="s">
        <v>53</v>
      </c>
      <c r="L40" s="1"/>
      <c r="M40" s="1"/>
      <c r="N40" s="1"/>
      <c r="O40" s="1"/>
      <c r="P40" s="1"/>
    </row>
    <row r="41" spans="1:16" ht="16.2" thickBot="1" x14ac:dyDescent="0.35">
      <c r="A41" s="37" t="s">
        <v>17</v>
      </c>
      <c r="B41" s="48">
        <f>SUMIF(D10:D27,D26,G10:G27)</f>
        <v>21078.86</v>
      </c>
      <c r="C41" s="50">
        <f>SUMIF(D10:D27,D26,I10:I27)</f>
        <v>864.23325999999997</v>
      </c>
      <c r="D41" s="48">
        <f>SUMIF(D10:D27,D26,J10:J27)</f>
        <v>71.668124000000006</v>
      </c>
      <c r="E41" s="51">
        <f>B41-C41-D41</f>
        <v>20142.958616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6.2" thickBot="1" x14ac:dyDescent="0.35">
      <c r="A44" s="33"/>
      <c r="B44" s="23"/>
      <c r="C44" s="40"/>
      <c r="D44" s="23"/>
      <c r="E44" s="2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6.2" thickBot="1" x14ac:dyDescent="0.35">
      <c r="A45" s="41"/>
      <c r="B45" s="30"/>
      <c r="C45" s="31"/>
      <c r="D45" s="30"/>
      <c r="E45" s="3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6.2" thickBot="1" x14ac:dyDescent="0.35">
      <c r="A46" s="29" t="s">
        <v>55</v>
      </c>
      <c r="B46" s="30"/>
      <c r="C46" s="31"/>
      <c r="D46" s="30"/>
      <c r="E46" s="3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" x14ac:dyDescent="0.3">
      <c r="A47" s="60" t="s">
        <v>3</v>
      </c>
      <c r="B47" s="35" t="s">
        <v>7</v>
      </c>
      <c r="C47" s="6" t="s">
        <v>10</v>
      </c>
      <c r="D47" s="6" t="s">
        <v>12</v>
      </c>
      <c r="E47" s="8" t="s">
        <v>14</v>
      </c>
      <c r="F47" s="62"/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 spans="1:16" ht="15" thickBot="1" x14ac:dyDescent="0.35">
      <c r="A48" s="61"/>
      <c r="B48" s="36" t="s">
        <v>8</v>
      </c>
      <c r="C48" s="7" t="s">
        <v>51</v>
      </c>
      <c r="D48" s="7" t="s">
        <v>51</v>
      </c>
      <c r="E48" s="9" t="s">
        <v>8</v>
      </c>
      <c r="F48" s="62"/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 spans="1:16" ht="16.2" thickBot="1" x14ac:dyDescent="0.35">
      <c r="A49" s="37" t="s">
        <v>20</v>
      </c>
      <c r="B49" s="53">
        <f t="shared" ref="B49:D50" si="4">B40*12</f>
        <v>222617.40000000002</v>
      </c>
      <c r="C49" s="55">
        <f t="shared" si="4"/>
        <v>9127.3134000000027</v>
      </c>
      <c r="D49" s="53">
        <f t="shared" si="4"/>
        <v>756.89915999999994</v>
      </c>
      <c r="E49" s="57">
        <f>B49-C49-D49</f>
        <v>212733.18744000001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6.2" thickBot="1" x14ac:dyDescent="0.35">
      <c r="A50" s="37" t="s">
        <v>17</v>
      </c>
      <c r="B50" s="54">
        <f t="shared" si="4"/>
        <v>252946.32</v>
      </c>
      <c r="C50" s="56">
        <f t="shared" si="4"/>
        <v>10370.79912</v>
      </c>
      <c r="D50" s="54">
        <f t="shared" si="4"/>
        <v>860.01748800000007</v>
      </c>
      <c r="E50" s="58">
        <f>B50-C50-D50</f>
        <v>241715.50339199998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6.2" thickBot="1" x14ac:dyDescent="0.35">
      <c r="A51" s="42" t="s">
        <v>56</v>
      </c>
      <c r="B51" s="43"/>
      <c r="C51" s="44"/>
      <c r="D51" s="43"/>
      <c r="E51" s="4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37">
    <mergeCell ref="A35:E35"/>
    <mergeCell ref="I35:J35"/>
    <mergeCell ref="A8:A9"/>
    <mergeCell ref="B8:B9"/>
    <mergeCell ref="C8:C9"/>
    <mergeCell ref="D8:D9"/>
    <mergeCell ref="E8:E9"/>
    <mergeCell ref="H8:H9"/>
    <mergeCell ref="L8:L9"/>
    <mergeCell ref="M8:M9"/>
    <mergeCell ref="N8:N9"/>
    <mergeCell ref="O8:O9"/>
    <mergeCell ref="P8:P9"/>
    <mergeCell ref="P38:P39"/>
    <mergeCell ref="A38:A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47:P48"/>
    <mergeCell ref="A47:A48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47:O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Mehedi Noor</cp:lastModifiedBy>
  <dcterms:created xsi:type="dcterms:W3CDTF">2022-11-22T09:20:30Z</dcterms:created>
  <dcterms:modified xsi:type="dcterms:W3CDTF">2022-11-22T13:59:56Z</dcterms:modified>
</cp:coreProperties>
</file>