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D:\Uni\Master\Computer Performance Evaluation\402211778\Main Outputs\"/>
    </mc:Choice>
  </mc:AlternateContent>
  <xr:revisionPtr revIDLastSave="0" documentId="13_ncr:1_{6F879A6F-32FE-4D71-9555-262D98879F6E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L3" i="1"/>
  <c r="M3" i="1"/>
  <c r="L4" i="1"/>
  <c r="M4" i="1"/>
  <c r="L5" i="1"/>
  <c r="M5" i="1" s="1"/>
  <c r="L6" i="1"/>
  <c r="M6" i="1"/>
  <c r="L7" i="1"/>
  <c r="M7" i="1"/>
  <c r="L8" i="1"/>
  <c r="M8" i="1"/>
  <c r="L9" i="1"/>
  <c r="M9" i="1"/>
  <c r="L10" i="1"/>
  <c r="M10" i="1" s="1"/>
  <c r="L11" i="1"/>
  <c r="M11" i="1" s="1"/>
  <c r="L12" i="1"/>
  <c r="M12" i="1" s="1"/>
  <c r="L13" i="1"/>
  <c r="M13" i="1"/>
  <c r="L14" i="1"/>
  <c r="M14" i="1"/>
  <c r="L15" i="1"/>
  <c r="M15" i="1"/>
  <c r="L16" i="1"/>
  <c r="M16" i="1"/>
  <c r="L17" i="1"/>
  <c r="M17" i="1"/>
  <c r="L18" i="1"/>
  <c r="M18" i="1" s="1"/>
  <c r="L19" i="1"/>
  <c r="M19" i="1" s="1"/>
  <c r="L20" i="1"/>
  <c r="M20" i="1"/>
  <c r="L21" i="1"/>
  <c r="M21" i="1" s="1"/>
  <c r="L22" i="1"/>
  <c r="M22" i="1" s="1"/>
  <c r="L23" i="1"/>
  <c r="M23" i="1"/>
  <c r="L24" i="1"/>
  <c r="M24" i="1" s="1"/>
  <c r="L25" i="1"/>
  <c r="M25" i="1"/>
  <c r="L26" i="1"/>
  <c r="M26" i="1" s="1"/>
  <c r="L27" i="1"/>
  <c r="M27" i="1"/>
  <c r="L28" i="1"/>
  <c r="M28" i="1" s="1"/>
  <c r="L29" i="1"/>
  <c r="M29" i="1"/>
  <c r="L30" i="1"/>
  <c r="M30" i="1" s="1"/>
  <c r="L31" i="1"/>
  <c r="M31" i="1" s="1"/>
  <c r="L32" i="1"/>
  <c r="M32" i="1"/>
  <c r="L33" i="1"/>
  <c r="M33" i="1" s="1"/>
  <c r="L34" i="1"/>
  <c r="M34" i="1" s="1"/>
  <c r="L35" i="1"/>
  <c r="M35" i="1"/>
  <c r="L36" i="1"/>
  <c r="M36" i="1" s="1"/>
  <c r="L37" i="1"/>
  <c r="M37" i="1"/>
  <c r="L38" i="1"/>
  <c r="M38" i="1"/>
  <c r="L39" i="1"/>
  <c r="M39" i="1" s="1"/>
  <c r="L40" i="1"/>
  <c r="M40" i="1" s="1"/>
  <c r="L41" i="1"/>
  <c r="M41" i="1" s="1"/>
  <c r="L42" i="1"/>
  <c r="M42" i="1" s="1"/>
  <c r="L43" i="1"/>
  <c r="M43" i="1" s="1"/>
  <c r="L44" i="1"/>
  <c r="M44" i="1"/>
  <c r="L45" i="1"/>
  <c r="M45" i="1" s="1"/>
  <c r="L46" i="1"/>
  <c r="M46" i="1"/>
  <c r="L47" i="1"/>
  <c r="M47" i="1"/>
  <c r="L48" i="1"/>
  <c r="M48" i="1"/>
  <c r="L49" i="1"/>
  <c r="M49" i="1" s="1"/>
  <c r="L50" i="1"/>
  <c r="M50" i="1" s="1"/>
  <c r="L51" i="1"/>
  <c r="M51" i="1"/>
  <c r="L52" i="1"/>
  <c r="M52" i="1" s="1"/>
  <c r="L53" i="1"/>
  <c r="M53" i="1" s="1"/>
  <c r="L54" i="1"/>
  <c r="M54" i="1"/>
  <c r="L55" i="1"/>
  <c r="M55" i="1"/>
  <c r="L56" i="1"/>
  <c r="M56" i="1" s="1"/>
  <c r="L57" i="1"/>
  <c r="M57" i="1"/>
  <c r="L58" i="1"/>
  <c r="M58" i="1" s="1"/>
  <c r="L59" i="1"/>
  <c r="M59" i="1" s="1"/>
  <c r="L60" i="1"/>
  <c r="M60" i="1" s="1"/>
  <c r="L61" i="1"/>
  <c r="M61" i="1"/>
  <c r="L62" i="1"/>
  <c r="M62" i="1" s="1"/>
  <c r="L63" i="1"/>
  <c r="M63" i="1"/>
  <c r="L64" i="1"/>
  <c r="M64" i="1"/>
  <c r="L65" i="1"/>
  <c r="M65" i="1"/>
  <c r="L66" i="1"/>
  <c r="M66" i="1" s="1"/>
  <c r="L67" i="1"/>
  <c r="M67" i="1"/>
  <c r="L68" i="1"/>
  <c r="M68" i="1" s="1"/>
  <c r="L69" i="1"/>
  <c r="M69" i="1" s="1"/>
  <c r="L70" i="1"/>
  <c r="M70" i="1" s="1"/>
  <c r="L71" i="1"/>
  <c r="M71" i="1" s="1"/>
  <c r="L72" i="1"/>
  <c r="M72" i="1"/>
  <c r="L73" i="1"/>
  <c r="M73" i="1" s="1"/>
  <c r="L74" i="1"/>
  <c r="M74" i="1" s="1"/>
  <c r="L75" i="1"/>
  <c r="M75" i="1"/>
  <c r="L76" i="1"/>
  <c r="M76" i="1"/>
  <c r="L77" i="1"/>
  <c r="M77" i="1" s="1"/>
  <c r="L78" i="1"/>
  <c r="M78" i="1"/>
  <c r="L79" i="1"/>
  <c r="M79" i="1" s="1"/>
  <c r="L80" i="1"/>
  <c r="M80" i="1"/>
  <c r="L81" i="1"/>
  <c r="M81" i="1"/>
  <c r="L82" i="1"/>
  <c r="M82" i="1" s="1"/>
  <c r="L83" i="1"/>
  <c r="M83" i="1"/>
  <c r="L84" i="1"/>
  <c r="M84" i="1"/>
  <c r="L85" i="1"/>
  <c r="M85" i="1"/>
  <c r="L86" i="1"/>
  <c r="M86" i="1" s="1"/>
  <c r="L87" i="1"/>
  <c r="M87" i="1" s="1"/>
  <c r="L88" i="1"/>
  <c r="M88" i="1"/>
  <c r="L89" i="1"/>
  <c r="M89" i="1"/>
  <c r="L90" i="1"/>
  <c r="M90" i="1" s="1"/>
  <c r="L91" i="1"/>
  <c r="M91" i="1"/>
  <c r="L92" i="1"/>
  <c r="M92" i="1"/>
  <c r="L93" i="1"/>
  <c r="M93" i="1"/>
  <c r="L94" i="1"/>
  <c r="M94" i="1"/>
  <c r="L95" i="1"/>
  <c r="M95" i="1" s="1"/>
  <c r="L96" i="1"/>
  <c r="M96" i="1" s="1"/>
  <c r="L97" i="1"/>
  <c r="M97" i="1"/>
  <c r="L98" i="1"/>
  <c r="M98" i="1" s="1"/>
  <c r="L99" i="1"/>
  <c r="M99" i="1" s="1"/>
  <c r="L100" i="1"/>
  <c r="M100" i="1"/>
  <c r="L101" i="1"/>
  <c r="M101" i="1"/>
  <c r="L102" i="1"/>
  <c r="M102" i="1"/>
  <c r="L103" i="1"/>
  <c r="M103" i="1"/>
  <c r="L104" i="1"/>
  <c r="M104" i="1" s="1"/>
  <c r="L105" i="1"/>
  <c r="M105" i="1" s="1"/>
  <c r="L106" i="1"/>
  <c r="M106" i="1" s="1"/>
  <c r="L107" i="1"/>
  <c r="M107" i="1"/>
  <c r="L108" i="1"/>
  <c r="M108" i="1"/>
  <c r="L109" i="1"/>
  <c r="M109" i="1"/>
  <c r="L110" i="1"/>
  <c r="M110" i="1"/>
  <c r="L111" i="1"/>
  <c r="M111" i="1"/>
  <c r="L112" i="1"/>
  <c r="M112" i="1"/>
  <c r="L113" i="1"/>
  <c r="M113" i="1" s="1"/>
  <c r="L114" i="1"/>
  <c r="M114" i="1" s="1"/>
  <c r="L115" i="1"/>
  <c r="M115" i="1" s="1"/>
  <c r="L116" i="1"/>
  <c r="M116" i="1" s="1"/>
  <c r="L117" i="1"/>
  <c r="M117" i="1"/>
  <c r="L118" i="1"/>
  <c r="M118" i="1" s="1"/>
  <c r="L119" i="1"/>
  <c r="M119" i="1"/>
  <c r="L120" i="1"/>
  <c r="M120" i="1"/>
  <c r="L121" i="1"/>
  <c r="M121" i="1" s="1"/>
  <c r="L122" i="1"/>
  <c r="M122" i="1" s="1"/>
  <c r="L123" i="1"/>
  <c r="M123" i="1"/>
  <c r="L124" i="1"/>
  <c r="M124" i="1" s="1"/>
  <c r="L125" i="1"/>
  <c r="M125" i="1"/>
  <c r="L126" i="1"/>
  <c r="M126" i="1"/>
  <c r="L127" i="1"/>
  <c r="M127" i="1" s="1"/>
  <c r="L128" i="1"/>
  <c r="M128" i="1"/>
  <c r="L129" i="1"/>
  <c r="M129" i="1"/>
  <c r="L130" i="1"/>
  <c r="M130" i="1" s="1"/>
  <c r="L131" i="1"/>
  <c r="M131" i="1"/>
  <c r="L132" i="1"/>
  <c r="M132" i="1"/>
  <c r="L133" i="1"/>
  <c r="M133" i="1" s="1"/>
  <c r="L134" i="1"/>
  <c r="M134" i="1"/>
  <c r="L135" i="1"/>
  <c r="M135" i="1"/>
  <c r="L136" i="1"/>
  <c r="M136" i="1" s="1"/>
  <c r="L137" i="1"/>
  <c r="M137" i="1"/>
  <c r="L138" i="1"/>
  <c r="M138" i="1" s="1"/>
  <c r="L139" i="1"/>
  <c r="M139" i="1" s="1"/>
  <c r="L140" i="1"/>
  <c r="M140" i="1"/>
  <c r="L141" i="1"/>
  <c r="M141" i="1"/>
  <c r="L142" i="1"/>
  <c r="M142" i="1" s="1"/>
  <c r="L143" i="1"/>
  <c r="M143" i="1"/>
  <c r="L144" i="1"/>
  <c r="M144" i="1"/>
  <c r="L145" i="1"/>
  <c r="M145" i="1" s="1"/>
  <c r="L146" i="1"/>
  <c r="M146" i="1" s="1"/>
  <c r="L147" i="1"/>
  <c r="M147" i="1" s="1"/>
  <c r="L148" i="1"/>
  <c r="M148" i="1"/>
  <c r="L149" i="1"/>
  <c r="M149" i="1"/>
  <c r="L150" i="1"/>
  <c r="M150" i="1" s="1"/>
  <c r="L151" i="1"/>
  <c r="M151" i="1"/>
  <c r="L152" i="1"/>
  <c r="M152" i="1" s="1"/>
  <c r="L153" i="1"/>
  <c r="M153" i="1" s="1"/>
  <c r="L154" i="1"/>
  <c r="M154" i="1" s="1"/>
  <c r="L155" i="1"/>
  <c r="M155" i="1" s="1"/>
  <c r="L156" i="1"/>
  <c r="M156" i="1" s="1"/>
  <c r="L157" i="1"/>
  <c r="M157" i="1"/>
  <c r="L158" i="1"/>
  <c r="M158" i="1"/>
  <c r="L159" i="1"/>
  <c r="M159" i="1"/>
  <c r="L160" i="1"/>
  <c r="M160" i="1"/>
  <c r="L161" i="1"/>
  <c r="M161" i="1" s="1"/>
  <c r="L162" i="1"/>
  <c r="M162" i="1" s="1"/>
  <c r="L163" i="1"/>
  <c r="M163" i="1"/>
  <c r="L164" i="1"/>
  <c r="M164" i="1" s="1"/>
  <c r="L165" i="1"/>
  <c r="M165" i="1"/>
  <c r="L166" i="1"/>
  <c r="M166" i="1"/>
  <c r="L167" i="1"/>
  <c r="M167" i="1" s="1"/>
  <c r="L168" i="1"/>
  <c r="M168" i="1"/>
  <c r="L169" i="1"/>
  <c r="M169" i="1"/>
  <c r="L170" i="1"/>
  <c r="M170" i="1" s="1"/>
  <c r="L171" i="1"/>
  <c r="M171" i="1" s="1"/>
  <c r="L172" i="1"/>
  <c r="M172" i="1" s="1"/>
  <c r="L173" i="1"/>
  <c r="M173" i="1" s="1"/>
  <c r="L174" i="1"/>
  <c r="M174" i="1" s="1"/>
  <c r="L175" i="1"/>
  <c r="M175" i="1"/>
  <c r="L176" i="1"/>
  <c r="M176" i="1"/>
  <c r="L177" i="1"/>
  <c r="M177" i="1"/>
  <c r="L178" i="1"/>
  <c r="M178" i="1" s="1"/>
  <c r="L179" i="1"/>
  <c r="M179" i="1"/>
  <c r="L180" i="1"/>
  <c r="M180" i="1" s="1"/>
  <c r="L181" i="1"/>
  <c r="M181" i="1" s="1"/>
  <c r="L182" i="1"/>
  <c r="M182" i="1"/>
  <c r="L183" i="1"/>
  <c r="M183" i="1" s="1"/>
  <c r="L184" i="1"/>
  <c r="M184" i="1" s="1"/>
  <c r="L185" i="1"/>
  <c r="M185" i="1"/>
  <c r="L186" i="1"/>
  <c r="M186" i="1" s="1"/>
  <c r="L187" i="1"/>
  <c r="M187" i="1"/>
  <c r="L188" i="1"/>
  <c r="M188" i="1"/>
  <c r="L189" i="1"/>
  <c r="M189" i="1" s="1"/>
  <c r="L190" i="1"/>
  <c r="M190" i="1" s="1"/>
  <c r="L191" i="1"/>
  <c r="M191" i="1" s="1"/>
  <c r="L192" i="1"/>
  <c r="M192" i="1"/>
  <c r="L193" i="1"/>
  <c r="M193" i="1"/>
  <c r="L194" i="1"/>
  <c r="M194" i="1" s="1"/>
  <c r="L195" i="1"/>
  <c r="M195" i="1"/>
  <c r="L196" i="1"/>
  <c r="M196" i="1"/>
  <c r="L197" i="1"/>
  <c r="M197" i="1"/>
  <c r="L198" i="1"/>
  <c r="M198" i="1" s="1"/>
  <c r="L199" i="1"/>
  <c r="M199" i="1" s="1"/>
  <c r="L200" i="1"/>
  <c r="M200" i="1" s="1"/>
  <c r="L201" i="1"/>
  <c r="M201" i="1" s="1"/>
  <c r="L2" i="1"/>
  <c r="M2" i="1" s="1"/>
  <c r="H3" i="1"/>
  <c r="I3" i="1" s="1"/>
  <c r="H4" i="1"/>
  <c r="I4" i="1" s="1"/>
  <c r="H5" i="1"/>
  <c r="I5" i="1" s="1"/>
  <c r="H6" i="1"/>
  <c r="I6" i="1" s="1"/>
  <c r="H7" i="1"/>
  <c r="I7" i="1" s="1"/>
  <c r="H8" i="1"/>
  <c r="I8" i="1" s="1"/>
  <c r="H9" i="1"/>
  <c r="I9" i="1" s="1"/>
  <c r="H10" i="1"/>
  <c r="I10" i="1" s="1"/>
  <c r="H11" i="1"/>
  <c r="I11" i="1" s="1"/>
  <c r="H12" i="1"/>
  <c r="I12" i="1" s="1"/>
  <c r="H13" i="1"/>
  <c r="I13" i="1"/>
  <c r="H14" i="1"/>
  <c r="I14" i="1" s="1"/>
  <c r="H16" i="1"/>
  <c r="I16" i="1" s="1"/>
  <c r="H17" i="1"/>
  <c r="I17" i="1" s="1"/>
  <c r="H18" i="1"/>
  <c r="I18" i="1" s="1"/>
  <c r="H19" i="1"/>
  <c r="I19" i="1" s="1"/>
  <c r="H20" i="1"/>
  <c r="I20" i="1" s="1"/>
  <c r="H21" i="1"/>
  <c r="I21" i="1" s="1"/>
  <c r="H22" i="1"/>
  <c r="I22" i="1" s="1"/>
  <c r="H23" i="1"/>
  <c r="I23" i="1" s="1"/>
  <c r="H24" i="1"/>
  <c r="I24" i="1"/>
  <c r="H25" i="1"/>
  <c r="I25" i="1"/>
  <c r="H26" i="1"/>
  <c r="I26" i="1" s="1"/>
  <c r="H27" i="1"/>
  <c r="I27" i="1" s="1"/>
  <c r="H28" i="1"/>
  <c r="I28" i="1" s="1"/>
  <c r="H29" i="1"/>
  <c r="I29" i="1" s="1"/>
  <c r="H30" i="1"/>
  <c r="I30" i="1" s="1"/>
  <c r="H31" i="1"/>
  <c r="I31" i="1" s="1"/>
  <c r="H32" i="1"/>
  <c r="I32" i="1" s="1"/>
  <c r="H33" i="1"/>
  <c r="I33" i="1"/>
  <c r="H34" i="1"/>
  <c r="I34" i="1" s="1"/>
  <c r="H35" i="1"/>
  <c r="I35" i="1" s="1"/>
  <c r="H36" i="1"/>
  <c r="I36" i="1" s="1"/>
  <c r="H37" i="1"/>
  <c r="I37" i="1"/>
  <c r="H38" i="1"/>
  <c r="I38" i="1" s="1"/>
  <c r="H39" i="1"/>
  <c r="I39" i="1" s="1"/>
  <c r="H40" i="1"/>
  <c r="I40" i="1"/>
  <c r="H41" i="1"/>
  <c r="I41" i="1"/>
  <c r="H42" i="1"/>
  <c r="I42" i="1" s="1"/>
  <c r="H43" i="1"/>
  <c r="I43" i="1" s="1"/>
  <c r="H44" i="1"/>
  <c r="I44" i="1" s="1"/>
  <c r="H45" i="1"/>
  <c r="I45" i="1"/>
  <c r="H46" i="1"/>
  <c r="I46" i="1" s="1"/>
  <c r="H47" i="1"/>
  <c r="I47" i="1" s="1"/>
  <c r="H48" i="1"/>
  <c r="I48" i="1" s="1"/>
  <c r="H49" i="1"/>
  <c r="I49" i="1"/>
  <c r="H50" i="1"/>
  <c r="I50" i="1" s="1"/>
  <c r="H51" i="1"/>
  <c r="I51" i="1" s="1"/>
  <c r="H52" i="1"/>
  <c r="I52" i="1" s="1"/>
  <c r="H53" i="1"/>
  <c r="I53" i="1"/>
  <c r="H54" i="1"/>
  <c r="I54" i="1" s="1"/>
  <c r="H55" i="1"/>
  <c r="I55" i="1" s="1"/>
  <c r="H56" i="1"/>
  <c r="I56" i="1" s="1"/>
  <c r="H57" i="1"/>
  <c r="I57" i="1" s="1"/>
  <c r="H58" i="1"/>
  <c r="I58" i="1" s="1"/>
  <c r="H59" i="1"/>
  <c r="I59" i="1" s="1"/>
  <c r="H60" i="1"/>
  <c r="I60" i="1" s="1"/>
  <c r="H61" i="1"/>
  <c r="I61" i="1" s="1"/>
  <c r="H62" i="1"/>
  <c r="I62" i="1" s="1"/>
  <c r="H63" i="1"/>
  <c r="I63" i="1" s="1"/>
  <c r="H64" i="1"/>
  <c r="I64" i="1" s="1"/>
  <c r="H65" i="1"/>
  <c r="I65" i="1" s="1"/>
  <c r="H66" i="1"/>
  <c r="I66" i="1" s="1"/>
  <c r="H67" i="1"/>
  <c r="I67" i="1" s="1"/>
  <c r="H68" i="1"/>
  <c r="I68" i="1" s="1"/>
  <c r="H69" i="1"/>
  <c r="I69" i="1" s="1"/>
  <c r="H70" i="1"/>
  <c r="I70" i="1" s="1"/>
  <c r="H71" i="1"/>
  <c r="I71" i="1" s="1"/>
  <c r="H72" i="1"/>
  <c r="I72" i="1" s="1"/>
  <c r="H73" i="1"/>
  <c r="I73" i="1" s="1"/>
  <c r="H74" i="1"/>
  <c r="I74" i="1" s="1"/>
  <c r="H75" i="1"/>
  <c r="I75" i="1" s="1"/>
  <c r="H76" i="1"/>
  <c r="I76" i="1" s="1"/>
  <c r="H77" i="1"/>
  <c r="I77" i="1" s="1"/>
  <c r="H78" i="1"/>
  <c r="I78" i="1" s="1"/>
  <c r="H79" i="1"/>
  <c r="I79" i="1" s="1"/>
  <c r="H80" i="1"/>
  <c r="I80" i="1" s="1"/>
  <c r="H81" i="1"/>
  <c r="I81" i="1" s="1"/>
  <c r="H82" i="1"/>
  <c r="I82" i="1" s="1"/>
  <c r="H83" i="1"/>
  <c r="I83" i="1" s="1"/>
  <c r="H84" i="1"/>
  <c r="I84" i="1" s="1"/>
  <c r="H85" i="1"/>
  <c r="I85" i="1" s="1"/>
  <c r="H86" i="1"/>
  <c r="I86" i="1" s="1"/>
  <c r="H87" i="1"/>
  <c r="I87" i="1" s="1"/>
  <c r="H88" i="1"/>
  <c r="I88" i="1" s="1"/>
  <c r="H89" i="1"/>
  <c r="I89" i="1" s="1"/>
  <c r="H90" i="1"/>
  <c r="I90" i="1" s="1"/>
  <c r="H91" i="1"/>
  <c r="I91" i="1" s="1"/>
  <c r="H92" i="1"/>
  <c r="I92" i="1" s="1"/>
  <c r="H93" i="1"/>
  <c r="I93" i="1" s="1"/>
  <c r="H94" i="1"/>
  <c r="I94" i="1" s="1"/>
  <c r="H95" i="1"/>
  <c r="I95" i="1" s="1"/>
  <c r="H96" i="1"/>
  <c r="I96" i="1"/>
  <c r="H97" i="1"/>
  <c r="I97" i="1" s="1"/>
  <c r="H98" i="1"/>
  <c r="I98" i="1" s="1"/>
  <c r="H99" i="1"/>
  <c r="I99" i="1" s="1"/>
  <c r="H100" i="1"/>
  <c r="I100" i="1" s="1"/>
  <c r="H101" i="1"/>
  <c r="I101" i="1" s="1"/>
  <c r="H102" i="1"/>
  <c r="I102" i="1" s="1"/>
  <c r="H103" i="1"/>
  <c r="I103" i="1" s="1"/>
  <c r="H104" i="1"/>
  <c r="I104" i="1"/>
  <c r="H105" i="1"/>
  <c r="I105" i="1" s="1"/>
  <c r="H106" i="1"/>
  <c r="I106" i="1" s="1"/>
  <c r="H107" i="1"/>
  <c r="I107" i="1" s="1"/>
  <c r="H108" i="1"/>
  <c r="I108" i="1" s="1"/>
  <c r="H109" i="1"/>
  <c r="I109" i="1" s="1"/>
  <c r="H110" i="1"/>
  <c r="I110" i="1" s="1"/>
  <c r="H111" i="1"/>
  <c r="I111" i="1" s="1"/>
  <c r="H112" i="1"/>
  <c r="I112" i="1" s="1"/>
  <c r="H113" i="1"/>
  <c r="I113" i="1" s="1"/>
  <c r="H114" i="1"/>
  <c r="I114" i="1" s="1"/>
  <c r="H115" i="1"/>
  <c r="I115" i="1" s="1"/>
  <c r="H116" i="1"/>
  <c r="I116" i="1" s="1"/>
  <c r="H117" i="1"/>
  <c r="I117" i="1" s="1"/>
  <c r="H118" i="1"/>
  <c r="I118" i="1" s="1"/>
  <c r="H119" i="1"/>
  <c r="I119" i="1" s="1"/>
  <c r="H120" i="1"/>
  <c r="I120" i="1"/>
  <c r="H121" i="1"/>
  <c r="I121" i="1" s="1"/>
  <c r="H122" i="1"/>
  <c r="I122" i="1" s="1"/>
  <c r="H123" i="1"/>
  <c r="I123" i="1" s="1"/>
  <c r="H124" i="1"/>
  <c r="I124" i="1" s="1"/>
  <c r="H125" i="1"/>
  <c r="I125" i="1" s="1"/>
  <c r="H126" i="1"/>
  <c r="I126" i="1" s="1"/>
  <c r="H127" i="1"/>
  <c r="I127" i="1" s="1"/>
  <c r="H128" i="1"/>
  <c r="I128" i="1" s="1"/>
  <c r="H129" i="1"/>
  <c r="I129" i="1" s="1"/>
  <c r="H130" i="1"/>
  <c r="I130" i="1" s="1"/>
  <c r="H131" i="1"/>
  <c r="I131" i="1" s="1"/>
  <c r="H132" i="1"/>
  <c r="I132" i="1" s="1"/>
  <c r="H133" i="1"/>
  <c r="I133" i="1" s="1"/>
  <c r="H134" i="1"/>
  <c r="I134" i="1" s="1"/>
  <c r="H135" i="1"/>
  <c r="I135" i="1" s="1"/>
  <c r="H136" i="1"/>
  <c r="I136" i="1" s="1"/>
  <c r="H137" i="1"/>
  <c r="I137" i="1" s="1"/>
  <c r="H138" i="1"/>
  <c r="I138" i="1" s="1"/>
  <c r="H139" i="1"/>
  <c r="I139" i="1" s="1"/>
  <c r="H140" i="1"/>
  <c r="I140" i="1" s="1"/>
  <c r="H141" i="1"/>
  <c r="I141" i="1" s="1"/>
  <c r="H142" i="1"/>
  <c r="I142" i="1" s="1"/>
  <c r="H143" i="1"/>
  <c r="I143" i="1" s="1"/>
  <c r="H144" i="1"/>
  <c r="I144" i="1" s="1"/>
  <c r="H145" i="1"/>
  <c r="I145" i="1" s="1"/>
  <c r="H146" i="1"/>
  <c r="I146" i="1" s="1"/>
  <c r="H147" i="1"/>
  <c r="I147" i="1" s="1"/>
  <c r="H148" i="1"/>
  <c r="I148" i="1" s="1"/>
  <c r="H149" i="1"/>
  <c r="I149" i="1"/>
  <c r="H150" i="1"/>
  <c r="I150" i="1" s="1"/>
  <c r="H151" i="1"/>
  <c r="I151" i="1" s="1"/>
  <c r="H152" i="1"/>
  <c r="I152" i="1" s="1"/>
  <c r="H153" i="1"/>
  <c r="I153" i="1" s="1"/>
  <c r="H154" i="1"/>
  <c r="I154" i="1" s="1"/>
  <c r="H155" i="1"/>
  <c r="I155" i="1" s="1"/>
  <c r="H156" i="1"/>
  <c r="I156" i="1" s="1"/>
  <c r="H157" i="1"/>
  <c r="I157" i="1" s="1"/>
  <c r="H158" i="1"/>
  <c r="I158" i="1" s="1"/>
  <c r="H159" i="1"/>
  <c r="I159" i="1" s="1"/>
  <c r="H160" i="1"/>
  <c r="I160" i="1" s="1"/>
  <c r="H161" i="1"/>
  <c r="I161" i="1" s="1"/>
  <c r="H162" i="1"/>
  <c r="I162" i="1" s="1"/>
  <c r="H163" i="1"/>
  <c r="I163" i="1" s="1"/>
  <c r="H164" i="1"/>
  <c r="I164" i="1" s="1"/>
  <c r="H165" i="1"/>
  <c r="I165" i="1" s="1"/>
  <c r="H166" i="1"/>
  <c r="I166" i="1" s="1"/>
  <c r="H167" i="1"/>
  <c r="I167" i="1" s="1"/>
  <c r="H168" i="1"/>
  <c r="I168" i="1"/>
  <c r="H169" i="1"/>
  <c r="I169" i="1" s="1"/>
  <c r="H170" i="1"/>
  <c r="I170" i="1" s="1"/>
  <c r="H171" i="1"/>
  <c r="I171" i="1" s="1"/>
  <c r="H172" i="1"/>
  <c r="I172" i="1" s="1"/>
  <c r="H173" i="1"/>
  <c r="I173" i="1" s="1"/>
  <c r="H174" i="1"/>
  <c r="I174" i="1" s="1"/>
  <c r="H175" i="1"/>
  <c r="I175" i="1" s="1"/>
  <c r="H176" i="1"/>
  <c r="I176" i="1" s="1"/>
  <c r="H177" i="1"/>
  <c r="I177" i="1"/>
  <c r="H178" i="1"/>
  <c r="I178" i="1" s="1"/>
  <c r="H179" i="1"/>
  <c r="I179" i="1" s="1"/>
  <c r="H180" i="1"/>
  <c r="I180" i="1" s="1"/>
  <c r="H181" i="1"/>
  <c r="I181" i="1" s="1"/>
  <c r="H182" i="1"/>
  <c r="I182" i="1" s="1"/>
  <c r="H183" i="1"/>
  <c r="I183" i="1" s="1"/>
  <c r="H184" i="1"/>
  <c r="I184" i="1" s="1"/>
  <c r="H185" i="1"/>
  <c r="I185" i="1" s="1"/>
  <c r="H186" i="1"/>
  <c r="I186" i="1" s="1"/>
  <c r="H187" i="1"/>
  <c r="I187" i="1" s="1"/>
  <c r="H188" i="1"/>
  <c r="I188" i="1" s="1"/>
  <c r="H189" i="1"/>
  <c r="I189" i="1" s="1"/>
  <c r="H190" i="1"/>
  <c r="I190" i="1" s="1"/>
  <c r="H191" i="1"/>
  <c r="I191" i="1" s="1"/>
  <c r="H192" i="1"/>
  <c r="I192" i="1" s="1"/>
  <c r="H193" i="1"/>
  <c r="I193" i="1" s="1"/>
  <c r="H194" i="1"/>
  <c r="I194" i="1" s="1"/>
  <c r="H195" i="1"/>
  <c r="I195" i="1" s="1"/>
  <c r="H196" i="1"/>
  <c r="I196" i="1" s="1"/>
  <c r="H197" i="1"/>
  <c r="I197" i="1" s="1"/>
  <c r="H198" i="1"/>
  <c r="I198" i="1" s="1"/>
  <c r="H199" i="1"/>
  <c r="I199" i="1" s="1"/>
  <c r="H200" i="1"/>
  <c r="I200" i="1"/>
  <c r="H201" i="1"/>
  <c r="I201" i="1" s="1"/>
  <c r="H2" i="1"/>
  <c r="I2" i="1" s="1"/>
  <c r="D13" i="1"/>
  <c r="E13" i="1" s="1"/>
  <c r="D14" i="1"/>
  <c r="E14" i="1" s="1"/>
  <c r="D15" i="1"/>
  <c r="E15" i="1"/>
  <c r="D16" i="1"/>
  <c r="E16" i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/>
  <c r="D25" i="1"/>
  <c r="E25" i="1" s="1"/>
  <c r="D26" i="1"/>
  <c r="E26" i="1" s="1"/>
  <c r="D27" i="1"/>
  <c r="E27" i="1" s="1"/>
  <c r="D28" i="1"/>
  <c r="E28" i="1"/>
  <c r="D29" i="1"/>
  <c r="E29" i="1" s="1"/>
  <c r="D30" i="1"/>
  <c r="E30" i="1" s="1"/>
  <c r="D31" i="1"/>
  <c r="E31" i="1"/>
  <c r="D32" i="1"/>
  <c r="E32" i="1" s="1"/>
  <c r="D33" i="1"/>
  <c r="E33" i="1" s="1"/>
  <c r="D34" i="1"/>
  <c r="E34" i="1" s="1"/>
  <c r="D35" i="1"/>
  <c r="E35" i="1" s="1"/>
  <c r="D36" i="1"/>
  <c r="E36" i="1" s="1"/>
  <c r="D37" i="1"/>
  <c r="E37" i="1" s="1"/>
  <c r="D38" i="1"/>
  <c r="E38" i="1" s="1"/>
  <c r="D39" i="1"/>
  <c r="E39" i="1" s="1"/>
  <c r="D40" i="1"/>
  <c r="E40" i="1" s="1"/>
  <c r="D41" i="1"/>
  <c r="E41" i="1" s="1"/>
  <c r="D42" i="1"/>
  <c r="E42" i="1" s="1"/>
  <c r="D43" i="1"/>
  <c r="E43" i="1" s="1"/>
  <c r="D44" i="1"/>
  <c r="E44" i="1" s="1"/>
  <c r="D45" i="1"/>
  <c r="E45" i="1" s="1"/>
  <c r="D46" i="1"/>
  <c r="E46" i="1"/>
  <c r="D47" i="1"/>
  <c r="E47" i="1" s="1"/>
  <c r="D48" i="1"/>
  <c r="E48" i="1" s="1"/>
  <c r="D49" i="1"/>
  <c r="E49" i="1" s="1"/>
  <c r="D50" i="1"/>
  <c r="E50" i="1" s="1"/>
  <c r="D51" i="1"/>
  <c r="E51" i="1" s="1"/>
  <c r="D52" i="1"/>
  <c r="E52" i="1" s="1"/>
  <c r="D53" i="1"/>
  <c r="E53" i="1"/>
  <c r="D54" i="1"/>
  <c r="E54" i="1" s="1"/>
  <c r="D55" i="1"/>
  <c r="E55" i="1" s="1"/>
  <c r="D56" i="1"/>
  <c r="E56" i="1" s="1"/>
  <c r="D57" i="1"/>
  <c r="E57" i="1" s="1"/>
  <c r="D58" i="1"/>
  <c r="E58" i="1" s="1"/>
  <c r="D59" i="1"/>
  <c r="E59" i="1" s="1"/>
  <c r="D60" i="1"/>
  <c r="E60" i="1" s="1"/>
  <c r="D61" i="1"/>
  <c r="E61" i="1" s="1"/>
  <c r="D62" i="1"/>
  <c r="E62" i="1" s="1"/>
  <c r="D63" i="1"/>
  <c r="E63" i="1" s="1"/>
  <c r="D64" i="1"/>
  <c r="E64" i="1"/>
  <c r="D65" i="1"/>
  <c r="E65" i="1" s="1"/>
  <c r="D66" i="1"/>
  <c r="E66" i="1" s="1"/>
  <c r="D67" i="1"/>
  <c r="E67" i="1"/>
  <c r="D68" i="1"/>
  <c r="E68" i="1" s="1"/>
  <c r="D69" i="1"/>
  <c r="E69" i="1" s="1"/>
  <c r="D70" i="1"/>
  <c r="E70" i="1"/>
  <c r="D71" i="1"/>
  <c r="E71" i="1" s="1"/>
  <c r="D72" i="1"/>
  <c r="E72" i="1" s="1"/>
  <c r="D73" i="1"/>
  <c r="E73" i="1" s="1"/>
  <c r="D74" i="1"/>
  <c r="E74" i="1" s="1"/>
  <c r="D75" i="1"/>
  <c r="E75" i="1" s="1"/>
  <c r="D76" i="1"/>
  <c r="E76" i="1" s="1"/>
  <c r="D77" i="1"/>
  <c r="E77" i="1" s="1"/>
  <c r="D78" i="1"/>
  <c r="E78" i="1" s="1"/>
  <c r="D79" i="1"/>
  <c r="E79" i="1"/>
  <c r="D80" i="1"/>
  <c r="E80" i="1"/>
  <c r="D81" i="1"/>
  <c r="E81" i="1" s="1"/>
  <c r="D82" i="1"/>
  <c r="E82" i="1" s="1"/>
  <c r="D83" i="1"/>
  <c r="E83" i="1" s="1"/>
  <c r="D84" i="1"/>
  <c r="E84" i="1"/>
  <c r="D85" i="1"/>
  <c r="E85" i="1" s="1"/>
  <c r="D86" i="1"/>
  <c r="E86" i="1" s="1"/>
  <c r="D87" i="1"/>
  <c r="E87" i="1" s="1"/>
  <c r="D88" i="1"/>
  <c r="E88" i="1" s="1"/>
  <c r="D89" i="1"/>
  <c r="E89" i="1" s="1"/>
  <c r="D90" i="1"/>
  <c r="E90" i="1"/>
  <c r="D91" i="1"/>
  <c r="E91" i="1"/>
  <c r="D92" i="1"/>
  <c r="E92" i="1"/>
  <c r="D93" i="1"/>
  <c r="E93" i="1" s="1"/>
  <c r="D94" i="1"/>
  <c r="E94" i="1" s="1"/>
  <c r="D95" i="1"/>
  <c r="E95" i="1" s="1"/>
  <c r="D96" i="1"/>
  <c r="E96" i="1" s="1"/>
  <c r="D97" i="1"/>
  <c r="E97" i="1" s="1"/>
  <c r="D98" i="1"/>
  <c r="E98" i="1" s="1"/>
  <c r="D99" i="1"/>
  <c r="E99" i="1" s="1"/>
  <c r="D100" i="1"/>
  <c r="E100" i="1" s="1"/>
  <c r="D101" i="1"/>
  <c r="E101" i="1" s="1"/>
  <c r="D102" i="1"/>
  <c r="E102" i="1" s="1"/>
  <c r="D103" i="1"/>
  <c r="E103" i="1" s="1"/>
  <c r="D104" i="1"/>
  <c r="E104" i="1" s="1"/>
  <c r="D105" i="1"/>
  <c r="E105" i="1" s="1"/>
  <c r="D106" i="1"/>
  <c r="E106" i="1"/>
  <c r="D107" i="1"/>
  <c r="E107" i="1"/>
  <c r="D108" i="1"/>
  <c r="E108" i="1" s="1"/>
  <c r="D109" i="1"/>
  <c r="E109" i="1" s="1"/>
  <c r="D110" i="1"/>
  <c r="E110" i="1" s="1"/>
  <c r="D111" i="1"/>
  <c r="E111" i="1" s="1"/>
  <c r="D112" i="1"/>
  <c r="E112" i="1" s="1"/>
  <c r="D113" i="1"/>
  <c r="E113" i="1" s="1"/>
  <c r="D114" i="1"/>
  <c r="E114" i="1" s="1"/>
  <c r="D115" i="1"/>
  <c r="E115" i="1" s="1"/>
  <c r="D116" i="1"/>
  <c r="E116" i="1" s="1"/>
  <c r="D117" i="1"/>
  <c r="E117" i="1" s="1"/>
  <c r="D118" i="1"/>
  <c r="E118" i="1"/>
  <c r="D119" i="1"/>
  <c r="E119" i="1" s="1"/>
  <c r="D120" i="1"/>
  <c r="E120" i="1" s="1"/>
  <c r="D121" i="1"/>
  <c r="E121" i="1" s="1"/>
  <c r="D122" i="1"/>
  <c r="E122" i="1" s="1"/>
  <c r="D123" i="1"/>
  <c r="E123" i="1" s="1"/>
  <c r="D124" i="1"/>
  <c r="E124" i="1" s="1"/>
  <c r="D125" i="1"/>
  <c r="E125" i="1" s="1"/>
  <c r="D126" i="1"/>
  <c r="E126" i="1" s="1"/>
  <c r="D127" i="1"/>
  <c r="E127" i="1" s="1"/>
  <c r="D128" i="1"/>
  <c r="E128" i="1" s="1"/>
  <c r="D129" i="1"/>
  <c r="E129" i="1" s="1"/>
  <c r="D130" i="1"/>
  <c r="E130" i="1" s="1"/>
  <c r="D131" i="1"/>
  <c r="E131" i="1"/>
  <c r="D132" i="1"/>
  <c r="E132" i="1" s="1"/>
  <c r="D133" i="1"/>
  <c r="E133" i="1" s="1"/>
  <c r="D134" i="1"/>
  <c r="E134" i="1" s="1"/>
  <c r="D135" i="1"/>
  <c r="E135" i="1" s="1"/>
  <c r="D136" i="1"/>
  <c r="E136" i="1" s="1"/>
  <c r="D137" i="1"/>
  <c r="E137" i="1" s="1"/>
  <c r="D138" i="1"/>
  <c r="E138" i="1" s="1"/>
  <c r="D139" i="1"/>
  <c r="E139" i="1" s="1"/>
  <c r="D140" i="1"/>
  <c r="E140" i="1" s="1"/>
  <c r="D141" i="1"/>
  <c r="E141" i="1"/>
  <c r="D142" i="1"/>
  <c r="E142" i="1" s="1"/>
  <c r="D143" i="1"/>
  <c r="E143" i="1" s="1"/>
  <c r="D144" i="1"/>
  <c r="E144" i="1" s="1"/>
  <c r="D145" i="1"/>
  <c r="E145" i="1" s="1"/>
  <c r="D146" i="1"/>
  <c r="E146" i="1" s="1"/>
  <c r="D147" i="1"/>
  <c r="E147" i="1"/>
  <c r="D148" i="1"/>
  <c r="E148" i="1" s="1"/>
  <c r="D149" i="1"/>
  <c r="E149" i="1" s="1"/>
  <c r="D150" i="1"/>
  <c r="E150" i="1"/>
  <c r="D151" i="1"/>
  <c r="E151" i="1" s="1"/>
  <c r="D152" i="1"/>
  <c r="E152" i="1" s="1"/>
  <c r="D153" i="1"/>
  <c r="E153" i="1" s="1"/>
  <c r="D154" i="1"/>
  <c r="E154" i="1" s="1"/>
  <c r="D155" i="1"/>
  <c r="E155" i="1" s="1"/>
  <c r="D156" i="1"/>
  <c r="E156" i="1"/>
  <c r="D157" i="1"/>
  <c r="E157" i="1" s="1"/>
  <c r="D158" i="1"/>
  <c r="E158" i="1"/>
  <c r="D159" i="1"/>
  <c r="E159" i="1" s="1"/>
  <c r="D160" i="1"/>
  <c r="E160" i="1"/>
  <c r="D161" i="1"/>
  <c r="E161" i="1" s="1"/>
  <c r="D162" i="1"/>
  <c r="E162" i="1" s="1"/>
  <c r="D163" i="1"/>
  <c r="E163" i="1" s="1"/>
  <c r="D164" i="1"/>
  <c r="E164" i="1"/>
  <c r="D165" i="1"/>
  <c r="E165" i="1" s="1"/>
  <c r="D166" i="1"/>
  <c r="E166" i="1"/>
  <c r="D167" i="1"/>
  <c r="E167" i="1" s="1"/>
  <c r="D168" i="1"/>
  <c r="E168" i="1" s="1"/>
  <c r="D169" i="1"/>
  <c r="E169" i="1" s="1"/>
  <c r="D170" i="1"/>
  <c r="E170" i="1" s="1"/>
  <c r="D171" i="1"/>
  <c r="E171" i="1" s="1"/>
  <c r="D172" i="1"/>
  <c r="E172" i="1"/>
  <c r="D173" i="1"/>
  <c r="E173" i="1" s="1"/>
  <c r="D174" i="1"/>
  <c r="E174" i="1" s="1"/>
  <c r="D175" i="1"/>
  <c r="E175" i="1" s="1"/>
  <c r="D176" i="1"/>
  <c r="E176" i="1"/>
  <c r="D177" i="1"/>
  <c r="E177" i="1" s="1"/>
  <c r="D178" i="1"/>
  <c r="E178" i="1"/>
  <c r="D179" i="1"/>
  <c r="E179" i="1" s="1"/>
  <c r="D180" i="1"/>
  <c r="E180" i="1" s="1"/>
  <c r="D181" i="1"/>
  <c r="E181" i="1" s="1"/>
  <c r="D182" i="1"/>
  <c r="E182" i="1" s="1"/>
  <c r="D183" i="1"/>
  <c r="E183" i="1"/>
  <c r="D184" i="1"/>
  <c r="E184" i="1"/>
  <c r="D185" i="1"/>
  <c r="E185" i="1" s="1"/>
  <c r="D186" i="1"/>
  <c r="E186" i="1" s="1"/>
  <c r="D187" i="1"/>
  <c r="E187" i="1" s="1"/>
  <c r="D188" i="1"/>
  <c r="E188" i="1" s="1"/>
  <c r="D189" i="1"/>
  <c r="E189" i="1"/>
  <c r="D190" i="1"/>
  <c r="E190" i="1" s="1"/>
  <c r="D191" i="1"/>
  <c r="E191" i="1" s="1"/>
  <c r="D192" i="1"/>
  <c r="E192" i="1" s="1"/>
  <c r="D193" i="1"/>
  <c r="E193" i="1" s="1"/>
  <c r="D194" i="1"/>
  <c r="E194" i="1" s="1"/>
  <c r="D195" i="1"/>
  <c r="E195" i="1" s="1"/>
  <c r="D196" i="1"/>
  <c r="E196" i="1" s="1"/>
  <c r="D197" i="1"/>
  <c r="E197" i="1" s="1"/>
  <c r="D198" i="1"/>
  <c r="E198" i="1"/>
  <c r="D199" i="1"/>
  <c r="E199" i="1"/>
  <c r="D200" i="1"/>
  <c r="E200" i="1" s="1"/>
  <c r="D201" i="1"/>
  <c r="E201" i="1" s="1"/>
  <c r="D3" i="1"/>
  <c r="E3" i="1" s="1"/>
  <c r="D4" i="1"/>
  <c r="E4" i="1"/>
  <c r="D5" i="1"/>
  <c r="E5" i="1" s="1"/>
  <c r="D6" i="1"/>
  <c r="E6" i="1" s="1"/>
  <c r="D7" i="1"/>
  <c r="E7" i="1"/>
  <c r="D8" i="1"/>
  <c r="E8" i="1"/>
  <c r="D9" i="1"/>
  <c r="E9" i="1"/>
  <c r="D10" i="1"/>
  <c r="E10" i="1" s="1"/>
  <c r="D11" i="1"/>
  <c r="E11" i="1"/>
  <c r="D12" i="1"/>
  <c r="E12" i="1" s="1"/>
  <c r="E2" i="1"/>
  <c r="M203" i="1" l="1"/>
  <c r="M202" i="1"/>
  <c r="L202" i="1"/>
  <c r="L203" i="1"/>
  <c r="D202" i="1"/>
  <c r="E202" i="1"/>
  <c r="D203" i="1"/>
  <c r="E203" i="1" l="1"/>
  <c r="H15" i="1"/>
  <c r="H203" i="1" s="1"/>
  <c r="H202" i="1" l="1"/>
  <c r="I15" i="1"/>
  <c r="I202" i="1" l="1"/>
  <c r="I203" i="1"/>
</calcChain>
</file>

<file path=xl/sharedStrings.xml><?xml version="1.0" encoding="utf-8"?>
<sst xmlns="http://schemas.openxmlformats.org/spreadsheetml/2006/main" count="15" uniqueCount="11">
  <si>
    <t>lambda</t>
  </si>
  <si>
    <t>Pb Analytic</t>
  </si>
  <si>
    <t>Pb Simulation</t>
  </si>
  <si>
    <t>Absolute Error</t>
  </si>
  <si>
    <t>Relative Error</t>
  </si>
  <si>
    <t>Max</t>
  </si>
  <si>
    <t>Average</t>
  </si>
  <si>
    <t>Pd Simulation</t>
  </si>
  <si>
    <t>Pd Analytic</t>
  </si>
  <si>
    <t>Nc Simulation</t>
  </si>
  <si>
    <t>Nc Analytic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</si>
</sst>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21"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5" formatCode="0.00E+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Pb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Sheet1!$B$1</c:f>
              <c:strCache>
                <c:ptCount val="1"/>
                <c:pt idx="0">
                  <c:v>Pb Simulation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Sheet1!$A$2:$A$201</c:f>
              <c:numCache>
                <c:formatCode>General</c:formatCode>
                <c:ptCount val="20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8.1999999999999993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8.6999999999999993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9.1999999999999993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9.6999999999999993</c:v>
                </c:pt>
                <c:pt idx="97">
                  <c:v>9.8000000000000007</c:v>
                </c:pt>
                <c:pt idx="98">
                  <c:v>9.9</c:v>
                </c:pt>
                <c:pt idx="99">
                  <c:v>10</c:v>
                </c:pt>
                <c:pt idx="100">
                  <c:v>10.1</c:v>
                </c:pt>
                <c:pt idx="101">
                  <c:v>10.199999999999999</c:v>
                </c:pt>
                <c:pt idx="102">
                  <c:v>10.3</c:v>
                </c:pt>
                <c:pt idx="103">
                  <c:v>10.4</c:v>
                </c:pt>
                <c:pt idx="104">
                  <c:v>10.5</c:v>
                </c:pt>
                <c:pt idx="105">
                  <c:v>10.6</c:v>
                </c:pt>
                <c:pt idx="106">
                  <c:v>10.7</c:v>
                </c:pt>
                <c:pt idx="107">
                  <c:v>10.8</c:v>
                </c:pt>
                <c:pt idx="108">
                  <c:v>10.9</c:v>
                </c:pt>
                <c:pt idx="109">
                  <c:v>11</c:v>
                </c:pt>
                <c:pt idx="110">
                  <c:v>11.1</c:v>
                </c:pt>
                <c:pt idx="111">
                  <c:v>11.2</c:v>
                </c:pt>
                <c:pt idx="112">
                  <c:v>11.3</c:v>
                </c:pt>
                <c:pt idx="113">
                  <c:v>11.4</c:v>
                </c:pt>
                <c:pt idx="114">
                  <c:v>11.5</c:v>
                </c:pt>
                <c:pt idx="115">
                  <c:v>11.6</c:v>
                </c:pt>
                <c:pt idx="116">
                  <c:v>11.7</c:v>
                </c:pt>
                <c:pt idx="117">
                  <c:v>11.8</c:v>
                </c:pt>
                <c:pt idx="118">
                  <c:v>11.9</c:v>
                </c:pt>
                <c:pt idx="119">
                  <c:v>12</c:v>
                </c:pt>
                <c:pt idx="120">
                  <c:v>12.1</c:v>
                </c:pt>
                <c:pt idx="121">
                  <c:v>12.2</c:v>
                </c:pt>
                <c:pt idx="122">
                  <c:v>12.3</c:v>
                </c:pt>
                <c:pt idx="123">
                  <c:v>12.4</c:v>
                </c:pt>
                <c:pt idx="124">
                  <c:v>12.5</c:v>
                </c:pt>
                <c:pt idx="125">
                  <c:v>12.6</c:v>
                </c:pt>
                <c:pt idx="126">
                  <c:v>12.7</c:v>
                </c:pt>
                <c:pt idx="127">
                  <c:v>12.8</c:v>
                </c:pt>
                <c:pt idx="128">
                  <c:v>12.9</c:v>
                </c:pt>
                <c:pt idx="129">
                  <c:v>13</c:v>
                </c:pt>
                <c:pt idx="130">
                  <c:v>13.1</c:v>
                </c:pt>
                <c:pt idx="131">
                  <c:v>13.2</c:v>
                </c:pt>
                <c:pt idx="132">
                  <c:v>13.3</c:v>
                </c:pt>
                <c:pt idx="133">
                  <c:v>13.4</c:v>
                </c:pt>
                <c:pt idx="134">
                  <c:v>13.5</c:v>
                </c:pt>
                <c:pt idx="135">
                  <c:v>13.6</c:v>
                </c:pt>
                <c:pt idx="136">
                  <c:v>13.7</c:v>
                </c:pt>
                <c:pt idx="137">
                  <c:v>13.8</c:v>
                </c:pt>
                <c:pt idx="138">
                  <c:v>13.9</c:v>
                </c:pt>
                <c:pt idx="139">
                  <c:v>14</c:v>
                </c:pt>
                <c:pt idx="140">
                  <c:v>14.1</c:v>
                </c:pt>
                <c:pt idx="141">
                  <c:v>14.2</c:v>
                </c:pt>
                <c:pt idx="142">
                  <c:v>14.3</c:v>
                </c:pt>
                <c:pt idx="143">
                  <c:v>14.4</c:v>
                </c:pt>
                <c:pt idx="144">
                  <c:v>14.5</c:v>
                </c:pt>
                <c:pt idx="145">
                  <c:v>14.6</c:v>
                </c:pt>
                <c:pt idx="146">
                  <c:v>14.7</c:v>
                </c:pt>
                <c:pt idx="147">
                  <c:v>14.8</c:v>
                </c:pt>
                <c:pt idx="148">
                  <c:v>14.9</c:v>
                </c:pt>
                <c:pt idx="149">
                  <c:v>15</c:v>
                </c:pt>
                <c:pt idx="150">
                  <c:v>15.1</c:v>
                </c:pt>
                <c:pt idx="151">
                  <c:v>15.2</c:v>
                </c:pt>
                <c:pt idx="152">
                  <c:v>15.3</c:v>
                </c:pt>
                <c:pt idx="153">
                  <c:v>15.4</c:v>
                </c:pt>
                <c:pt idx="154">
                  <c:v>15.5</c:v>
                </c:pt>
                <c:pt idx="155">
                  <c:v>15.6</c:v>
                </c:pt>
                <c:pt idx="156">
                  <c:v>15.7</c:v>
                </c:pt>
                <c:pt idx="157">
                  <c:v>15.8</c:v>
                </c:pt>
                <c:pt idx="158">
                  <c:v>15.9</c:v>
                </c:pt>
                <c:pt idx="159">
                  <c:v>16</c:v>
                </c:pt>
                <c:pt idx="160">
                  <c:v>16.100000000000001</c:v>
                </c:pt>
                <c:pt idx="161">
                  <c:v>16.2</c:v>
                </c:pt>
                <c:pt idx="162">
                  <c:v>16.3</c:v>
                </c:pt>
                <c:pt idx="163">
                  <c:v>16.399999999999999</c:v>
                </c:pt>
                <c:pt idx="164">
                  <c:v>16.5</c:v>
                </c:pt>
                <c:pt idx="165">
                  <c:v>16.600000000000001</c:v>
                </c:pt>
                <c:pt idx="166">
                  <c:v>16.7</c:v>
                </c:pt>
                <c:pt idx="167">
                  <c:v>16.8</c:v>
                </c:pt>
                <c:pt idx="168">
                  <c:v>16.899999999999999</c:v>
                </c:pt>
                <c:pt idx="169">
                  <c:v>17</c:v>
                </c:pt>
                <c:pt idx="170">
                  <c:v>17.100000000000001</c:v>
                </c:pt>
                <c:pt idx="171">
                  <c:v>17.2</c:v>
                </c:pt>
                <c:pt idx="172">
                  <c:v>17.3</c:v>
                </c:pt>
                <c:pt idx="173">
                  <c:v>17.399999999999999</c:v>
                </c:pt>
                <c:pt idx="174">
                  <c:v>17.5</c:v>
                </c:pt>
                <c:pt idx="175">
                  <c:v>17.600000000000001</c:v>
                </c:pt>
                <c:pt idx="176">
                  <c:v>17.7</c:v>
                </c:pt>
                <c:pt idx="177">
                  <c:v>17.8</c:v>
                </c:pt>
                <c:pt idx="178">
                  <c:v>17.899999999999999</c:v>
                </c:pt>
                <c:pt idx="179">
                  <c:v>18</c:v>
                </c:pt>
                <c:pt idx="180">
                  <c:v>18.100000000000001</c:v>
                </c:pt>
                <c:pt idx="181">
                  <c:v>18.2</c:v>
                </c:pt>
                <c:pt idx="182">
                  <c:v>18.3</c:v>
                </c:pt>
                <c:pt idx="183">
                  <c:v>18.399999999999999</c:v>
                </c:pt>
                <c:pt idx="184">
                  <c:v>18.5</c:v>
                </c:pt>
                <c:pt idx="185">
                  <c:v>18.600000000000001</c:v>
                </c:pt>
                <c:pt idx="186">
                  <c:v>18.7</c:v>
                </c:pt>
                <c:pt idx="187">
                  <c:v>18.8</c:v>
                </c:pt>
                <c:pt idx="188">
                  <c:v>18.899999999999999</c:v>
                </c:pt>
                <c:pt idx="189">
                  <c:v>19</c:v>
                </c:pt>
                <c:pt idx="190">
                  <c:v>19.100000000000001</c:v>
                </c:pt>
                <c:pt idx="191">
                  <c:v>19.2</c:v>
                </c:pt>
                <c:pt idx="192">
                  <c:v>19.3</c:v>
                </c:pt>
                <c:pt idx="193">
                  <c:v>19.399999999999999</c:v>
                </c:pt>
                <c:pt idx="194">
                  <c:v>19.5</c:v>
                </c:pt>
                <c:pt idx="195">
                  <c:v>19.600000000000001</c:v>
                </c:pt>
                <c:pt idx="196">
                  <c:v>19.7</c:v>
                </c:pt>
                <c:pt idx="197">
                  <c:v>19.8</c:v>
                </c:pt>
                <c:pt idx="198">
                  <c:v>19.899999999999999</c:v>
                </c:pt>
                <c:pt idx="199">
                  <c:v>20</c:v>
                </c:pt>
              </c:numCache>
            </c:numRef>
          </c:xVal>
          <c:yVal>
            <c:numRef>
              <c:f>Sheet1!$B$2:$B$201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9.9999999999999995E-7</c:v>
                </c:pt>
                <c:pt idx="16">
                  <c:v>1.1E-5</c:v>
                </c:pt>
                <c:pt idx="17">
                  <c:v>1.2999999999999999E-5</c:v>
                </c:pt>
                <c:pt idx="18">
                  <c:v>1.9000000000000001E-5</c:v>
                </c:pt>
                <c:pt idx="19">
                  <c:v>3.1999999999999999E-5</c:v>
                </c:pt>
                <c:pt idx="20">
                  <c:v>6.0999999999999999E-5</c:v>
                </c:pt>
                <c:pt idx="21">
                  <c:v>1.36E-4</c:v>
                </c:pt>
                <c:pt idx="22">
                  <c:v>2.1100000000000001E-4</c:v>
                </c:pt>
                <c:pt idx="23">
                  <c:v>3.6600000000000001E-4</c:v>
                </c:pt>
                <c:pt idx="24">
                  <c:v>4.9899999999999999E-4</c:v>
                </c:pt>
                <c:pt idx="25">
                  <c:v>7.0699999999999995E-4</c:v>
                </c:pt>
                <c:pt idx="26">
                  <c:v>1.0529999999999999E-3</c:v>
                </c:pt>
                <c:pt idx="27">
                  <c:v>1.593E-3</c:v>
                </c:pt>
                <c:pt idx="28">
                  <c:v>2.2529999999999998E-3</c:v>
                </c:pt>
                <c:pt idx="29">
                  <c:v>3.052E-3</c:v>
                </c:pt>
                <c:pt idx="30">
                  <c:v>3.921E-3</c:v>
                </c:pt>
                <c:pt idx="31">
                  <c:v>4.9569999999999996E-3</c:v>
                </c:pt>
                <c:pt idx="32">
                  <c:v>6.3969999999999999E-3</c:v>
                </c:pt>
                <c:pt idx="33">
                  <c:v>8.2319999999999997E-3</c:v>
                </c:pt>
                <c:pt idx="34">
                  <c:v>1.0515999999999999E-2</c:v>
                </c:pt>
                <c:pt idx="35">
                  <c:v>1.3051999999999999E-2</c:v>
                </c:pt>
                <c:pt idx="36">
                  <c:v>1.5668000000000001E-2</c:v>
                </c:pt>
                <c:pt idx="37">
                  <c:v>1.9120999999999999E-2</c:v>
                </c:pt>
                <c:pt idx="38">
                  <c:v>2.2623999999999998E-2</c:v>
                </c:pt>
                <c:pt idx="39">
                  <c:v>2.6499000000000002E-2</c:v>
                </c:pt>
                <c:pt idx="40">
                  <c:v>3.0657E-2</c:v>
                </c:pt>
                <c:pt idx="41">
                  <c:v>3.6566000000000001E-2</c:v>
                </c:pt>
                <c:pt idx="42">
                  <c:v>4.1134999999999998E-2</c:v>
                </c:pt>
                <c:pt idx="43">
                  <c:v>4.6058000000000002E-2</c:v>
                </c:pt>
                <c:pt idx="44">
                  <c:v>5.2475000000000001E-2</c:v>
                </c:pt>
                <c:pt idx="45">
                  <c:v>5.8812999999999997E-2</c:v>
                </c:pt>
                <c:pt idx="46">
                  <c:v>6.5813999999999998E-2</c:v>
                </c:pt>
                <c:pt idx="47">
                  <c:v>7.2540999999999994E-2</c:v>
                </c:pt>
                <c:pt idx="48">
                  <c:v>7.8884999999999997E-2</c:v>
                </c:pt>
                <c:pt idx="49">
                  <c:v>8.7711999999999998E-2</c:v>
                </c:pt>
                <c:pt idx="50">
                  <c:v>9.5190999999999998E-2</c:v>
                </c:pt>
                <c:pt idx="51">
                  <c:v>0.101169</c:v>
                </c:pt>
                <c:pt idx="52">
                  <c:v>0.110515</c:v>
                </c:pt>
                <c:pt idx="53">
                  <c:v>0.11670700000000001</c:v>
                </c:pt>
                <c:pt idx="54">
                  <c:v>0.12688099999999999</c:v>
                </c:pt>
                <c:pt idx="55">
                  <c:v>0.13459599999999999</c:v>
                </c:pt>
                <c:pt idx="56">
                  <c:v>0.14260900000000001</c:v>
                </c:pt>
                <c:pt idx="57">
                  <c:v>0.15232299999999999</c:v>
                </c:pt>
                <c:pt idx="58">
                  <c:v>0.159217</c:v>
                </c:pt>
                <c:pt idx="59">
                  <c:v>0.16771</c:v>
                </c:pt>
                <c:pt idx="60">
                  <c:v>0.17646000000000001</c:v>
                </c:pt>
                <c:pt idx="61">
                  <c:v>0.18479000000000001</c:v>
                </c:pt>
                <c:pt idx="62">
                  <c:v>0.19348399999999999</c:v>
                </c:pt>
                <c:pt idx="63">
                  <c:v>0.20150499999999999</c:v>
                </c:pt>
                <c:pt idx="64">
                  <c:v>0.210476</c:v>
                </c:pt>
                <c:pt idx="65">
                  <c:v>0.21936600000000001</c:v>
                </c:pt>
                <c:pt idx="66">
                  <c:v>0.22425600000000001</c:v>
                </c:pt>
                <c:pt idx="67">
                  <c:v>0.234509</c:v>
                </c:pt>
                <c:pt idx="68">
                  <c:v>0.242317</c:v>
                </c:pt>
                <c:pt idx="69">
                  <c:v>0.247475</c:v>
                </c:pt>
                <c:pt idx="70">
                  <c:v>0.25698300000000002</c:v>
                </c:pt>
                <c:pt idx="71">
                  <c:v>0.263963</c:v>
                </c:pt>
                <c:pt idx="72">
                  <c:v>0.27278200000000002</c:v>
                </c:pt>
                <c:pt idx="73">
                  <c:v>0.27799200000000002</c:v>
                </c:pt>
                <c:pt idx="74">
                  <c:v>0.287607</c:v>
                </c:pt>
                <c:pt idx="75">
                  <c:v>0.29328100000000001</c:v>
                </c:pt>
                <c:pt idx="76">
                  <c:v>0.30107499999999998</c:v>
                </c:pt>
                <c:pt idx="77">
                  <c:v>0.30990800000000002</c:v>
                </c:pt>
                <c:pt idx="78">
                  <c:v>0.31561</c:v>
                </c:pt>
                <c:pt idx="79">
                  <c:v>0.32227800000000001</c:v>
                </c:pt>
                <c:pt idx="80">
                  <c:v>0.329818</c:v>
                </c:pt>
                <c:pt idx="81">
                  <c:v>0.33576499999999998</c:v>
                </c:pt>
                <c:pt idx="82">
                  <c:v>0.34332800000000002</c:v>
                </c:pt>
                <c:pt idx="83">
                  <c:v>0.34790100000000002</c:v>
                </c:pt>
                <c:pt idx="84">
                  <c:v>0.35486099999999998</c:v>
                </c:pt>
                <c:pt idx="85">
                  <c:v>0.36064099999999999</c:v>
                </c:pt>
                <c:pt idx="86">
                  <c:v>0.36816500000000002</c:v>
                </c:pt>
                <c:pt idx="87">
                  <c:v>0.37362499999999998</c:v>
                </c:pt>
                <c:pt idx="88">
                  <c:v>0.379523</c:v>
                </c:pt>
                <c:pt idx="89">
                  <c:v>0.38688600000000001</c:v>
                </c:pt>
                <c:pt idx="90">
                  <c:v>0.390017</c:v>
                </c:pt>
                <c:pt idx="91">
                  <c:v>0.39803100000000002</c:v>
                </c:pt>
                <c:pt idx="92">
                  <c:v>0.40299299999999999</c:v>
                </c:pt>
                <c:pt idx="93">
                  <c:v>0.408779</c:v>
                </c:pt>
                <c:pt idx="94">
                  <c:v>0.41459699999999999</c:v>
                </c:pt>
                <c:pt idx="95">
                  <c:v>0.41877900000000001</c:v>
                </c:pt>
                <c:pt idx="96">
                  <c:v>0.424597</c:v>
                </c:pt>
                <c:pt idx="97">
                  <c:v>0.42995</c:v>
                </c:pt>
                <c:pt idx="98">
                  <c:v>0.437475</c:v>
                </c:pt>
                <c:pt idx="99">
                  <c:v>0.43891599999999997</c:v>
                </c:pt>
                <c:pt idx="100">
                  <c:v>0.44591199999999998</c:v>
                </c:pt>
                <c:pt idx="101">
                  <c:v>0.45077099999999998</c:v>
                </c:pt>
                <c:pt idx="102">
                  <c:v>0.45419100000000001</c:v>
                </c:pt>
                <c:pt idx="103">
                  <c:v>0.45905099999999999</c:v>
                </c:pt>
                <c:pt idx="104">
                  <c:v>0.46260899999999999</c:v>
                </c:pt>
                <c:pt idx="105">
                  <c:v>0.46670899999999998</c:v>
                </c:pt>
                <c:pt idx="106">
                  <c:v>0.472001</c:v>
                </c:pt>
                <c:pt idx="107">
                  <c:v>0.47643999999999997</c:v>
                </c:pt>
                <c:pt idx="108">
                  <c:v>0.48285299999999998</c:v>
                </c:pt>
                <c:pt idx="109">
                  <c:v>0.4854</c:v>
                </c:pt>
                <c:pt idx="110">
                  <c:v>0.48976599999999998</c:v>
                </c:pt>
                <c:pt idx="111">
                  <c:v>0.49399300000000002</c:v>
                </c:pt>
                <c:pt idx="112">
                  <c:v>0.49741299999999999</c:v>
                </c:pt>
                <c:pt idx="113">
                  <c:v>0.50312000000000001</c:v>
                </c:pt>
                <c:pt idx="114">
                  <c:v>0.50600699999999998</c:v>
                </c:pt>
                <c:pt idx="115">
                  <c:v>0.50955499999999998</c:v>
                </c:pt>
                <c:pt idx="116">
                  <c:v>0.514567</c:v>
                </c:pt>
                <c:pt idx="117">
                  <c:v>0.51700199999999996</c:v>
                </c:pt>
                <c:pt idx="118">
                  <c:v>0.52182200000000001</c:v>
                </c:pt>
                <c:pt idx="119">
                  <c:v>0.52594200000000002</c:v>
                </c:pt>
                <c:pt idx="120">
                  <c:v>0.52876900000000004</c:v>
                </c:pt>
                <c:pt idx="121">
                  <c:v>0.53342699999999998</c:v>
                </c:pt>
                <c:pt idx="122">
                  <c:v>0.53629499999999997</c:v>
                </c:pt>
                <c:pt idx="123">
                  <c:v>0.54122599999999998</c:v>
                </c:pt>
                <c:pt idx="124">
                  <c:v>0.54331799999999997</c:v>
                </c:pt>
                <c:pt idx="125">
                  <c:v>0.54630199999999995</c:v>
                </c:pt>
                <c:pt idx="126">
                  <c:v>0.55085399999999995</c:v>
                </c:pt>
                <c:pt idx="127">
                  <c:v>0.55318900000000004</c:v>
                </c:pt>
                <c:pt idx="128">
                  <c:v>0.55561300000000002</c:v>
                </c:pt>
                <c:pt idx="129">
                  <c:v>0.55934300000000003</c:v>
                </c:pt>
                <c:pt idx="130">
                  <c:v>0.56295399999999995</c:v>
                </c:pt>
                <c:pt idx="131">
                  <c:v>0.565828</c:v>
                </c:pt>
                <c:pt idx="132">
                  <c:v>0.56896800000000003</c:v>
                </c:pt>
                <c:pt idx="133">
                  <c:v>0.57178799999999996</c:v>
                </c:pt>
                <c:pt idx="134">
                  <c:v>0.57501000000000002</c:v>
                </c:pt>
                <c:pt idx="135">
                  <c:v>0.577627</c:v>
                </c:pt>
                <c:pt idx="136">
                  <c:v>0.58085900000000001</c:v>
                </c:pt>
                <c:pt idx="137">
                  <c:v>0.58361600000000002</c:v>
                </c:pt>
                <c:pt idx="138">
                  <c:v>0.58528400000000003</c:v>
                </c:pt>
                <c:pt idx="139">
                  <c:v>0.58858299999999997</c:v>
                </c:pt>
                <c:pt idx="140">
                  <c:v>0.59249099999999999</c:v>
                </c:pt>
                <c:pt idx="141">
                  <c:v>0.59447499999999998</c:v>
                </c:pt>
                <c:pt idx="142">
                  <c:v>0.59611999999999998</c:v>
                </c:pt>
                <c:pt idx="143">
                  <c:v>0.59954399999999997</c:v>
                </c:pt>
                <c:pt idx="144">
                  <c:v>0.60233000000000003</c:v>
                </c:pt>
                <c:pt idx="145">
                  <c:v>0.60527699999999995</c:v>
                </c:pt>
                <c:pt idx="146">
                  <c:v>0.60695699999999997</c:v>
                </c:pt>
                <c:pt idx="147">
                  <c:v>0.61082499999999995</c:v>
                </c:pt>
                <c:pt idx="148">
                  <c:v>0.61252399999999996</c:v>
                </c:pt>
                <c:pt idx="149">
                  <c:v>0.61481300000000005</c:v>
                </c:pt>
                <c:pt idx="150">
                  <c:v>0.61745899999999998</c:v>
                </c:pt>
                <c:pt idx="151">
                  <c:v>0.62141999999999997</c:v>
                </c:pt>
                <c:pt idx="152">
                  <c:v>0.62219599999999997</c:v>
                </c:pt>
                <c:pt idx="153">
                  <c:v>0.62537600000000004</c:v>
                </c:pt>
                <c:pt idx="154">
                  <c:v>0.62657099999999999</c:v>
                </c:pt>
                <c:pt idx="155">
                  <c:v>0.62960799999999995</c:v>
                </c:pt>
                <c:pt idx="156">
                  <c:v>0.63208200000000003</c:v>
                </c:pt>
                <c:pt idx="157">
                  <c:v>0.63314199999999998</c:v>
                </c:pt>
                <c:pt idx="158">
                  <c:v>0.63623099999999999</c:v>
                </c:pt>
                <c:pt idx="159">
                  <c:v>0.63803200000000004</c:v>
                </c:pt>
                <c:pt idx="160">
                  <c:v>0.64035699999999995</c:v>
                </c:pt>
                <c:pt idx="161">
                  <c:v>0.64221499999999998</c:v>
                </c:pt>
                <c:pt idx="162">
                  <c:v>0.64437699999999998</c:v>
                </c:pt>
                <c:pt idx="163">
                  <c:v>0.64571900000000004</c:v>
                </c:pt>
                <c:pt idx="164">
                  <c:v>0.64901500000000001</c:v>
                </c:pt>
                <c:pt idx="165">
                  <c:v>0.65111399999999997</c:v>
                </c:pt>
                <c:pt idx="166">
                  <c:v>0.65260099999999999</c:v>
                </c:pt>
                <c:pt idx="167">
                  <c:v>0.65460300000000005</c:v>
                </c:pt>
                <c:pt idx="168">
                  <c:v>0.65671000000000002</c:v>
                </c:pt>
                <c:pt idx="169">
                  <c:v>0.65906500000000001</c:v>
                </c:pt>
                <c:pt idx="170">
                  <c:v>0.65974699999999997</c:v>
                </c:pt>
                <c:pt idx="171">
                  <c:v>0.66404700000000005</c:v>
                </c:pt>
                <c:pt idx="172">
                  <c:v>0.66539599999999999</c:v>
                </c:pt>
                <c:pt idx="173">
                  <c:v>0.66633799999999999</c:v>
                </c:pt>
                <c:pt idx="174">
                  <c:v>0.66932499999999995</c:v>
                </c:pt>
                <c:pt idx="175">
                  <c:v>0.66932700000000001</c:v>
                </c:pt>
                <c:pt idx="176">
                  <c:v>0.67081100000000005</c:v>
                </c:pt>
                <c:pt idx="177">
                  <c:v>0.67323999999999995</c:v>
                </c:pt>
                <c:pt idx="178">
                  <c:v>0.67399799999999999</c:v>
                </c:pt>
                <c:pt idx="179">
                  <c:v>0.67698400000000003</c:v>
                </c:pt>
                <c:pt idx="180">
                  <c:v>0.67776199999999998</c:v>
                </c:pt>
                <c:pt idx="181">
                  <c:v>0.679863</c:v>
                </c:pt>
                <c:pt idx="182">
                  <c:v>0.68145599999999995</c:v>
                </c:pt>
                <c:pt idx="183">
                  <c:v>0.68292600000000003</c:v>
                </c:pt>
                <c:pt idx="184">
                  <c:v>0.68643100000000001</c:v>
                </c:pt>
                <c:pt idx="185">
                  <c:v>0.68696299999999999</c:v>
                </c:pt>
                <c:pt idx="186">
                  <c:v>0.68904900000000002</c:v>
                </c:pt>
                <c:pt idx="187">
                  <c:v>0.69038200000000005</c:v>
                </c:pt>
                <c:pt idx="188">
                  <c:v>0.69129499999999999</c:v>
                </c:pt>
                <c:pt idx="189">
                  <c:v>0.693357</c:v>
                </c:pt>
                <c:pt idx="190">
                  <c:v>0.69445400000000002</c:v>
                </c:pt>
                <c:pt idx="191">
                  <c:v>0.69537099999999996</c:v>
                </c:pt>
                <c:pt idx="192">
                  <c:v>0.69700700000000004</c:v>
                </c:pt>
                <c:pt idx="193">
                  <c:v>0.69908000000000003</c:v>
                </c:pt>
                <c:pt idx="194">
                  <c:v>0.70083099999999998</c:v>
                </c:pt>
                <c:pt idx="195">
                  <c:v>0.70272900000000005</c:v>
                </c:pt>
                <c:pt idx="196">
                  <c:v>0.70331299999999997</c:v>
                </c:pt>
                <c:pt idx="197">
                  <c:v>0.70537799999999995</c:v>
                </c:pt>
                <c:pt idx="198">
                  <c:v>0.70617600000000003</c:v>
                </c:pt>
                <c:pt idx="199">
                  <c:v>0.70885500000000001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82-4A57-A4C4-C0B6BF2C9370}"/>
            </c:ext>
          </c:extLst>
        </c:ser>
        <c:ser>
          <c:idx val="3"/>
          <c:order val="1"/>
          <c:tx>
            <c:strRef>
              <c:f>Sheet1!$C$1</c:f>
              <c:strCache>
                <c:ptCount val="1"/>
                <c:pt idx="0">
                  <c:v>Pb Analytic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Sheet1!$A$2:$A$201</c:f>
              <c:numCache>
                <c:formatCode>General</c:formatCode>
                <c:ptCount val="20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8.1999999999999993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8.6999999999999993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9.1999999999999993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9.6999999999999993</c:v>
                </c:pt>
                <c:pt idx="97">
                  <c:v>9.8000000000000007</c:v>
                </c:pt>
                <c:pt idx="98">
                  <c:v>9.9</c:v>
                </c:pt>
                <c:pt idx="99">
                  <c:v>10</c:v>
                </c:pt>
                <c:pt idx="100">
                  <c:v>10.1</c:v>
                </c:pt>
                <c:pt idx="101">
                  <c:v>10.199999999999999</c:v>
                </c:pt>
                <c:pt idx="102">
                  <c:v>10.3</c:v>
                </c:pt>
                <c:pt idx="103">
                  <c:v>10.4</c:v>
                </c:pt>
                <c:pt idx="104">
                  <c:v>10.5</c:v>
                </c:pt>
                <c:pt idx="105">
                  <c:v>10.6</c:v>
                </c:pt>
                <c:pt idx="106">
                  <c:v>10.7</c:v>
                </c:pt>
                <c:pt idx="107">
                  <c:v>10.8</c:v>
                </c:pt>
                <c:pt idx="108">
                  <c:v>10.9</c:v>
                </c:pt>
                <c:pt idx="109">
                  <c:v>11</c:v>
                </c:pt>
                <c:pt idx="110">
                  <c:v>11.1</c:v>
                </c:pt>
                <c:pt idx="111">
                  <c:v>11.2</c:v>
                </c:pt>
                <c:pt idx="112">
                  <c:v>11.3</c:v>
                </c:pt>
                <c:pt idx="113">
                  <c:v>11.4</c:v>
                </c:pt>
                <c:pt idx="114">
                  <c:v>11.5</c:v>
                </c:pt>
                <c:pt idx="115">
                  <c:v>11.6</c:v>
                </c:pt>
                <c:pt idx="116">
                  <c:v>11.7</c:v>
                </c:pt>
                <c:pt idx="117">
                  <c:v>11.8</c:v>
                </c:pt>
                <c:pt idx="118">
                  <c:v>11.9</c:v>
                </c:pt>
                <c:pt idx="119">
                  <c:v>12</c:v>
                </c:pt>
                <c:pt idx="120">
                  <c:v>12.1</c:v>
                </c:pt>
                <c:pt idx="121">
                  <c:v>12.2</c:v>
                </c:pt>
                <c:pt idx="122">
                  <c:v>12.3</c:v>
                </c:pt>
                <c:pt idx="123">
                  <c:v>12.4</c:v>
                </c:pt>
                <c:pt idx="124">
                  <c:v>12.5</c:v>
                </c:pt>
                <c:pt idx="125">
                  <c:v>12.6</c:v>
                </c:pt>
                <c:pt idx="126">
                  <c:v>12.7</c:v>
                </c:pt>
                <c:pt idx="127">
                  <c:v>12.8</c:v>
                </c:pt>
                <c:pt idx="128">
                  <c:v>12.9</c:v>
                </c:pt>
                <c:pt idx="129">
                  <c:v>13</c:v>
                </c:pt>
                <c:pt idx="130">
                  <c:v>13.1</c:v>
                </c:pt>
                <c:pt idx="131">
                  <c:v>13.2</c:v>
                </c:pt>
                <c:pt idx="132">
                  <c:v>13.3</c:v>
                </c:pt>
                <c:pt idx="133">
                  <c:v>13.4</c:v>
                </c:pt>
                <c:pt idx="134">
                  <c:v>13.5</c:v>
                </c:pt>
                <c:pt idx="135">
                  <c:v>13.6</c:v>
                </c:pt>
                <c:pt idx="136">
                  <c:v>13.7</c:v>
                </c:pt>
                <c:pt idx="137">
                  <c:v>13.8</c:v>
                </c:pt>
                <c:pt idx="138">
                  <c:v>13.9</c:v>
                </c:pt>
                <c:pt idx="139">
                  <c:v>14</c:v>
                </c:pt>
                <c:pt idx="140">
                  <c:v>14.1</c:v>
                </c:pt>
                <c:pt idx="141">
                  <c:v>14.2</c:v>
                </c:pt>
                <c:pt idx="142">
                  <c:v>14.3</c:v>
                </c:pt>
                <c:pt idx="143">
                  <c:v>14.4</c:v>
                </c:pt>
                <c:pt idx="144">
                  <c:v>14.5</c:v>
                </c:pt>
                <c:pt idx="145">
                  <c:v>14.6</c:v>
                </c:pt>
                <c:pt idx="146">
                  <c:v>14.7</c:v>
                </c:pt>
                <c:pt idx="147">
                  <c:v>14.8</c:v>
                </c:pt>
                <c:pt idx="148">
                  <c:v>14.9</c:v>
                </c:pt>
                <c:pt idx="149">
                  <c:v>15</c:v>
                </c:pt>
                <c:pt idx="150">
                  <c:v>15.1</c:v>
                </c:pt>
                <c:pt idx="151">
                  <c:v>15.2</c:v>
                </c:pt>
                <c:pt idx="152">
                  <c:v>15.3</c:v>
                </c:pt>
                <c:pt idx="153">
                  <c:v>15.4</c:v>
                </c:pt>
                <c:pt idx="154">
                  <c:v>15.5</c:v>
                </c:pt>
                <c:pt idx="155">
                  <c:v>15.6</c:v>
                </c:pt>
                <c:pt idx="156">
                  <c:v>15.7</c:v>
                </c:pt>
                <c:pt idx="157">
                  <c:v>15.8</c:v>
                </c:pt>
                <c:pt idx="158">
                  <c:v>15.9</c:v>
                </c:pt>
                <c:pt idx="159">
                  <c:v>16</c:v>
                </c:pt>
                <c:pt idx="160">
                  <c:v>16.100000000000001</c:v>
                </c:pt>
                <c:pt idx="161">
                  <c:v>16.2</c:v>
                </c:pt>
                <c:pt idx="162">
                  <c:v>16.3</c:v>
                </c:pt>
                <c:pt idx="163">
                  <c:v>16.399999999999999</c:v>
                </c:pt>
                <c:pt idx="164">
                  <c:v>16.5</c:v>
                </c:pt>
                <c:pt idx="165">
                  <c:v>16.600000000000001</c:v>
                </c:pt>
                <c:pt idx="166">
                  <c:v>16.7</c:v>
                </c:pt>
                <c:pt idx="167">
                  <c:v>16.8</c:v>
                </c:pt>
                <c:pt idx="168">
                  <c:v>16.899999999999999</c:v>
                </c:pt>
                <c:pt idx="169">
                  <c:v>17</c:v>
                </c:pt>
                <c:pt idx="170">
                  <c:v>17.100000000000001</c:v>
                </c:pt>
                <c:pt idx="171">
                  <c:v>17.2</c:v>
                </c:pt>
                <c:pt idx="172">
                  <c:v>17.3</c:v>
                </c:pt>
                <c:pt idx="173">
                  <c:v>17.399999999999999</c:v>
                </c:pt>
                <c:pt idx="174">
                  <c:v>17.5</c:v>
                </c:pt>
                <c:pt idx="175">
                  <c:v>17.600000000000001</c:v>
                </c:pt>
                <c:pt idx="176">
                  <c:v>17.7</c:v>
                </c:pt>
                <c:pt idx="177">
                  <c:v>17.8</c:v>
                </c:pt>
                <c:pt idx="178">
                  <c:v>17.899999999999999</c:v>
                </c:pt>
                <c:pt idx="179">
                  <c:v>18</c:v>
                </c:pt>
                <c:pt idx="180">
                  <c:v>18.100000000000001</c:v>
                </c:pt>
                <c:pt idx="181">
                  <c:v>18.2</c:v>
                </c:pt>
                <c:pt idx="182">
                  <c:v>18.3</c:v>
                </c:pt>
                <c:pt idx="183">
                  <c:v>18.399999999999999</c:v>
                </c:pt>
                <c:pt idx="184">
                  <c:v>18.5</c:v>
                </c:pt>
                <c:pt idx="185">
                  <c:v>18.600000000000001</c:v>
                </c:pt>
                <c:pt idx="186">
                  <c:v>18.7</c:v>
                </c:pt>
                <c:pt idx="187">
                  <c:v>18.8</c:v>
                </c:pt>
                <c:pt idx="188">
                  <c:v>18.899999999999999</c:v>
                </c:pt>
                <c:pt idx="189">
                  <c:v>19</c:v>
                </c:pt>
                <c:pt idx="190">
                  <c:v>19.100000000000001</c:v>
                </c:pt>
                <c:pt idx="191">
                  <c:v>19.2</c:v>
                </c:pt>
                <c:pt idx="192">
                  <c:v>19.3</c:v>
                </c:pt>
                <c:pt idx="193">
                  <c:v>19.399999999999999</c:v>
                </c:pt>
                <c:pt idx="194">
                  <c:v>19.5</c:v>
                </c:pt>
                <c:pt idx="195">
                  <c:v>19.600000000000001</c:v>
                </c:pt>
                <c:pt idx="196">
                  <c:v>19.7</c:v>
                </c:pt>
                <c:pt idx="197">
                  <c:v>19.8</c:v>
                </c:pt>
                <c:pt idx="198">
                  <c:v>19.899999999999999</c:v>
                </c:pt>
                <c:pt idx="199">
                  <c:v>20</c:v>
                </c:pt>
              </c:numCache>
            </c:numRef>
          </c:xVal>
          <c:yVal>
            <c:numRef>
              <c:f>Sheet1!$C$2:$C$201</c:f>
              <c:numCache>
                <c:formatCode>General</c:formatCode>
                <c:ptCount val="200"/>
                <c:pt idx="0">
                  <c:v>1.2136673730789969E-24</c:v>
                </c:pt>
                <c:pt idx="1">
                  <c:v>7.1416106161917744E-20</c:v>
                </c:pt>
                <c:pt idx="2">
                  <c:v>4.1893247675686752E-17</c:v>
                </c:pt>
                <c:pt idx="3">
                  <c:v>3.7124280891308502E-15</c:v>
                </c:pt>
                <c:pt idx="4">
                  <c:v>1.164839605616246E-13</c:v>
                </c:pt>
                <c:pt idx="5">
                  <c:v>1.8911580346136129E-12</c:v>
                </c:pt>
                <c:pt idx="6">
                  <c:v>1.9450310271925851E-11</c:v>
                </c:pt>
                <c:pt idx="7">
                  <c:v>1.429964850075968E-10</c:v>
                </c:pt>
                <c:pt idx="8">
                  <c:v>8.1241017216873783E-10</c:v>
                </c:pt>
                <c:pt idx="9">
                  <c:v>3.7618892267509468E-9</c:v>
                </c:pt>
                <c:pt idx="10">
                  <c:v>1.474804222521593E-8</c:v>
                </c:pt>
                <c:pt idx="11">
                  <c:v>5.0347508342436737E-8</c:v>
                </c:pt>
                <c:pt idx="12">
                  <c:v>1.5291074734689821E-7</c:v>
                </c:pt>
                <c:pt idx="13">
                  <c:v>4.2011450735918529E-7</c:v>
                </c:pt>
                <c:pt idx="14">
                  <c:v>1.0581314429910311E-6</c:v>
                </c:pt>
                <c:pt idx="15">
                  <c:v>2.4696143885433951E-6</c:v>
                </c:pt>
                <c:pt idx="16">
                  <c:v>5.3886578326274601E-6</c:v>
                </c:pt>
                <c:pt idx="17">
                  <c:v>1.107381075469707E-5</c:v>
                </c:pt>
                <c:pt idx="18">
                  <c:v>2.1566443263536631E-5</c:v>
                </c:pt>
                <c:pt idx="19">
                  <c:v>4.0015115357612808E-5</c:v>
                </c:pt>
                <c:pt idx="20">
                  <c:v>7.1057436624176533E-5</c:v>
                </c:pt>
                <c:pt idx="21">
                  <c:v>1.2124021814090931E-4</c:v>
                </c:pt>
                <c:pt idx="22">
                  <c:v>1.9944797053334979E-4</c:v>
                </c:pt>
                <c:pt idx="23">
                  <c:v>3.1730073131643548E-4</c:v>
                </c:pt>
                <c:pt idx="24">
                  <c:v>4.8947652163281276E-4</c:v>
                </c:pt>
                <c:pt idx="25">
                  <c:v>7.3391281630720182E-4</c:v>
                </c:pt>
                <c:pt idx="26">
                  <c:v>1.0718460420449281E-3</c:v>
                </c:pt>
                <c:pt idx="27">
                  <c:v>1.5276582999779961E-3</c:v>
                </c:pt>
                <c:pt idx="28">
                  <c:v>2.1285154105452242E-3</c:v>
                </c:pt>
                <c:pt idx="29">
                  <c:v>2.9037984179745989E-3</c:v>
                </c:pt>
                <c:pt idx="30">
                  <c:v>3.8843497442111381E-3</c:v>
                </c:pt>
                <c:pt idx="31">
                  <c:v>5.1015728955502498E-3</c:v>
                </c:pt>
                <c:pt idx="32">
                  <c:v>6.5864387822497893E-3</c:v>
                </c:pt>
                <c:pt idx="33">
                  <c:v>8.3684605784501379E-3</c:v>
                </c:pt>
                <c:pt idx="34">
                  <c:v>1.047470164376439E-2</c:v>
                </c:pt>
                <c:pt idx="35">
                  <c:v>1.2928877249126201E-2</c:v>
                </c:pt>
                <c:pt idx="36">
                  <c:v>1.5750601456112508E-2</c:v>
                </c:pt>
                <c:pt idx="37">
                  <c:v>1.8954816934793429E-2</c:v>
                </c:pt>
                <c:pt idx="38">
                  <c:v>2.2551429623024661E-2</c:v>
                </c:pt>
                <c:pt idx="39">
                  <c:v>2.654515387392584E-2</c:v>
                </c:pt>
                <c:pt idx="40">
                  <c:v>3.093555884944562E-2</c:v>
                </c:pt>
                <c:pt idx="41">
                  <c:v>3.571729471771052E-2</c:v>
                </c:pt>
                <c:pt idx="42">
                  <c:v>4.0880468488116717E-2</c:v>
                </c:pt>
                <c:pt idx="43">
                  <c:v>4.6411134317111032E-2</c:v>
                </c:pt>
                <c:pt idx="44">
                  <c:v>5.229186162091435E-2</c:v>
                </c:pt>
                <c:pt idx="45">
                  <c:v>5.8502345785384852E-2</c:v>
                </c:pt>
                <c:pt idx="46">
                  <c:v>6.502002992599977E-2</c:v>
                </c:pt>
                <c:pt idx="47">
                  <c:v>7.182071122889537E-2</c:v>
                </c:pt>
                <c:pt idx="48">
                  <c:v>7.8879111158162193E-2</c:v>
                </c:pt>
                <c:pt idx="49">
                  <c:v>8.6169394630288332E-2</c:v>
                </c:pt>
                <c:pt idx="50">
                  <c:v>9.3665628675873733E-2</c:v>
                </c:pt>
                <c:pt idx="51">
                  <c:v>0.10134217583379081</c:v>
                </c:pt>
                <c:pt idx="52">
                  <c:v>0.1091740213992942</c:v>
                </c:pt>
                <c:pt idx="53">
                  <c:v>0.1171370366354372</c:v>
                </c:pt>
                <c:pt idx="54">
                  <c:v>0.12520818219968291</c:v>
                </c:pt>
                <c:pt idx="55">
                  <c:v>0.13336565743058121</c:v>
                </c:pt>
                <c:pt idx="56">
                  <c:v>0.14158900190571261</c:v>
                </c:pt>
                <c:pt idx="57">
                  <c:v>0.14985915595242219</c:v>
                </c:pt>
                <c:pt idx="58">
                  <c:v>0.15815848669210761</c:v>
                </c:pt>
                <c:pt idx="59">
                  <c:v>0.16647078583811101</c:v>
                </c:pt>
                <c:pt idx="60">
                  <c:v>0.17478124493994271</c:v>
                </c:pt>
                <c:pt idx="61">
                  <c:v>0.18307641314716919</c:v>
                </c:pt>
                <c:pt idx="62">
                  <c:v>0.1913441419115644</c:v>
                </c:pt>
                <c:pt idx="63">
                  <c:v>0.19957352039704179</c:v>
                </c:pt>
                <c:pt idx="64">
                  <c:v>0.20775480475125541</c:v>
                </c:pt>
                <c:pt idx="65">
                  <c:v>0.21587934382790561</c:v>
                </c:pt>
                <c:pt idx="66">
                  <c:v>0.2239395034439389</c:v>
                </c:pt>
                <c:pt idx="67">
                  <c:v>0.2319285908143707</c:v>
                </c:pt>
                <c:pt idx="68">
                  <c:v>0.23984078042863891</c:v>
                </c:pt>
                <c:pt idx="69">
                  <c:v>0.24767104231277109</c:v>
                </c:pt>
                <c:pt idx="70">
                  <c:v>0.25541507335620062</c:v>
                </c:pt>
                <c:pt idx="71">
                  <c:v>0.26306923216492228</c:v>
                </c:pt>
                <c:pt idx="72">
                  <c:v>0.27063047772778048</c:v>
                </c:pt>
                <c:pt idx="73">
                  <c:v>0.27809631204403679</c:v>
                </c:pt>
                <c:pt idx="74">
                  <c:v>0.28546472675242401</c:v>
                </c:pt>
                <c:pt idx="75">
                  <c:v>0.29273415371955253</c:v>
                </c:pt>
                <c:pt idx="76">
                  <c:v>0.29990341948430549</c:v>
                </c:pt>
                <c:pt idx="77">
                  <c:v>0.30697170341081298</c:v>
                </c:pt>
                <c:pt idx="78">
                  <c:v>0.31393849937235652</c:v>
                </c:pt>
                <c:pt idx="79">
                  <c:v>0.32080358076928978</c:v>
                </c:pt>
                <c:pt idx="80">
                  <c:v>0.32756696867338142</c:v>
                </c:pt>
                <c:pt idx="81">
                  <c:v>0.33422890288691959</c:v>
                </c:pt>
                <c:pt idx="82">
                  <c:v>0.34078981570587208</c:v>
                </c:pt>
                <c:pt idx="83">
                  <c:v>0.34725030818103719</c:v>
                </c:pt>
                <c:pt idx="84">
                  <c:v>0.35361112867844108</c:v>
                </c:pt>
                <c:pt idx="85">
                  <c:v>0.35987315354936322</c:v>
                </c:pt>
                <c:pt idx="86">
                  <c:v>0.36603736973068413</c:v>
                </c:pt>
                <c:pt idx="87">
                  <c:v>0.37210485910723179</c:v>
                </c:pt>
                <c:pt idx="88">
                  <c:v>0.37807678447905407</c:v>
                </c:pt>
                <c:pt idx="89">
                  <c:v>0.38395437698780138</c:v>
                </c:pt>
                <c:pt idx="90">
                  <c:v>0.38973892486742501</c:v>
                </c:pt>
                <c:pt idx="91">
                  <c:v>0.39543176339504799</c:v>
                </c:pt>
                <c:pt idx="92">
                  <c:v>0.40103426592803409</c:v>
                </c:pt>
                <c:pt idx="93">
                  <c:v>0.40654783592289973</c:v>
                </c:pt>
                <c:pt idx="94">
                  <c:v>0.41197389984074828</c:v>
                </c:pt>
                <c:pt idx="95">
                  <c:v>0.41731390085233439</c:v>
                </c:pt>
                <c:pt idx="96">
                  <c:v>0.42256929326369291</c:v>
                </c:pt>
                <c:pt idx="97">
                  <c:v>0.42774153759049932</c:v>
                </c:pt>
                <c:pt idx="98">
                  <c:v>0.43283209621599111</c:v>
                </c:pt>
                <c:pt idx="99">
                  <c:v>0.43784242957339248</c:v>
                </c:pt>
                <c:pt idx="100">
                  <c:v>0.4427739927993839</c:v>
                </c:pt>
                <c:pt idx="101">
                  <c:v>0.44762823281027148</c:v>
                </c:pt>
                <c:pt idx="102">
                  <c:v>0.45240658575717108</c:v>
                </c:pt>
                <c:pt idx="103">
                  <c:v>0.45711047482076173</c:v>
                </c:pt>
                <c:pt idx="104">
                  <c:v>0.46174130831002042</c:v>
                </c:pt>
                <c:pt idx="105">
                  <c:v>0.4663004780328403</c:v>
                </c:pt>
                <c:pt idx="106">
                  <c:v>0.47078935790960857</c:v>
                </c:pt>
                <c:pt idx="107">
                  <c:v>0.47520930280368612</c:v>
                </c:pt>
                <c:pt idx="108">
                  <c:v>0.47956164754532682</c:v>
                </c:pt>
                <c:pt idx="109">
                  <c:v>0.48384770612792399</c:v>
                </c:pt>
                <c:pt idx="110">
                  <c:v>0.48806877105758578</c:v>
                </c:pt>
                <c:pt idx="111">
                  <c:v>0.49222611283895829</c:v>
                </c:pt>
                <c:pt idx="112">
                  <c:v>0.49632097958194332</c:v>
                </c:pt>
                <c:pt idx="113">
                  <c:v>0.50035459671551108</c:v>
                </c:pt>
                <c:pt idx="114">
                  <c:v>0.50432816679621895</c:v>
                </c:pt>
                <c:pt idx="115">
                  <c:v>0.50824286940030672</c:v>
                </c:pt>
                <c:pt idx="116">
                  <c:v>0.51209986108938654</c:v>
                </c:pt>
                <c:pt idx="117">
                  <c:v>0.515900275440767</c:v>
                </c:pt>
                <c:pt idx="118">
                  <c:v>0.51964522313438377</c:v>
                </c:pt>
                <c:pt idx="119">
                  <c:v>0.52333579208913583</c:v>
                </c:pt>
                <c:pt idx="120">
                  <c:v>0.52697304764218411</c:v>
                </c:pt>
                <c:pt idx="121">
                  <c:v>0.53055803276543867</c:v>
                </c:pt>
                <c:pt idx="122">
                  <c:v>0.53409176831407212</c:v>
                </c:pt>
                <c:pt idx="123">
                  <c:v>0.5375752533024456</c:v>
                </c:pt>
                <c:pt idx="124">
                  <c:v>0.54100946520332371</c:v>
                </c:pt>
                <c:pt idx="125">
                  <c:v>0.54439536026669655</c:v>
                </c:pt>
                <c:pt idx="126">
                  <c:v>0.54773387385493211</c:v>
                </c:pt>
                <c:pt idx="127">
                  <c:v>0.55102592079133106</c:v>
                </c:pt>
                <c:pt idx="128">
                  <c:v>0.55427239571948717</c:v>
                </c:pt>
                <c:pt idx="129">
                  <c:v>0.55747417347114248</c:v>
                </c:pt>
                <c:pt idx="130">
                  <c:v>0.56063210944048458</c:v>
                </c:pt>
                <c:pt idx="131">
                  <c:v>0.56374703996307174</c:v>
                </c:pt>
                <c:pt idx="132">
                  <c:v>0.56681978269777966</c:v>
                </c:pt>
                <c:pt idx="133">
                  <c:v>0.56985113701035139</c:v>
                </c:pt>
                <c:pt idx="134">
                  <c:v>0.57284188435730565</c:v>
                </c:pt>
                <c:pt idx="135">
                  <c:v>0.57579278866910422</c:v>
                </c:pt>
                <c:pt idx="136">
                  <c:v>0.57870459673162244</c:v>
                </c:pt>
                <c:pt idx="137">
                  <c:v>0.58157803856508494</c:v>
                </c:pt>
                <c:pt idx="138">
                  <c:v>0.58441382779973949</c:v>
                </c:pt>
                <c:pt idx="139">
                  <c:v>0.58721266204764144</c:v>
                </c:pt>
                <c:pt idx="140">
                  <c:v>0.58997522327000751</c:v>
                </c:pt>
                <c:pt idx="141">
                  <c:v>0.59270217813967518</c:v>
                </c:pt>
                <c:pt idx="142">
                  <c:v>0.59539417839827991</c:v>
                </c:pt>
                <c:pt idx="143">
                  <c:v>0.59805186120781817</c:v>
                </c:pt>
                <c:pt idx="144">
                  <c:v>0.60067584949632413</c:v>
                </c:pt>
                <c:pt idx="145">
                  <c:v>0.6032667522974382</c:v>
                </c:pt>
                <c:pt idx="146">
                  <c:v>0.60582516508368955</c:v>
                </c:pt>
                <c:pt idx="147">
                  <c:v>0.60835167009335034</c:v>
                </c:pt>
                <c:pt idx="148">
                  <c:v>0.61084683665076267</c:v>
                </c:pt>
                <c:pt idx="149">
                  <c:v>0.61331122148006278</c:v>
                </c:pt>
                <c:pt idx="150">
                  <c:v>0.61574536901225729</c:v>
                </c:pt>
                <c:pt idx="151">
                  <c:v>0.6181498116856321</c:v>
                </c:pt>
                <c:pt idx="152">
                  <c:v>0.62052507023949444</c:v>
                </c:pt>
                <c:pt idx="153">
                  <c:v>0.62287165400126454</c:v>
                </c:pt>
                <c:pt idx="154">
                  <c:v>0.62519006116695697</c:v>
                </c:pt>
                <c:pt idx="155">
                  <c:v>0.62748077907509758</c:v>
                </c:pt>
                <c:pt idx="156">
                  <c:v>0.62974428447414177</c:v>
                </c:pt>
                <c:pt idx="157">
                  <c:v>0.63198104378346398</c:v>
                </c:pt>
                <c:pt idx="158">
                  <c:v>0.63419151334800372</c:v>
                </c:pt>
                <c:pt idx="159">
                  <c:v>0.63637613968665596</c:v>
                </c:pt>
                <c:pt idx="160">
                  <c:v>0.63853535973450481</c:v>
                </c:pt>
                <c:pt idx="161">
                  <c:v>0.6406696010789994</c:v>
                </c:pt>
                <c:pt idx="162">
                  <c:v>0.64277928219018476</c:v>
                </c:pt>
                <c:pt idx="163">
                  <c:v>0.64486481264509043</c:v>
                </c:pt>
                <c:pt idx="164">
                  <c:v>0.64692659334639802</c:v>
                </c:pt>
                <c:pt idx="165">
                  <c:v>0.64896501673549822</c:v>
                </c:pt>
                <c:pt idx="166">
                  <c:v>0.65098046700005729</c:v>
                </c:pt>
                <c:pt idx="167">
                  <c:v>0.65297332027621069</c:v>
                </c:pt>
                <c:pt idx="168">
                  <c:v>0.65494394484550378</c:v>
                </c:pt>
                <c:pt idx="169">
                  <c:v>0.65689270132669808</c:v>
                </c:pt>
                <c:pt idx="170">
                  <c:v>0.65881994286256207</c:v>
                </c:pt>
                <c:pt idx="171">
                  <c:v>0.66072601530176778</c:v>
                </c:pt>
                <c:pt idx="172">
                  <c:v>0.66261125737600812</c:v>
                </c:pt>
                <c:pt idx="173">
                  <c:v>0.66447600087245295</c:v>
                </c:pt>
                <c:pt idx="174">
                  <c:v>0.66632057080166163</c:v>
                </c:pt>
                <c:pt idx="175">
                  <c:v>0.66814528556106223</c:v>
                </c:pt>
                <c:pt idx="176">
                  <c:v>0.66995045709411516</c:v>
                </c:pt>
                <c:pt idx="177">
                  <c:v>0.67173639104526783</c:v>
                </c:pt>
                <c:pt idx="178">
                  <c:v>0.67350338691081291</c:v>
                </c:pt>
                <c:pt idx="179">
                  <c:v>0.67525173818575546</c:v>
                </c:pt>
                <c:pt idx="180">
                  <c:v>0.67698173250679483</c:v>
                </c:pt>
                <c:pt idx="181">
                  <c:v>0.67869365179152574</c:v>
                </c:pt>
                <c:pt idx="182">
                  <c:v>0.68038777237395809</c:v>
                </c:pt>
                <c:pt idx="183">
                  <c:v>0.68206436513645519</c:v>
                </c:pt>
                <c:pt idx="184">
                  <c:v>0.68372369563818791</c:v>
                </c:pt>
                <c:pt idx="185">
                  <c:v>0.68536602424019866</c:v>
                </c:pt>
                <c:pt idx="186">
                  <c:v>0.68699160622716871</c:v>
                </c:pt>
                <c:pt idx="187">
                  <c:v>0.68860069192597673</c:v>
                </c:pt>
                <c:pt idx="188">
                  <c:v>0.69019352682114155</c:v>
                </c:pt>
                <c:pt idx="189">
                  <c:v>0.69177035166722922</c:v>
                </c:pt>
                <c:pt idx="190">
                  <c:v>0.69333140259831294</c:v>
                </c:pt>
                <c:pt idx="191">
                  <c:v>0.69487691123456452</c:v>
                </c:pt>
                <c:pt idx="192">
                  <c:v>0.69640710478606038</c:v>
                </c:pt>
                <c:pt idx="193">
                  <c:v>0.69792220615387468</c:v>
                </c:pt>
                <c:pt idx="194">
                  <c:v>0.69942243402854021</c:v>
                </c:pt>
                <c:pt idx="195">
                  <c:v>0.70090800298594635</c:v>
                </c:pt>
                <c:pt idx="196">
                  <c:v>0.70237912358074894</c:v>
                </c:pt>
                <c:pt idx="197">
                  <c:v>0.70383600243735944</c:v>
                </c:pt>
                <c:pt idx="198">
                  <c:v>0.7052788423385814</c:v>
                </c:pt>
                <c:pt idx="199">
                  <c:v>0.70670784231196015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82-4A57-A4C4-C0B6BF2C93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6892312"/>
        <c:axId val="576893488"/>
      </c:scatterChart>
      <c:valAx>
        <c:axId val="576892312"/>
        <c:scaling>
          <c:orientation val="minMax"/>
          <c:max val="2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76893488"/>
        <c:crosses val="autoZero"/>
        <c:crossBetween val="midCat"/>
      </c:valAx>
      <c:valAx>
        <c:axId val="57689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76892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rgbClr val="E7E6E6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Pd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Pd Simulation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Sheet1!$A$2:$A$201</c:f>
              <c:numCache>
                <c:formatCode>General</c:formatCode>
                <c:ptCount val="20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8.1999999999999993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8.6999999999999993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9.1999999999999993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9.6999999999999993</c:v>
                </c:pt>
                <c:pt idx="97">
                  <c:v>9.8000000000000007</c:v>
                </c:pt>
                <c:pt idx="98">
                  <c:v>9.9</c:v>
                </c:pt>
                <c:pt idx="99">
                  <c:v>10</c:v>
                </c:pt>
                <c:pt idx="100">
                  <c:v>10.1</c:v>
                </c:pt>
                <c:pt idx="101">
                  <c:v>10.199999999999999</c:v>
                </c:pt>
                <c:pt idx="102">
                  <c:v>10.3</c:v>
                </c:pt>
                <c:pt idx="103">
                  <c:v>10.4</c:v>
                </c:pt>
                <c:pt idx="104">
                  <c:v>10.5</c:v>
                </c:pt>
                <c:pt idx="105">
                  <c:v>10.6</c:v>
                </c:pt>
                <c:pt idx="106">
                  <c:v>10.7</c:v>
                </c:pt>
                <c:pt idx="107">
                  <c:v>10.8</c:v>
                </c:pt>
                <c:pt idx="108">
                  <c:v>10.9</c:v>
                </c:pt>
                <c:pt idx="109">
                  <c:v>11</c:v>
                </c:pt>
                <c:pt idx="110">
                  <c:v>11.1</c:v>
                </c:pt>
                <c:pt idx="111">
                  <c:v>11.2</c:v>
                </c:pt>
                <c:pt idx="112">
                  <c:v>11.3</c:v>
                </c:pt>
                <c:pt idx="113">
                  <c:v>11.4</c:v>
                </c:pt>
                <c:pt idx="114">
                  <c:v>11.5</c:v>
                </c:pt>
                <c:pt idx="115">
                  <c:v>11.6</c:v>
                </c:pt>
                <c:pt idx="116">
                  <c:v>11.7</c:v>
                </c:pt>
                <c:pt idx="117">
                  <c:v>11.8</c:v>
                </c:pt>
                <c:pt idx="118">
                  <c:v>11.9</c:v>
                </c:pt>
                <c:pt idx="119">
                  <c:v>12</c:v>
                </c:pt>
                <c:pt idx="120">
                  <c:v>12.1</c:v>
                </c:pt>
                <c:pt idx="121">
                  <c:v>12.2</c:v>
                </c:pt>
                <c:pt idx="122">
                  <c:v>12.3</c:v>
                </c:pt>
                <c:pt idx="123">
                  <c:v>12.4</c:v>
                </c:pt>
                <c:pt idx="124">
                  <c:v>12.5</c:v>
                </c:pt>
                <c:pt idx="125">
                  <c:v>12.6</c:v>
                </c:pt>
                <c:pt idx="126">
                  <c:v>12.7</c:v>
                </c:pt>
                <c:pt idx="127">
                  <c:v>12.8</c:v>
                </c:pt>
                <c:pt idx="128">
                  <c:v>12.9</c:v>
                </c:pt>
                <c:pt idx="129">
                  <c:v>13</c:v>
                </c:pt>
                <c:pt idx="130">
                  <c:v>13.1</c:v>
                </c:pt>
                <c:pt idx="131">
                  <c:v>13.2</c:v>
                </c:pt>
                <c:pt idx="132">
                  <c:v>13.3</c:v>
                </c:pt>
                <c:pt idx="133">
                  <c:v>13.4</c:v>
                </c:pt>
                <c:pt idx="134">
                  <c:v>13.5</c:v>
                </c:pt>
                <c:pt idx="135">
                  <c:v>13.6</c:v>
                </c:pt>
                <c:pt idx="136">
                  <c:v>13.7</c:v>
                </c:pt>
                <c:pt idx="137">
                  <c:v>13.8</c:v>
                </c:pt>
                <c:pt idx="138">
                  <c:v>13.9</c:v>
                </c:pt>
                <c:pt idx="139">
                  <c:v>14</c:v>
                </c:pt>
                <c:pt idx="140">
                  <c:v>14.1</c:v>
                </c:pt>
                <c:pt idx="141">
                  <c:v>14.2</c:v>
                </c:pt>
                <c:pt idx="142">
                  <c:v>14.3</c:v>
                </c:pt>
                <c:pt idx="143">
                  <c:v>14.4</c:v>
                </c:pt>
                <c:pt idx="144">
                  <c:v>14.5</c:v>
                </c:pt>
                <c:pt idx="145">
                  <c:v>14.6</c:v>
                </c:pt>
                <c:pt idx="146">
                  <c:v>14.7</c:v>
                </c:pt>
                <c:pt idx="147">
                  <c:v>14.8</c:v>
                </c:pt>
                <c:pt idx="148">
                  <c:v>14.9</c:v>
                </c:pt>
                <c:pt idx="149">
                  <c:v>15</c:v>
                </c:pt>
                <c:pt idx="150">
                  <c:v>15.1</c:v>
                </c:pt>
                <c:pt idx="151">
                  <c:v>15.2</c:v>
                </c:pt>
                <c:pt idx="152">
                  <c:v>15.3</c:v>
                </c:pt>
                <c:pt idx="153">
                  <c:v>15.4</c:v>
                </c:pt>
                <c:pt idx="154">
                  <c:v>15.5</c:v>
                </c:pt>
                <c:pt idx="155">
                  <c:v>15.6</c:v>
                </c:pt>
                <c:pt idx="156">
                  <c:v>15.7</c:v>
                </c:pt>
                <c:pt idx="157">
                  <c:v>15.8</c:v>
                </c:pt>
                <c:pt idx="158">
                  <c:v>15.9</c:v>
                </c:pt>
                <c:pt idx="159">
                  <c:v>16</c:v>
                </c:pt>
                <c:pt idx="160">
                  <c:v>16.100000000000001</c:v>
                </c:pt>
                <c:pt idx="161">
                  <c:v>16.2</c:v>
                </c:pt>
                <c:pt idx="162">
                  <c:v>16.3</c:v>
                </c:pt>
                <c:pt idx="163">
                  <c:v>16.399999999999999</c:v>
                </c:pt>
                <c:pt idx="164">
                  <c:v>16.5</c:v>
                </c:pt>
                <c:pt idx="165">
                  <c:v>16.600000000000001</c:v>
                </c:pt>
                <c:pt idx="166">
                  <c:v>16.7</c:v>
                </c:pt>
                <c:pt idx="167">
                  <c:v>16.8</c:v>
                </c:pt>
                <c:pt idx="168">
                  <c:v>16.899999999999999</c:v>
                </c:pt>
                <c:pt idx="169">
                  <c:v>17</c:v>
                </c:pt>
                <c:pt idx="170">
                  <c:v>17.100000000000001</c:v>
                </c:pt>
                <c:pt idx="171">
                  <c:v>17.2</c:v>
                </c:pt>
                <c:pt idx="172">
                  <c:v>17.3</c:v>
                </c:pt>
                <c:pt idx="173">
                  <c:v>17.399999999999999</c:v>
                </c:pt>
                <c:pt idx="174">
                  <c:v>17.5</c:v>
                </c:pt>
                <c:pt idx="175">
                  <c:v>17.600000000000001</c:v>
                </c:pt>
                <c:pt idx="176">
                  <c:v>17.7</c:v>
                </c:pt>
                <c:pt idx="177">
                  <c:v>17.8</c:v>
                </c:pt>
                <c:pt idx="178">
                  <c:v>17.899999999999999</c:v>
                </c:pt>
                <c:pt idx="179">
                  <c:v>18</c:v>
                </c:pt>
                <c:pt idx="180">
                  <c:v>18.100000000000001</c:v>
                </c:pt>
                <c:pt idx="181">
                  <c:v>18.2</c:v>
                </c:pt>
                <c:pt idx="182">
                  <c:v>18.3</c:v>
                </c:pt>
                <c:pt idx="183">
                  <c:v>18.399999999999999</c:v>
                </c:pt>
                <c:pt idx="184">
                  <c:v>18.5</c:v>
                </c:pt>
                <c:pt idx="185">
                  <c:v>18.600000000000001</c:v>
                </c:pt>
                <c:pt idx="186">
                  <c:v>18.7</c:v>
                </c:pt>
                <c:pt idx="187">
                  <c:v>18.8</c:v>
                </c:pt>
                <c:pt idx="188">
                  <c:v>18.899999999999999</c:v>
                </c:pt>
                <c:pt idx="189">
                  <c:v>19</c:v>
                </c:pt>
                <c:pt idx="190">
                  <c:v>19.100000000000001</c:v>
                </c:pt>
                <c:pt idx="191">
                  <c:v>19.2</c:v>
                </c:pt>
                <c:pt idx="192">
                  <c:v>19.3</c:v>
                </c:pt>
                <c:pt idx="193">
                  <c:v>19.399999999999999</c:v>
                </c:pt>
                <c:pt idx="194">
                  <c:v>19.5</c:v>
                </c:pt>
                <c:pt idx="195">
                  <c:v>19.600000000000001</c:v>
                </c:pt>
                <c:pt idx="196">
                  <c:v>19.7</c:v>
                </c:pt>
                <c:pt idx="197">
                  <c:v>19.8</c:v>
                </c:pt>
                <c:pt idx="198">
                  <c:v>19.899999999999999</c:v>
                </c:pt>
                <c:pt idx="199">
                  <c:v>20</c:v>
                </c:pt>
              </c:numCache>
            </c:numRef>
          </c:xVal>
          <c:yVal>
            <c:numRef>
              <c:f>Sheet1!$F$2:$F$201</c:f>
              <c:numCache>
                <c:formatCode>General</c:formatCode>
                <c:ptCount val="200"/>
                <c:pt idx="0">
                  <c:v>2.5416000000000001E-2</c:v>
                </c:pt>
                <c:pt idx="1">
                  <c:v>5.1783000000000003E-2</c:v>
                </c:pt>
                <c:pt idx="2">
                  <c:v>7.9336000000000004E-2</c:v>
                </c:pt>
                <c:pt idx="3">
                  <c:v>0.107711</c:v>
                </c:pt>
                <c:pt idx="4">
                  <c:v>0.135656</c:v>
                </c:pt>
                <c:pt idx="5">
                  <c:v>0.16500799999999999</c:v>
                </c:pt>
                <c:pt idx="6">
                  <c:v>0.193194</c:v>
                </c:pt>
                <c:pt idx="7">
                  <c:v>0.22234400000000001</c:v>
                </c:pt>
                <c:pt idx="8">
                  <c:v>0.25092700000000001</c:v>
                </c:pt>
                <c:pt idx="9">
                  <c:v>0.27896500000000002</c:v>
                </c:pt>
                <c:pt idx="10">
                  <c:v>0.30806299999999998</c:v>
                </c:pt>
                <c:pt idx="11">
                  <c:v>0.33626</c:v>
                </c:pt>
                <c:pt idx="12">
                  <c:v>0.36237599999999998</c:v>
                </c:pt>
                <c:pt idx="13">
                  <c:v>0.389843</c:v>
                </c:pt>
                <c:pt idx="14">
                  <c:v>0.41471400000000003</c:v>
                </c:pt>
                <c:pt idx="15">
                  <c:v>0.43784000000000001</c:v>
                </c:pt>
                <c:pt idx="16">
                  <c:v>0.46146700000000002</c:v>
                </c:pt>
                <c:pt idx="17">
                  <c:v>0.48378399999999999</c:v>
                </c:pt>
                <c:pt idx="18">
                  <c:v>0.50479200000000002</c:v>
                </c:pt>
                <c:pt idx="19">
                  <c:v>0.52473999999999998</c:v>
                </c:pt>
                <c:pt idx="20">
                  <c:v>0.54425199999999996</c:v>
                </c:pt>
                <c:pt idx="21">
                  <c:v>0.56174500000000005</c:v>
                </c:pt>
                <c:pt idx="22">
                  <c:v>0.57951399999999997</c:v>
                </c:pt>
                <c:pt idx="23">
                  <c:v>0.59597</c:v>
                </c:pt>
                <c:pt idx="24">
                  <c:v>0.61142200000000002</c:v>
                </c:pt>
                <c:pt idx="25">
                  <c:v>0.62411300000000003</c:v>
                </c:pt>
                <c:pt idx="26">
                  <c:v>0.63688199999999995</c:v>
                </c:pt>
                <c:pt idx="27">
                  <c:v>0.64915699999999998</c:v>
                </c:pt>
                <c:pt idx="28">
                  <c:v>0.66193599999999997</c:v>
                </c:pt>
                <c:pt idx="29">
                  <c:v>0.67033299999999996</c:v>
                </c:pt>
                <c:pt idx="30">
                  <c:v>0.68182100000000001</c:v>
                </c:pt>
                <c:pt idx="31">
                  <c:v>0.69075299999999995</c:v>
                </c:pt>
                <c:pt idx="32">
                  <c:v>0.69831900000000002</c:v>
                </c:pt>
                <c:pt idx="33">
                  <c:v>0.70703000000000005</c:v>
                </c:pt>
                <c:pt idx="34">
                  <c:v>0.71212799999999998</c:v>
                </c:pt>
                <c:pt idx="35">
                  <c:v>0.71847799999999995</c:v>
                </c:pt>
                <c:pt idx="36">
                  <c:v>0.723549</c:v>
                </c:pt>
                <c:pt idx="37">
                  <c:v>0.72706000000000004</c:v>
                </c:pt>
                <c:pt idx="38">
                  <c:v>0.73076399999999997</c:v>
                </c:pt>
                <c:pt idx="39">
                  <c:v>0.73270000000000002</c:v>
                </c:pt>
                <c:pt idx="40">
                  <c:v>0.73506400000000005</c:v>
                </c:pt>
                <c:pt idx="41">
                  <c:v>0.73471500000000001</c:v>
                </c:pt>
                <c:pt idx="42">
                  <c:v>0.73682599999999998</c:v>
                </c:pt>
                <c:pt idx="43">
                  <c:v>0.73694899999999997</c:v>
                </c:pt>
                <c:pt idx="44">
                  <c:v>0.73499099999999995</c:v>
                </c:pt>
                <c:pt idx="45">
                  <c:v>0.73467199999999999</c:v>
                </c:pt>
                <c:pt idx="46">
                  <c:v>0.73154799999999998</c:v>
                </c:pt>
                <c:pt idx="47">
                  <c:v>0.72911899999999996</c:v>
                </c:pt>
                <c:pt idx="48">
                  <c:v>0.72828400000000004</c:v>
                </c:pt>
                <c:pt idx="49">
                  <c:v>0.72323300000000001</c:v>
                </c:pt>
                <c:pt idx="50">
                  <c:v>0.71946900000000003</c:v>
                </c:pt>
                <c:pt idx="51">
                  <c:v>0.71646600000000005</c:v>
                </c:pt>
                <c:pt idx="52">
                  <c:v>0.71161200000000002</c:v>
                </c:pt>
                <c:pt idx="53">
                  <c:v>0.70867999999999998</c:v>
                </c:pt>
                <c:pt idx="54">
                  <c:v>0.70199800000000001</c:v>
                </c:pt>
                <c:pt idx="55">
                  <c:v>0.69755999999999996</c:v>
                </c:pt>
                <c:pt idx="56">
                  <c:v>0.692303</c:v>
                </c:pt>
                <c:pt idx="57">
                  <c:v>0.68661399999999995</c:v>
                </c:pt>
                <c:pt idx="58">
                  <c:v>0.68164899999999995</c:v>
                </c:pt>
                <c:pt idx="59">
                  <c:v>0.67537700000000001</c:v>
                </c:pt>
                <c:pt idx="60">
                  <c:v>0.66958499999999999</c:v>
                </c:pt>
                <c:pt idx="61">
                  <c:v>0.66408999999999996</c:v>
                </c:pt>
                <c:pt idx="62">
                  <c:v>0.65788100000000005</c:v>
                </c:pt>
                <c:pt idx="63">
                  <c:v>0.65281599999999995</c:v>
                </c:pt>
                <c:pt idx="64">
                  <c:v>0.64523200000000003</c:v>
                </c:pt>
                <c:pt idx="65">
                  <c:v>0.638733</c:v>
                </c:pt>
                <c:pt idx="66">
                  <c:v>0.63567899999999999</c:v>
                </c:pt>
                <c:pt idx="67">
                  <c:v>0.62827299999999997</c:v>
                </c:pt>
                <c:pt idx="68">
                  <c:v>0.62216899999999997</c:v>
                </c:pt>
                <c:pt idx="69">
                  <c:v>0.61853899999999995</c:v>
                </c:pt>
                <c:pt idx="70">
                  <c:v>0.61112999999999995</c:v>
                </c:pt>
                <c:pt idx="71">
                  <c:v>0.60656299999999996</c:v>
                </c:pt>
                <c:pt idx="72">
                  <c:v>0.59924200000000005</c:v>
                </c:pt>
                <c:pt idx="73">
                  <c:v>0.595746</c:v>
                </c:pt>
                <c:pt idx="74">
                  <c:v>0.58774300000000002</c:v>
                </c:pt>
                <c:pt idx="75">
                  <c:v>0.58378600000000003</c:v>
                </c:pt>
                <c:pt idx="76">
                  <c:v>0.57762000000000002</c:v>
                </c:pt>
                <c:pt idx="77">
                  <c:v>0.57123500000000005</c:v>
                </c:pt>
                <c:pt idx="78">
                  <c:v>0.56671300000000002</c:v>
                </c:pt>
                <c:pt idx="79">
                  <c:v>0.56166000000000005</c:v>
                </c:pt>
                <c:pt idx="80">
                  <c:v>0.55559899999999995</c:v>
                </c:pt>
                <c:pt idx="81">
                  <c:v>0.55095099999999997</c:v>
                </c:pt>
                <c:pt idx="82">
                  <c:v>0.54503699999999999</c:v>
                </c:pt>
                <c:pt idx="83">
                  <c:v>0.54117899999999997</c:v>
                </c:pt>
                <c:pt idx="84">
                  <c:v>0.53544700000000001</c:v>
                </c:pt>
                <c:pt idx="85">
                  <c:v>0.53096200000000005</c:v>
                </c:pt>
                <c:pt idx="86">
                  <c:v>0.52468099999999995</c:v>
                </c:pt>
                <c:pt idx="87">
                  <c:v>0.52082399999999995</c:v>
                </c:pt>
                <c:pt idx="88">
                  <c:v>0.51585899999999996</c:v>
                </c:pt>
                <c:pt idx="89">
                  <c:v>0.51032299999999997</c:v>
                </c:pt>
                <c:pt idx="90">
                  <c:v>0.50746999999999998</c:v>
                </c:pt>
                <c:pt idx="91">
                  <c:v>0.50122800000000001</c:v>
                </c:pt>
                <c:pt idx="92">
                  <c:v>0.49756899999999998</c:v>
                </c:pt>
                <c:pt idx="93">
                  <c:v>0.49159599999999998</c:v>
                </c:pt>
                <c:pt idx="94">
                  <c:v>0.487927</c:v>
                </c:pt>
                <c:pt idx="95">
                  <c:v>0.483879</c:v>
                </c:pt>
                <c:pt idx="96">
                  <c:v>0.47972999999999999</c:v>
                </c:pt>
                <c:pt idx="97">
                  <c:v>0.47551599999999999</c:v>
                </c:pt>
                <c:pt idx="98">
                  <c:v>0.46936299999999997</c:v>
                </c:pt>
                <c:pt idx="99">
                  <c:v>0.468024</c:v>
                </c:pt>
                <c:pt idx="100">
                  <c:v>0.46299200000000001</c:v>
                </c:pt>
                <c:pt idx="101">
                  <c:v>0.45839400000000002</c:v>
                </c:pt>
                <c:pt idx="102">
                  <c:v>0.45594299999999999</c:v>
                </c:pt>
                <c:pt idx="103">
                  <c:v>0.45180500000000001</c:v>
                </c:pt>
                <c:pt idx="104">
                  <c:v>0.44883099999999998</c:v>
                </c:pt>
                <c:pt idx="105">
                  <c:v>0.44509300000000002</c:v>
                </c:pt>
                <c:pt idx="106">
                  <c:v>0.44089</c:v>
                </c:pt>
                <c:pt idx="107">
                  <c:v>0.43743700000000002</c:v>
                </c:pt>
                <c:pt idx="108">
                  <c:v>0.431751</c:v>
                </c:pt>
                <c:pt idx="109">
                  <c:v>0.43046899999999999</c:v>
                </c:pt>
                <c:pt idx="110">
                  <c:v>0.42681599999999997</c:v>
                </c:pt>
                <c:pt idx="111">
                  <c:v>0.42330699999999999</c:v>
                </c:pt>
                <c:pt idx="112">
                  <c:v>0.42082799999999998</c:v>
                </c:pt>
                <c:pt idx="113">
                  <c:v>0.41537499999999999</c:v>
                </c:pt>
                <c:pt idx="114">
                  <c:v>0.413246</c:v>
                </c:pt>
                <c:pt idx="115">
                  <c:v>0.410408</c:v>
                </c:pt>
                <c:pt idx="116">
                  <c:v>0.40617399999999998</c:v>
                </c:pt>
                <c:pt idx="117">
                  <c:v>0.404171</c:v>
                </c:pt>
                <c:pt idx="118">
                  <c:v>0.40087099999999998</c:v>
                </c:pt>
                <c:pt idx="119">
                  <c:v>0.39685900000000002</c:v>
                </c:pt>
                <c:pt idx="120">
                  <c:v>0.39482200000000001</c:v>
                </c:pt>
                <c:pt idx="121">
                  <c:v>0.39113599999999998</c:v>
                </c:pt>
                <c:pt idx="122">
                  <c:v>0.388131</c:v>
                </c:pt>
                <c:pt idx="123">
                  <c:v>0.38444</c:v>
                </c:pt>
                <c:pt idx="124">
                  <c:v>0.38240600000000002</c:v>
                </c:pt>
                <c:pt idx="125">
                  <c:v>0.37964399999999998</c:v>
                </c:pt>
                <c:pt idx="126">
                  <c:v>0.37702799999999997</c:v>
                </c:pt>
                <c:pt idx="127">
                  <c:v>0.37428600000000001</c:v>
                </c:pt>
                <c:pt idx="128">
                  <c:v>0.37250699999999998</c:v>
                </c:pt>
                <c:pt idx="129">
                  <c:v>0.36938900000000002</c:v>
                </c:pt>
                <c:pt idx="130">
                  <c:v>0.366533</c:v>
                </c:pt>
                <c:pt idx="131">
                  <c:v>0.36397400000000002</c:v>
                </c:pt>
                <c:pt idx="132">
                  <c:v>0.36168800000000001</c:v>
                </c:pt>
                <c:pt idx="133">
                  <c:v>0.35925699999999999</c:v>
                </c:pt>
                <c:pt idx="134">
                  <c:v>0.35652400000000001</c:v>
                </c:pt>
                <c:pt idx="135">
                  <c:v>0.35441600000000001</c:v>
                </c:pt>
                <c:pt idx="136">
                  <c:v>0.35166799999999998</c:v>
                </c:pt>
                <c:pt idx="137">
                  <c:v>0.34993999999999997</c:v>
                </c:pt>
                <c:pt idx="138">
                  <c:v>0.34766000000000002</c:v>
                </c:pt>
                <c:pt idx="139">
                  <c:v>0.34536800000000001</c:v>
                </c:pt>
                <c:pt idx="140">
                  <c:v>0.34239799999999998</c:v>
                </c:pt>
                <c:pt idx="141">
                  <c:v>0.34030700000000003</c:v>
                </c:pt>
                <c:pt idx="142">
                  <c:v>0.33891300000000002</c:v>
                </c:pt>
                <c:pt idx="143">
                  <c:v>0.33618300000000001</c:v>
                </c:pt>
                <c:pt idx="144">
                  <c:v>0.33356200000000003</c:v>
                </c:pt>
                <c:pt idx="145">
                  <c:v>0.33159300000000003</c:v>
                </c:pt>
                <c:pt idx="146">
                  <c:v>0.32978099999999999</c:v>
                </c:pt>
                <c:pt idx="147">
                  <c:v>0.32608799999999999</c:v>
                </c:pt>
                <c:pt idx="148">
                  <c:v>0.32515300000000003</c:v>
                </c:pt>
                <c:pt idx="149">
                  <c:v>0.32320599999999999</c:v>
                </c:pt>
                <c:pt idx="150">
                  <c:v>0.32113999999999998</c:v>
                </c:pt>
                <c:pt idx="151">
                  <c:v>0.31809900000000002</c:v>
                </c:pt>
                <c:pt idx="152">
                  <c:v>0.31683299999999998</c:v>
                </c:pt>
                <c:pt idx="153">
                  <c:v>0.31462499999999999</c:v>
                </c:pt>
                <c:pt idx="154">
                  <c:v>0.31393700000000002</c:v>
                </c:pt>
                <c:pt idx="155">
                  <c:v>0.31129600000000002</c:v>
                </c:pt>
                <c:pt idx="156">
                  <c:v>0.30946299999999999</c:v>
                </c:pt>
                <c:pt idx="157">
                  <c:v>0.30785499999999999</c:v>
                </c:pt>
                <c:pt idx="158">
                  <c:v>0.30560900000000002</c:v>
                </c:pt>
                <c:pt idx="159">
                  <c:v>0.30417300000000003</c:v>
                </c:pt>
                <c:pt idx="160">
                  <c:v>0.30194500000000002</c:v>
                </c:pt>
                <c:pt idx="161">
                  <c:v>0.30086800000000002</c:v>
                </c:pt>
                <c:pt idx="162">
                  <c:v>0.29886099999999999</c:v>
                </c:pt>
                <c:pt idx="163">
                  <c:v>0.29707499999999998</c:v>
                </c:pt>
                <c:pt idx="164">
                  <c:v>0.294541</c:v>
                </c:pt>
                <c:pt idx="165">
                  <c:v>0.29312199999999999</c:v>
                </c:pt>
                <c:pt idx="166">
                  <c:v>0.29180899999999999</c:v>
                </c:pt>
                <c:pt idx="167">
                  <c:v>0.29048400000000002</c:v>
                </c:pt>
                <c:pt idx="168">
                  <c:v>0.28881699999999999</c:v>
                </c:pt>
                <c:pt idx="169">
                  <c:v>0.28636400000000001</c:v>
                </c:pt>
                <c:pt idx="170">
                  <c:v>0.28601700000000002</c:v>
                </c:pt>
                <c:pt idx="171">
                  <c:v>0.28264899999999998</c:v>
                </c:pt>
                <c:pt idx="172">
                  <c:v>0.281275</c:v>
                </c:pt>
                <c:pt idx="173">
                  <c:v>0.28016999999999997</c:v>
                </c:pt>
                <c:pt idx="174">
                  <c:v>0.27824100000000002</c:v>
                </c:pt>
                <c:pt idx="175">
                  <c:v>0.27792600000000001</c:v>
                </c:pt>
                <c:pt idx="176">
                  <c:v>0.27672000000000002</c:v>
                </c:pt>
                <c:pt idx="177">
                  <c:v>0.27454699999999999</c:v>
                </c:pt>
                <c:pt idx="178">
                  <c:v>0.27443299999999998</c:v>
                </c:pt>
                <c:pt idx="179">
                  <c:v>0.27204699999999998</c:v>
                </c:pt>
                <c:pt idx="180">
                  <c:v>0.27097100000000002</c:v>
                </c:pt>
                <c:pt idx="181">
                  <c:v>0.26938400000000001</c:v>
                </c:pt>
                <c:pt idx="182">
                  <c:v>0.26769199999999999</c:v>
                </c:pt>
                <c:pt idx="183">
                  <c:v>0.26662400000000003</c:v>
                </c:pt>
                <c:pt idx="184">
                  <c:v>0.263764</c:v>
                </c:pt>
                <c:pt idx="185">
                  <c:v>0.26340400000000003</c:v>
                </c:pt>
                <c:pt idx="186">
                  <c:v>0.26143300000000003</c:v>
                </c:pt>
                <c:pt idx="187">
                  <c:v>0.260216</c:v>
                </c:pt>
                <c:pt idx="188">
                  <c:v>0.25976199999999999</c:v>
                </c:pt>
                <c:pt idx="189">
                  <c:v>0.25784099999999999</c:v>
                </c:pt>
                <c:pt idx="190">
                  <c:v>0.25715399999999999</c:v>
                </c:pt>
                <c:pt idx="191">
                  <c:v>0.25631700000000002</c:v>
                </c:pt>
                <c:pt idx="192">
                  <c:v>0.25478000000000001</c:v>
                </c:pt>
                <c:pt idx="193">
                  <c:v>0.253247</c:v>
                </c:pt>
                <c:pt idx="194">
                  <c:v>0.25169599999999998</c:v>
                </c:pt>
                <c:pt idx="195">
                  <c:v>0.250415</c:v>
                </c:pt>
                <c:pt idx="196">
                  <c:v>0.24981800000000001</c:v>
                </c:pt>
                <c:pt idx="197">
                  <c:v>0.24812400000000001</c:v>
                </c:pt>
                <c:pt idx="198">
                  <c:v>0.24724599999999999</c:v>
                </c:pt>
                <c:pt idx="199">
                  <c:v>0.245257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5D-455C-9C71-2BE8F94128ED}"/>
            </c:ext>
          </c:extLst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Pd Analytic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Sheet1!$A$2:$A$201</c:f>
              <c:numCache>
                <c:formatCode>General</c:formatCode>
                <c:ptCount val="20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8.1999999999999993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8.6999999999999993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9.1999999999999993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9.6999999999999993</c:v>
                </c:pt>
                <c:pt idx="97">
                  <c:v>9.8000000000000007</c:v>
                </c:pt>
                <c:pt idx="98">
                  <c:v>9.9</c:v>
                </c:pt>
                <c:pt idx="99">
                  <c:v>10</c:v>
                </c:pt>
                <c:pt idx="100">
                  <c:v>10.1</c:v>
                </c:pt>
                <c:pt idx="101">
                  <c:v>10.199999999999999</c:v>
                </c:pt>
                <c:pt idx="102">
                  <c:v>10.3</c:v>
                </c:pt>
                <c:pt idx="103">
                  <c:v>10.4</c:v>
                </c:pt>
                <c:pt idx="104">
                  <c:v>10.5</c:v>
                </c:pt>
                <c:pt idx="105">
                  <c:v>10.6</c:v>
                </c:pt>
                <c:pt idx="106">
                  <c:v>10.7</c:v>
                </c:pt>
                <c:pt idx="107">
                  <c:v>10.8</c:v>
                </c:pt>
                <c:pt idx="108">
                  <c:v>10.9</c:v>
                </c:pt>
                <c:pt idx="109">
                  <c:v>11</c:v>
                </c:pt>
                <c:pt idx="110">
                  <c:v>11.1</c:v>
                </c:pt>
                <c:pt idx="111">
                  <c:v>11.2</c:v>
                </c:pt>
                <c:pt idx="112">
                  <c:v>11.3</c:v>
                </c:pt>
                <c:pt idx="113">
                  <c:v>11.4</c:v>
                </c:pt>
                <c:pt idx="114">
                  <c:v>11.5</c:v>
                </c:pt>
                <c:pt idx="115">
                  <c:v>11.6</c:v>
                </c:pt>
                <c:pt idx="116">
                  <c:v>11.7</c:v>
                </c:pt>
                <c:pt idx="117">
                  <c:v>11.8</c:v>
                </c:pt>
                <c:pt idx="118">
                  <c:v>11.9</c:v>
                </c:pt>
                <c:pt idx="119">
                  <c:v>12</c:v>
                </c:pt>
                <c:pt idx="120">
                  <c:v>12.1</c:v>
                </c:pt>
                <c:pt idx="121">
                  <c:v>12.2</c:v>
                </c:pt>
                <c:pt idx="122">
                  <c:v>12.3</c:v>
                </c:pt>
                <c:pt idx="123">
                  <c:v>12.4</c:v>
                </c:pt>
                <c:pt idx="124">
                  <c:v>12.5</c:v>
                </c:pt>
                <c:pt idx="125">
                  <c:v>12.6</c:v>
                </c:pt>
                <c:pt idx="126">
                  <c:v>12.7</c:v>
                </c:pt>
                <c:pt idx="127">
                  <c:v>12.8</c:v>
                </c:pt>
                <c:pt idx="128">
                  <c:v>12.9</c:v>
                </c:pt>
                <c:pt idx="129">
                  <c:v>13</c:v>
                </c:pt>
                <c:pt idx="130">
                  <c:v>13.1</c:v>
                </c:pt>
                <c:pt idx="131">
                  <c:v>13.2</c:v>
                </c:pt>
                <c:pt idx="132">
                  <c:v>13.3</c:v>
                </c:pt>
                <c:pt idx="133">
                  <c:v>13.4</c:v>
                </c:pt>
                <c:pt idx="134">
                  <c:v>13.5</c:v>
                </c:pt>
                <c:pt idx="135">
                  <c:v>13.6</c:v>
                </c:pt>
                <c:pt idx="136">
                  <c:v>13.7</c:v>
                </c:pt>
                <c:pt idx="137">
                  <c:v>13.8</c:v>
                </c:pt>
                <c:pt idx="138">
                  <c:v>13.9</c:v>
                </c:pt>
                <c:pt idx="139">
                  <c:v>14</c:v>
                </c:pt>
                <c:pt idx="140">
                  <c:v>14.1</c:v>
                </c:pt>
                <c:pt idx="141">
                  <c:v>14.2</c:v>
                </c:pt>
                <c:pt idx="142">
                  <c:v>14.3</c:v>
                </c:pt>
                <c:pt idx="143">
                  <c:v>14.4</c:v>
                </c:pt>
                <c:pt idx="144">
                  <c:v>14.5</c:v>
                </c:pt>
                <c:pt idx="145">
                  <c:v>14.6</c:v>
                </c:pt>
                <c:pt idx="146">
                  <c:v>14.7</c:v>
                </c:pt>
                <c:pt idx="147">
                  <c:v>14.8</c:v>
                </c:pt>
                <c:pt idx="148">
                  <c:v>14.9</c:v>
                </c:pt>
                <c:pt idx="149">
                  <c:v>15</c:v>
                </c:pt>
                <c:pt idx="150">
                  <c:v>15.1</c:v>
                </c:pt>
                <c:pt idx="151">
                  <c:v>15.2</c:v>
                </c:pt>
                <c:pt idx="152">
                  <c:v>15.3</c:v>
                </c:pt>
                <c:pt idx="153">
                  <c:v>15.4</c:v>
                </c:pt>
                <c:pt idx="154">
                  <c:v>15.5</c:v>
                </c:pt>
                <c:pt idx="155">
                  <c:v>15.6</c:v>
                </c:pt>
                <c:pt idx="156">
                  <c:v>15.7</c:v>
                </c:pt>
                <c:pt idx="157">
                  <c:v>15.8</c:v>
                </c:pt>
                <c:pt idx="158">
                  <c:v>15.9</c:v>
                </c:pt>
                <c:pt idx="159">
                  <c:v>16</c:v>
                </c:pt>
                <c:pt idx="160">
                  <c:v>16.100000000000001</c:v>
                </c:pt>
                <c:pt idx="161">
                  <c:v>16.2</c:v>
                </c:pt>
                <c:pt idx="162">
                  <c:v>16.3</c:v>
                </c:pt>
                <c:pt idx="163">
                  <c:v>16.399999999999999</c:v>
                </c:pt>
                <c:pt idx="164">
                  <c:v>16.5</c:v>
                </c:pt>
                <c:pt idx="165">
                  <c:v>16.600000000000001</c:v>
                </c:pt>
                <c:pt idx="166">
                  <c:v>16.7</c:v>
                </c:pt>
                <c:pt idx="167">
                  <c:v>16.8</c:v>
                </c:pt>
                <c:pt idx="168">
                  <c:v>16.899999999999999</c:v>
                </c:pt>
                <c:pt idx="169">
                  <c:v>17</c:v>
                </c:pt>
                <c:pt idx="170">
                  <c:v>17.100000000000001</c:v>
                </c:pt>
                <c:pt idx="171">
                  <c:v>17.2</c:v>
                </c:pt>
                <c:pt idx="172">
                  <c:v>17.3</c:v>
                </c:pt>
                <c:pt idx="173">
                  <c:v>17.399999999999999</c:v>
                </c:pt>
                <c:pt idx="174">
                  <c:v>17.5</c:v>
                </c:pt>
                <c:pt idx="175">
                  <c:v>17.600000000000001</c:v>
                </c:pt>
                <c:pt idx="176">
                  <c:v>17.7</c:v>
                </c:pt>
                <c:pt idx="177">
                  <c:v>17.8</c:v>
                </c:pt>
                <c:pt idx="178">
                  <c:v>17.899999999999999</c:v>
                </c:pt>
                <c:pt idx="179">
                  <c:v>18</c:v>
                </c:pt>
                <c:pt idx="180">
                  <c:v>18.100000000000001</c:v>
                </c:pt>
                <c:pt idx="181">
                  <c:v>18.2</c:v>
                </c:pt>
                <c:pt idx="182">
                  <c:v>18.3</c:v>
                </c:pt>
                <c:pt idx="183">
                  <c:v>18.399999999999999</c:v>
                </c:pt>
                <c:pt idx="184">
                  <c:v>18.5</c:v>
                </c:pt>
                <c:pt idx="185">
                  <c:v>18.600000000000001</c:v>
                </c:pt>
                <c:pt idx="186">
                  <c:v>18.7</c:v>
                </c:pt>
                <c:pt idx="187">
                  <c:v>18.8</c:v>
                </c:pt>
                <c:pt idx="188">
                  <c:v>18.899999999999999</c:v>
                </c:pt>
                <c:pt idx="189">
                  <c:v>19</c:v>
                </c:pt>
                <c:pt idx="190">
                  <c:v>19.100000000000001</c:v>
                </c:pt>
                <c:pt idx="191">
                  <c:v>19.2</c:v>
                </c:pt>
                <c:pt idx="192">
                  <c:v>19.3</c:v>
                </c:pt>
                <c:pt idx="193">
                  <c:v>19.399999999999999</c:v>
                </c:pt>
                <c:pt idx="194">
                  <c:v>19.5</c:v>
                </c:pt>
                <c:pt idx="195">
                  <c:v>19.600000000000001</c:v>
                </c:pt>
                <c:pt idx="196">
                  <c:v>19.7</c:v>
                </c:pt>
                <c:pt idx="197">
                  <c:v>19.8</c:v>
                </c:pt>
                <c:pt idx="198">
                  <c:v>19.899999999999999</c:v>
                </c:pt>
                <c:pt idx="199">
                  <c:v>20</c:v>
                </c:pt>
              </c:numCache>
            </c:numRef>
          </c:xVal>
          <c:yVal>
            <c:numRef>
              <c:f>Sheet1!$G$2:$G$200</c:f>
              <c:numCache>
                <c:formatCode>General</c:formatCode>
                <c:ptCount val="199"/>
                <c:pt idx="0">
                  <c:v>2.5486606634846028E-2</c:v>
                </c:pt>
                <c:pt idx="1">
                  <c:v>5.1885740503289979E-2</c:v>
                </c:pt>
                <c:pt idx="2">
                  <c:v>7.9090709858540498E-2</c:v>
                </c:pt>
                <c:pt idx="3">
                  <c:v>0.10697509649477729</c:v>
                </c:pt>
                <c:pt idx="4">
                  <c:v>0.13539506962913939</c:v>
                </c:pt>
                <c:pt idx="5">
                  <c:v>0.16419268948264579</c:v>
                </c:pt>
                <c:pt idx="6">
                  <c:v>0.19320005842406601</c:v>
                </c:pt>
                <c:pt idx="7">
                  <c:v>0.2222440908130672</c:v>
                </c:pt>
                <c:pt idx="8">
                  <c:v>0.25115160602072301</c:v>
                </c:pt>
                <c:pt idx="9">
                  <c:v>0.27975441317978311</c:v>
                </c:pt>
                <c:pt idx="10">
                  <c:v>0.30789405682785631</c:v>
                </c:pt>
                <c:pt idx="11">
                  <c:v>0.33542592934276411</c:v>
                </c:pt>
                <c:pt idx="12">
                  <c:v>0.36222252244559983</c:v>
                </c:pt>
                <c:pt idx="13">
                  <c:v>0.38817567510399942</c:v>
                </c:pt>
                <c:pt idx="14">
                  <c:v>0.41319776602744529</c:v>
                </c:pt>
                <c:pt idx="15">
                  <c:v>0.43722188354912389</c:v>
                </c:pt>
                <c:pt idx="16">
                  <c:v>0.46020107496612889</c:v>
                </c:pt>
                <c:pt idx="17">
                  <c:v>0.48210682640673519</c:v>
                </c:pt>
                <c:pt idx="18">
                  <c:v>0.50292695215510985</c:v>
                </c:pt>
                <c:pt idx="19">
                  <c:v>0.52266308143187001</c:v>
                </c:pt>
                <c:pt idx="20">
                  <c:v>0.54132792508757555</c:v>
                </c:pt>
                <c:pt idx="21">
                  <c:v>0.5589424891832484</c:v>
                </c:pt>
                <c:pt idx="22">
                  <c:v>0.57553338112164143</c:v>
                </c:pt>
                <c:pt idx="23">
                  <c:v>0.5911303298508519</c:v>
                </c:pt>
                <c:pt idx="24">
                  <c:v>0.60576401646054401</c:v>
                </c:pt>
                <c:pt idx="25">
                  <c:v>0.61946428601964931</c:v>
                </c:pt>
                <c:pt idx="26">
                  <c:v>0.63225878598969631</c:v>
                </c:pt>
                <c:pt idx="27">
                  <c:v>0.64417205110123454</c:v>
                </c:pt>
                <c:pt idx="28">
                  <c:v>0.6552250295497678</c:v>
                </c:pt>
                <c:pt idx="29">
                  <c:v>0.66543502152129919</c:v>
                </c:pt>
                <c:pt idx="30">
                  <c:v>0.67481597958277073</c:v>
                </c:pt>
                <c:pt idx="31">
                  <c:v>0.68337910280471537</c:v>
                </c:pt>
                <c:pt idx="32">
                  <c:v>0.69113364402847732</c:v>
                </c:pt>
                <c:pt idx="33">
                  <c:v>0.69808784351747577</c:v>
                </c:pt>
                <c:pt idx="34">
                  <c:v>0.70424990281480682</c:v>
                </c:pt>
                <c:pt idx="35">
                  <c:v>0.70962891970213149</c:v>
                </c:pt>
                <c:pt idx="36">
                  <c:v>0.71423571771571015</c:v>
                </c:pt>
                <c:pt idx="37">
                  <c:v>0.71808352013441712</c:v>
                </c:pt>
                <c:pt idx="38">
                  <c:v>0.72118843678480538</c:v>
                </c:pt>
                <c:pt idx="39">
                  <c:v>0.72356975044255878</c:v>
                </c:pt>
                <c:pt idx="40">
                  <c:v>0.7252500063163233</c:v>
                </c:pt>
                <c:pt idx="41">
                  <c:v>0.72625492178679552</c:v>
                </c:pt>
                <c:pt idx="42">
                  <c:v>0.72661314349203598</c:v>
                </c:pt>
                <c:pt idx="43">
                  <c:v>0.72635588479487001</c:v>
                </c:pt>
                <c:pt idx="44">
                  <c:v>0.72551647889906468</c:v>
                </c:pt>
                <c:pt idx="45">
                  <c:v>0.72412988198877171</c:v>
                </c:pt>
                <c:pt idx="46">
                  <c:v>0.72223215752510939</c:v>
                </c:pt>
                <c:pt idx="47">
                  <c:v>0.71985996806649799</c:v>
                </c:pt>
                <c:pt idx="48">
                  <c:v>0.71705009544785248</c:v>
                </c:pt>
                <c:pt idx="49">
                  <c:v>0.71383900449224691</c:v>
                </c:pt>
                <c:pt idx="50">
                  <c:v>0.71026246011089711</c:v>
                </c:pt>
                <c:pt idx="51">
                  <c:v>0.70635520298370325</c:v>
                </c:pt>
                <c:pt idx="52">
                  <c:v>0.70215068516788581</c:v>
                </c:pt>
                <c:pt idx="53">
                  <c:v>0.69768086400417761</c:v>
                </c:pt>
                <c:pt idx="54">
                  <c:v>0.69297605054178124</c:v>
                </c:pt>
                <c:pt idx="55">
                  <c:v>0.68806480729391517</c:v>
                </c:pt>
                <c:pt idx="56">
                  <c:v>0.68297388934608472</c:v>
                </c:pt>
                <c:pt idx="57">
                  <c:v>0.67772822254137166</c:v>
                </c:pt>
                <c:pt idx="58">
                  <c:v>0.67235091253816204</c:v>
                </c:pt>
                <c:pt idx="59">
                  <c:v>0.66686327886619923</c:v>
                </c:pt>
                <c:pt idx="60">
                  <c:v>0.66128490860434463</c:v>
                </c:pt>
                <c:pt idx="61">
                  <c:v>0.65563372489412841</c:v>
                </c:pt>
                <c:pt idx="62">
                  <c:v>0.64992606613078818</c:v>
                </c:pt>
                <c:pt idx="63">
                  <c:v>0.6441767722972882</c:v>
                </c:pt>
                <c:pt idx="64">
                  <c:v>0.63839927549911346</c:v>
                </c:pt>
                <c:pt idx="65">
                  <c:v>0.63260569230113806</c:v>
                </c:pt>
                <c:pt idx="66">
                  <c:v>0.62680691595329929</c:v>
                </c:pt>
                <c:pt idx="67">
                  <c:v>0.62101270701570188</c:v>
                </c:pt>
                <c:pt idx="68">
                  <c:v>0.61523178125677835</c:v>
                </c:pt>
                <c:pt idx="69">
                  <c:v>0.60947189400352342</c:v>
                </c:pt>
                <c:pt idx="70">
                  <c:v>0.6037399203755307</c:v>
                </c:pt>
                <c:pt idx="71">
                  <c:v>0.59804193104029202</c:v>
                </c:pt>
                <c:pt idx="72">
                  <c:v>0.59238326329192836</c:v>
                </c:pt>
                <c:pt idx="73">
                  <c:v>0.58676858738506266</c:v>
                </c:pt>
                <c:pt idx="74">
                  <c:v>0.58120196815536329</c:v>
                </c:pt>
                <c:pt idx="75">
                  <c:v>0.57568692203338112</c:v>
                </c:pt>
                <c:pt idx="76">
                  <c:v>0.57022646961306223</c:v>
                </c:pt>
                <c:pt idx="77">
                  <c:v>0.56482318397459474</c:v>
                </c:pt>
                <c:pt idx="78">
                  <c:v>0.5594792349863339</c:v>
                </c:pt>
                <c:pt idx="79">
                  <c:v>0.55419642982520811</c:v>
                </c:pt>
                <c:pt idx="80">
                  <c:v>0.54897624996158112</c:v>
                </c:pt>
                <c:pt idx="81">
                  <c:v>0.54381988485491717</c:v>
                </c:pt>
                <c:pt idx="82">
                  <c:v>0.53872826260236262</c:v>
                </c:pt>
                <c:pt idx="83">
                  <c:v>0.53370207777474954</c:v>
                </c:pt>
                <c:pt idx="84">
                  <c:v>0.52874181666456543</c:v>
                </c:pt>
                <c:pt idx="85">
                  <c:v>0.52384778015893052</c:v>
                </c:pt>
                <c:pt idx="86">
                  <c:v>0.51902010443816826</c:v>
                </c:pt>
                <c:pt idx="87">
                  <c:v>0.51425877968766154</c:v>
                </c:pt>
                <c:pt idx="88">
                  <c:v>0.50956366699769573</c:v>
                </c:pt>
                <c:pt idx="89">
                  <c:v>0.50493451361318265</c:v>
                </c:pt>
                <c:pt idx="90">
                  <c:v>0.50037096668272563</c:v>
                </c:pt>
                <c:pt idx="91">
                  <c:v>0.49587258564456588</c:v>
                </c:pt>
                <c:pt idx="92">
                  <c:v>0.49143885337563559</c:v>
                </c:pt>
                <c:pt idx="93">
                  <c:v>0.48706918621927969</c:v>
                </c:pt>
                <c:pt idx="94">
                  <c:v>0.4827629429972371</c:v>
                </c:pt>
                <c:pt idx="95">
                  <c:v>0.4785194331021867</c:v>
                </c:pt>
                <c:pt idx="96">
                  <c:v>0.47433792375856382</c:v>
                </c:pt>
                <c:pt idx="97">
                  <c:v>0.47021764653141501</c:v>
                </c:pt>
                <c:pt idx="98">
                  <c:v>0.46615780315575728</c:v>
                </c:pt>
                <c:pt idx="99">
                  <c:v>0.46215757075221081</c:v>
                </c:pt>
                <c:pt idx="100">
                  <c:v>0.45821610648854583</c:v>
                </c:pt>
                <c:pt idx="101">
                  <c:v>0.45433255174118481</c:v>
                </c:pt>
                <c:pt idx="102">
                  <c:v>0.45050603580560028</c:v>
                </c:pt>
                <c:pt idx="103">
                  <c:v>0.44673567919990409</c:v>
                </c:pt>
                <c:pt idx="104">
                  <c:v>0.44302059660169812</c:v>
                </c:pt>
                <c:pt idx="105">
                  <c:v>0.43935989945442688</c:v>
                </c:pt>
                <c:pt idx="106">
                  <c:v>0.43575269827599178</c:v>
                </c:pt>
                <c:pt idx="107">
                  <c:v>0.43219810469923198</c:v>
                </c:pt>
                <c:pt idx="108">
                  <c:v>0.42869523327102532</c:v>
                </c:pt>
                <c:pt idx="109">
                  <c:v>0.42524320303417262</c:v>
                </c:pt>
                <c:pt idx="110">
                  <c:v>0.42184113891389308</c:v>
                </c:pt>
                <c:pt idx="111">
                  <c:v>0.41848817292863988</c:v>
                </c:pt>
                <c:pt idx="112">
                  <c:v>0.41518344524303458</c:v>
                </c:pt>
                <c:pt idx="113">
                  <c:v>0.41192610507898608</c:v>
                </c:pt>
                <c:pt idx="114">
                  <c:v>0.40871531149950208</c:v>
                </c:pt>
                <c:pt idx="115">
                  <c:v>0.40555023407828411</c:v>
                </c:pt>
                <c:pt idx="116">
                  <c:v>0.40243005346692567</c:v>
                </c:pt>
                <c:pt idx="117">
                  <c:v>0.39935396187038003</c:v>
                </c:pt>
                <c:pt idx="118">
                  <c:v>0.39632116344031881</c:v>
                </c:pt>
                <c:pt idx="119">
                  <c:v>0.39333087459507249</c:v>
                </c:pt>
                <c:pt idx="120">
                  <c:v>0.39038232427398167</c:v>
                </c:pt>
                <c:pt idx="121">
                  <c:v>0.38747475413323451</c:v>
                </c:pt>
                <c:pt idx="122">
                  <c:v>0.384607418689563</c:v>
                </c:pt>
                <c:pt idx="123">
                  <c:v>0.38177958541755092</c:v>
                </c:pt>
                <c:pt idx="124">
                  <c:v>0.3789905348057358</c:v>
                </c:pt>
                <c:pt idx="125">
                  <c:v>0.37623956037618539</c:v>
                </c:pt>
                <c:pt idx="126">
                  <c:v>0.3735259686717558</c:v>
                </c:pt>
                <c:pt idx="127">
                  <c:v>0.37084907921483451</c:v>
                </c:pt>
                <c:pt idx="128">
                  <c:v>0.36820822444098489</c:v>
                </c:pt>
                <c:pt idx="129">
                  <c:v>0.36560274961057299</c:v>
                </c:pt>
                <c:pt idx="130">
                  <c:v>0.36303201270115087</c:v>
                </c:pt>
                <c:pt idx="131">
                  <c:v>0.36049538428309102</c:v>
                </c:pt>
                <c:pt idx="132">
                  <c:v>0.35799224738071461</c:v>
                </c:pt>
                <c:pt idx="133">
                  <c:v>0.35552199732093342</c:v>
                </c:pt>
                <c:pt idx="134">
                  <c:v>0.35308404157121293</c:v>
                </c:pt>
                <c:pt idx="135">
                  <c:v>0.35067779956848849</c:v>
                </c:pt>
                <c:pt idx="136">
                  <c:v>0.34830270254049028</c:v>
                </c:pt>
                <c:pt idx="137">
                  <c:v>0.34595819332078448</c:v>
                </c:pt>
                <c:pt idx="138">
                  <c:v>0.34364372615870509</c:v>
                </c:pt>
                <c:pt idx="139">
                  <c:v>0.34135876652521929</c:v>
                </c:pt>
                <c:pt idx="140">
                  <c:v>0.33910279091566448</c:v>
                </c:pt>
                <c:pt idx="141">
                  <c:v>0.33687528665019301</c:v>
                </c:pt>
                <c:pt idx="142">
                  <c:v>0.33467575167266278</c:v>
                </c:pt>
                <c:pt idx="143">
                  <c:v>0.33250369434864091</c:v>
                </c:pt>
                <c:pt idx="144">
                  <c:v>0.33035863326310327</c:v>
                </c:pt>
                <c:pt idx="145">
                  <c:v>0.32824009701835122</c:v>
                </c:pt>
                <c:pt idx="146">
                  <c:v>0.32614762403260128</c:v>
                </c:pt>
                <c:pt idx="147">
                  <c:v>0.32408076233965899</c:v>
                </c:pt>
                <c:pt idx="148">
                  <c:v>0.32203906939002241</c:v>
                </c:pt>
                <c:pt idx="149">
                  <c:v>0.32002211185373353</c:v>
                </c:pt>
                <c:pt idx="150">
                  <c:v>0.31802946542524391</c:v>
                </c:pt>
                <c:pt idx="151">
                  <c:v>0.31606071463052993</c:v>
                </c:pt>
                <c:pt idx="152">
                  <c:v>0.31411545263665702</c:v>
                </c:pt>
                <c:pt idx="153">
                  <c:v>0.3121932810639711</c:v>
                </c:pt>
                <c:pt idx="154">
                  <c:v>0.3102938098010552</c:v>
                </c:pt>
                <c:pt idx="155">
                  <c:v>0.30841665682258151</c:v>
                </c:pt>
                <c:pt idx="156">
                  <c:v>0.30656144801015361</c:v>
                </c:pt>
                <c:pt idx="157">
                  <c:v>0.30472781697622692</c:v>
                </c:pt>
                <c:pt idx="158">
                  <c:v>0.30291540489116769</c:v>
                </c:pt>
                <c:pt idx="159">
                  <c:v>0.30112386031350441</c:v>
                </c:pt>
                <c:pt idx="160">
                  <c:v>0.29935283902340393</c:v>
                </c:pt>
                <c:pt idx="161">
                  <c:v>0.29760200385940289</c:v>
                </c:pt>
                <c:pt idx="162">
                  <c:v>0.29587102455839959</c:v>
                </c:pt>
                <c:pt idx="163">
                  <c:v>0.29415957759891881</c:v>
                </c:pt>
                <c:pt idx="164">
                  <c:v>0.29246734604763802</c:v>
                </c:pt>
                <c:pt idx="165">
                  <c:v>0.29079401940916749</c:v>
                </c:pt>
                <c:pt idx="166">
                  <c:v>0.28913929347906381</c:v>
                </c:pt>
                <c:pt idx="167">
                  <c:v>0.28750287020005161</c:v>
                </c:pt>
                <c:pt idx="168">
                  <c:v>0.28588445752142522</c:v>
                </c:pt>
                <c:pt idx="169">
                  <c:v>0.28428376926159632</c:v>
                </c:pt>
                <c:pt idx="170">
                  <c:v>0.28270052497374892</c:v>
                </c:pt>
                <c:pt idx="171">
                  <c:v>0.28113444981455998</c:v>
                </c:pt>
                <c:pt idx="172">
                  <c:v>0.27958527441594361</c:v>
                </c:pt>
                <c:pt idx="173">
                  <c:v>0.27805273475977121</c:v>
                </c:pt>
                <c:pt idx="174">
                  <c:v>0.27653657205551779</c:v>
                </c:pt>
                <c:pt idx="175">
                  <c:v>0.27503653262078931</c:v>
                </c:pt>
                <c:pt idx="176">
                  <c:v>0.27355236776467218</c:v>
                </c:pt>
                <c:pt idx="177">
                  <c:v>0.27208383367386091</c:v>
                </c:pt>
                <c:pt idx="178">
                  <c:v>0.2706306913015028</c:v>
                </c:pt>
                <c:pt idx="179">
                  <c:v>0.26919270625871189</c:v>
                </c:pt>
                <c:pt idx="180">
                  <c:v>0.26776964870869568</c:v>
                </c:pt>
                <c:pt idx="181">
                  <c:v>0.26636129326343838</c:v>
                </c:pt>
                <c:pt idx="182">
                  <c:v>0.26496741888288999</c:v>
                </c:pt>
                <c:pt idx="183">
                  <c:v>0.26358780877660432</c:v>
                </c:pt>
                <c:pt idx="184">
                  <c:v>0.26222225030777258</c:v>
                </c:pt>
                <c:pt idx="185">
                  <c:v>0.26087053489959972</c:v>
                </c:pt>
                <c:pt idx="186">
                  <c:v>0.25953245794396651</c:v>
                </c:pt>
                <c:pt idx="187">
                  <c:v>0.25820781871233228</c:v>
                </c:pt>
                <c:pt idx="188">
                  <c:v>0.25689642026881582</c:v>
                </c:pt>
                <c:pt idx="189">
                  <c:v>0.25559806938541169</c:v>
                </c:pt>
                <c:pt idx="190">
                  <c:v>0.25431257645928729</c:v>
                </c:pt>
                <c:pt idx="191">
                  <c:v>0.25303975543210999</c:v>
                </c:pt>
                <c:pt idx="192">
                  <c:v>0.2517794237113562</c:v>
                </c:pt>
                <c:pt idx="193">
                  <c:v>0.25053140209355462</c:v>
                </c:pt>
                <c:pt idx="194">
                  <c:v>0.2492955146894146</c:v>
                </c:pt>
                <c:pt idx="195">
                  <c:v>0.24807158885079389</c:v>
                </c:pt>
                <c:pt idx="196">
                  <c:v>0.24685945509945931</c:v>
                </c:pt>
                <c:pt idx="197">
                  <c:v>0.24565894705759481</c:v>
                </c:pt>
                <c:pt idx="198">
                  <c:v>0.2444699013800159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F5D-455C-9C71-2BE8F94128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6894272"/>
        <c:axId val="576894664"/>
      </c:scatterChart>
      <c:valAx>
        <c:axId val="576894272"/>
        <c:scaling>
          <c:orientation val="minMax"/>
          <c:max val="2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76894664"/>
        <c:crosses val="autoZero"/>
        <c:crossBetween val="midCat"/>
      </c:valAx>
      <c:valAx>
        <c:axId val="576894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76894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bg2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Nc Simulation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Sheet1!$A$2:$A$201</c:f>
              <c:numCache>
                <c:formatCode>General</c:formatCode>
                <c:ptCount val="20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8.1999999999999993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8.6999999999999993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9.1999999999999993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9.6999999999999993</c:v>
                </c:pt>
                <c:pt idx="97">
                  <c:v>9.8000000000000007</c:v>
                </c:pt>
                <c:pt idx="98">
                  <c:v>9.9</c:v>
                </c:pt>
                <c:pt idx="99">
                  <c:v>10</c:v>
                </c:pt>
                <c:pt idx="100">
                  <c:v>10.1</c:v>
                </c:pt>
                <c:pt idx="101">
                  <c:v>10.199999999999999</c:v>
                </c:pt>
                <c:pt idx="102">
                  <c:v>10.3</c:v>
                </c:pt>
                <c:pt idx="103">
                  <c:v>10.4</c:v>
                </c:pt>
                <c:pt idx="104">
                  <c:v>10.5</c:v>
                </c:pt>
                <c:pt idx="105">
                  <c:v>10.6</c:v>
                </c:pt>
                <c:pt idx="106">
                  <c:v>10.7</c:v>
                </c:pt>
                <c:pt idx="107">
                  <c:v>10.8</c:v>
                </c:pt>
                <c:pt idx="108">
                  <c:v>10.9</c:v>
                </c:pt>
                <c:pt idx="109">
                  <c:v>11</c:v>
                </c:pt>
                <c:pt idx="110">
                  <c:v>11.1</c:v>
                </c:pt>
                <c:pt idx="111">
                  <c:v>11.2</c:v>
                </c:pt>
                <c:pt idx="112">
                  <c:v>11.3</c:v>
                </c:pt>
                <c:pt idx="113">
                  <c:v>11.4</c:v>
                </c:pt>
                <c:pt idx="114">
                  <c:v>11.5</c:v>
                </c:pt>
                <c:pt idx="115">
                  <c:v>11.6</c:v>
                </c:pt>
                <c:pt idx="116">
                  <c:v>11.7</c:v>
                </c:pt>
                <c:pt idx="117">
                  <c:v>11.8</c:v>
                </c:pt>
                <c:pt idx="118">
                  <c:v>11.9</c:v>
                </c:pt>
                <c:pt idx="119">
                  <c:v>12</c:v>
                </c:pt>
                <c:pt idx="120">
                  <c:v>12.1</c:v>
                </c:pt>
                <c:pt idx="121">
                  <c:v>12.2</c:v>
                </c:pt>
                <c:pt idx="122">
                  <c:v>12.3</c:v>
                </c:pt>
                <c:pt idx="123">
                  <c:v>12.4</c:v>
                </c:pt>
                <c:pt idx="124">
                  <c:v>12.5</c:v>
                </c:pt>
                <c:pt idx="125">
                  <c:v>12.6</c:v>
                </c:pt>
                <c:pt idx="126">
                  <c:v>12.7</c:v>
                </c:pt>
                <c:pt idx="127">
                  <c:v>12.8</c:v>
                </c:pt>
                <c:pt idx="128">
                  <c:v>12.9</c:v>
                </c:pt>
                <c:pt idx="129">
                  <c:v>13</c:v>
                </c:pt>
                <c:pt idx="130">
                  <c:v>13.1</c:v>
                </c:pt>
                <c:pt idx="131">
                  <c:v>13.2</c:v>
                </c:pt>
                <c:pt idx="132">
                  <c:v>13.3</c:v>
                </c:pt>
                <c:pt idx="133">
                  <c:v>13.4</c:v>
                </c:pt>
                <c:pt idx="134">
                  <c:v>13.5</c:v>
                </c:pt>
                <c:pt idx="135">
                  <c:v>13.6</c:v>
                </c:pt>
                <c:pt idx="136">
                  <c:v>13.7</c:v>
                </c:pt>
                <c:pt idx="137">
                  <c:v>13.8</c:v>
                </c:pt>
                <c:pt idx="138">
                  <c:v>13.9</c:v>
                </c:pt>
                <c:pt idx="139">
                  <c:v>14</c:v>
                </c:pt>
                <c:pt idx="140">
                  <c:v>14.1</c:v>
                </c:pt>
                <c:pt idx="141">
                  <c:v>14.2</c:v>
                </c:pt>
                <c:pt idx="142">
                  <c:v>14.3</c:v>
                </c:pt>
                <c:pt idx="143">
                  <c:v>14.4</c:v>
                </c:pt>
                <c:pt idx="144">
                  <c:v>14.5</c:v>
                </c:pt>
                <c:pt idx="145">
                  <c:v>14.6</c:v>
                </c:pt>
                <c:pt idx="146">
                  <c:v>14.7</c:v>
                </c:pt>
                <c:pt idx="147">
                  <c:v>14.8</c:v>
                </c:pt>
                <c:pt idx="148">
                  <c:v>14.9</c:v>
                </c:pt>
                <c:pt idx="149">
                  <c:v>15</c:v>
                </c:pt>
                <c:pt idx="150">
                  <c:v>15.1</c:v>
                </c:pt>
                <c:pt idx="151">
                  <c:v>15.2</c:v>
                </c:pt>
                <c:pt idx="152">
                  <c:v>15.3</c:v>
                </c:pt>
                <c:pt idx="153">
                  <c:v>15.4</c:v>
                </c:pt>
                <c:pt idx="154">
                  <c:v>15.5</c:v>
                </c:pt>
                <c:pt idx="155">
                  <c:v>15.6</c:v>
                </c:pt>
                <c:pt idx="156">
                  <c:v>15.7</c:v>
                </c:pt>
                <c:pt idx="157">
                  <c:v>15.8</c:v>
                </c:pt>
                <c:pt idx="158">
                  <c:v>15.9</c:v>
                </c:pt>
                <c:pt idx="159">
                  <c:v>16</c:v>
                </c:pt>
                <c:pt idx="160">
                  <c:v>16.100000000000001</c:v>
                </c:pt>
                <c:pt idx="161">
                  <c:v>16.2</c:v>
                </c:pt>
                <c:pt idx="162">
                  <c:v>16.3</c:v>
                </c:pt>
                <c:pt idx="163">
                  <c:v>16.399999999999999</c:v>
                </c:pt>
                <c:pt idx="164">
                  <c:v>16.5</c:v>
                </c:pt>
                <c:pt idx="165">
                  <c:v>16.600000000000001</c:v>
                </c:pt>
                <c:pt idx="166">
                  <c:v>16.7</c:v>
                </c:pt>
                <c:pt idx="167">
                  <c:v>16.8</c:v>
                </c:pt>
                <c:pt idx="168">
                  <c:v>16.899999999999999</c:v>
                </c:pt>
                <c:pt idx="169">
                  <c:v>17</c:v>
                </c:pt>
                <c:pt idx="170">
                  <c:v>17.100000000000001</c:v>
                </c:pt>
                <c:pt idx="171">
                  <c:v>17.2</c:v>
                </c:pt>
                <c:pt idx="172">
                  <c:v>17.3</c:v>
                </c:pt>
                <c:pt idx="173">
                  <c:v>17.399999999999999</c:v>
                </c:pt>
                <c:pt idx="174">
                  <c:v>17.5</c:v>
                </c:pt>
                <c:pt idx="175">
                  <c:v>17.600000000000001</c:v>
                </c:pt>
                <c:pt idx="176">
                  <c:v>17.7</c:v>
                </c:pt>
                <c:pt idx="177">
                  <c:v>17.8</c:v>
                </c:pt>
                <c:pt idx="178">
                  <c:v>17.899999999999999</c:v>
                </c:pt>
                <c:pt idx="179">
                  <c:v>18</c:v>
                </c:pt>
                <c:pt idx="180">
                  <c:v>18.100000000000001</c:v>
                </c:pt>
                <c:pt idx="181">
                  <c:v>18.2</c:v>
                </c:pt>
                <c:pt idx="182">
                  <c:v>18.3</c:v>
                </c:pt>
                <c:pt idx="183">
                  <c:v>18.399999999999999</c:v>
                </c:pt>
                <c:pt idx="184">
                  <c:v>18.5</c:v>
                </c:pt>
                <c:pt idx="185">
                  <c:v>18.600000000000001</c:v>
                </c:pt>
                <c:pt idx="186">
                  <c:v>18.7</c:v>
                </c:pt>
                <c:pt idx="187">
                  <c:v>18.8</c:v>
                </c:pt>
                <c:pt idx="188">
                  <c:v>18.899999999999999</c:v>
                </c:pt>
                <c:pt idx="189">
                  <c:v>19</c:v>
                </c:pt>
                <c:pt idx="190">
                  <c:v>19.100000000000001</c:v>
                </c:pt>
                <c:pt idx="191">
                  <c:v>19.2</c:v>
                </c:pt>
                <c:pt idx="192">
                  <c:v>19.3</c:v>
                </c:pt>
                <c:pt idx="193">
                  <c:v>19.399999999999999</c:v>
                </c:pt>
                <c:pt idx="194">
                  <c:v>19.5</c:v>
                </c:pt>
                <c:pt idx="195">
                  <c:v>19.600000000000001</c:v>
                </c:pt>
                <c:pt idx="196">
                  <c:v>19.7</c:v>
                </c:pt>
                <c:pt idx="197">
                  <c:v>19.8</c:v>
                </c:pt>
                <c:pt idx="198">
                  <c:v>19.899999999999999</c:v>
                </c:pt>
                <c:pt idx="199">
                  <c:v>20</c:v>
                </c:pt>
              </c:numCache>
            </c:numRef>
          </c:xVal>
          <c:yVal>
            <c:numRef>
              <c:f>Sheet1!$J$2:$J$201</c:f>
              <c:numCache>
                <c:formatCode>General</c:formatCode>
                <c:ptCount val="200"/>
                <c:pt idx="0">
                  <c:v>0.1051728942217335</c:v>
                </c:pt>
                <c:pt idx="1">
                  <c:v>0.22038156929225181</c:v>
                </c:pt>
                <c:pt idx="2">
                  <c:v>0.34768448605387281</c:v>
                </c:pt>
                <c:pt idx="3">
                  <c:v>0.48633616278362068</c:v>
                </c:pt>
                <c:pt idx="4">
                  <c:v>0.63541874079609473</c:v>
                </c:pt>
                <c:pt idx="5">
                  <c:v>0.79803138384632033</c:v>
                </c:pt>
                <c:pt idx="6">
                  <c:v>0.97199362489805474</c:v>
                </c:pt>
                <c:pt idx="7">
                  <c:v>1.154700897351377</c:v>
                </c:pt>
                <c:pt idx="8">
                  <c:v>1.352550049874041</c:v>
                </c:pt>
                <c:pt idx="9">
                  <c:v>1.556703577986986</c:v>
                </c:pt>
                <c:pt idx="10">
                  <c:v>1.775155238792167</c:v>
                </c:pt>
                <c:pt idx="11">
                  <c:v>2.0064421457416319</c:v>
                </c:pt>
                <c:pt idx="12">
                  <c:v>2.239284317138019</c:v>
                </c:pt>
                <c:pt idx="13">
                  <c:v>2.4919014541559958</c:v>
                </c:pt>
                <c:pt idx="14">
                  <c:v>2.7377790729256</c:v>
                </c:pt>
                <c:pt idx="15">
                  <c:v>2.9915607273754659</c:v>
                </c:pt>
                <c:pt idx="16">
                  <c:v>3.2624413503045462</c:v>
                </c:pt>
                <c:pt idx="17">
                  <c:v>3.5287542821232329</c:v>
                </c:pt>
                <c:pt idx="18">
                  <c:v>3.7963024535891239</c:v>
                </c:pt>
                <c:pt idx="19">
                  <c:v>4.0986621514958683</c:v>
                </c:pt>
                <c:pt idx="20">
                  <c:v>4.3735149542042153</c:v>
                </c:pt>
                <c:pt idx="21">
                  <c:v>4.6511559937841342</c:v>
                </c:pt>
                <c:pt idx="22">
                  <c:v>4.9503399979150764</c:v>
                </c:pt>
                <c:pt idx="23">
                  <c:v>5.2278450733160708</c:v>
                </c:pt>
                <c:pt idx="24">
                  <c:v>5.542640405142385</c:v>
                </c:pt>
                <c:pt idx="25">
                  <c:v>5.8179700026196448</c:v>
                </c:pt>
                <c:pt idx="26">
                  <c:v>6.1050406572442499</c:v>
                </c:pt>
                <c:pt idx="27">
                  <c:v>6.4020161309869366</c:v>
                </c:pt>
                <c:pt idx="28">
                  <c:v>6.7191146242308504</c:v>
                </c:pt>
                <c:pt idx="29">
                  <c:v>6.9740591545165662</c:v>
                </c:pt>
                <c:pt idx="30">
                  <c:v>7.2717562515710554</c:v>
                </c:pt>
                <c:pt idx="31">
                  <c:v>7.5525770187146524</c:v>
                </c:pt>
                <c:pt idx="32">
                  <c:v>7.8267780810766583</c:v>
                </c:pt>
                <c:pt idx="33">
                  <c:v>8.1108086685253085</c:v>
                </c:pt>
                <c:pt idx="34">
                  <c:v>8.3913203206708893</c:v>
                </c:pt>
                <c:pt idx="35">
                  <c:v>8.6744843530059992</c:v>
                </c:pt>
                <c:pt idx="36">
                  <c:v>8.9322452696597932</c:v>
                </c:pt>
                <c:pt idx="37">
                  <c:v>9.2022392026810866</c:v>
                </c:pt>
                <c:pt idx="38">
                  <c:v>9.4429315066613277</c:v>
                </c:pt>
                <c:pt idx="39">
                  <c:v>9.6582382575560395</c:v>
                </c:pt>
                <c:pt idx="40">
                  <c:v>9.9397401318045144</c:v>
                </c:pt>
                <c:pt idx="41">
                  <c:v>10.142713497367289</c:v>
                </c:pt>
                <c:pt idx="42">
                  <c:v>10.40024218090222</c:v>
                </c:pt>
                <c:pt idx="43">
                  <c:v>10.57891131908152</c:v>
                </c:pt>
                <c:pt idx="44">
                  <c:v>10.80048935423787</c:v>
                </c:pt>
                <c:pt idx="45">
                  <c:v>11.003952569447311</c:v>
                </c:pt>
                <c:pt idx="46">
                  <c:v>11.206312677832001</c:v>
                </c:pt>
                <c:pt idx="47">
                  <c:v>11.374037672663629</c:v>
                </c:pt>
                <c:pt idx="48">
                  <c:v>11.5412838926511</c:v>
                </c:pt>
                <c:pt idx="49">
                  <c:v>11.722257912907001</c:v>
                </c:pt>
                <c:pt idx="50">
                  <c:v>11.874969098158751</c:v>
                </c:pt>
                <c:pt idx="51">
                  <c:v>12.019114710951641</c:v>
                </c:pt>
                <c:pt idx="52">
                  <c:v>12.19148225589845</c:v>
                </c:pt>
                <c:pt idx="53">
                  <c:v>12.30992872303448</c:v>
                </c:pt>
                <c:pt idx="54">
                  <c:v>12.4527251696177</c:v>
                </c:pt>
                <c:pt idx="55">
                  <c:v>12.57782449374378</c:v>
                </c:pt>
                <c:pt idx="56">
                  <c:v>12.68826047145981</c:v>
                </c:pt>
                <c:pt idx="57">
                  <c:v>12.813559315219401</c:v>
                </c:pt>
                <c:pt idx="58">
                  <c:v>12.912416575301609</c:v>
                </c:pt>
                <c:pt idx="59">
                  <c:v>12.999696716888399</c:v>
                </c:pt>
                <c:pt idx="60">
                  <c:v>13.116323757622419</c:v>
                </c:pt>
                <c:pt idx="61">
                  <c:v>13.20209271956891</c:v>
                </c:pt>
                <c:pt idx="62">
                  <c:v>13.28845562092442</c:v>
                </c:pt>
                <c:pt idx="63">
                  <c:v>13.382702101822559</c:v>
                </c:pt>
                <c:pt idx="64">
                  <c:v>13.46745234257007</c:v>
                </c:pt>
                <c:pt idx="65">
                  <c:v>13.53493835210689</c:v>
                </c:pt>
                <c:pt idx="66">
                  <c:v>13.595058312084671</c:v>
                </c:pt>
                <c:pt idx="67">
                  <c:v>13.67591422715337</c:v>
                </c:pt>
                <c:pt idx="68">
                  <c:v>13.73424247631085</c:v>
                </c:pt>
                <c:pt idx="69">
                  <c:v>13.794693342464971</c:v>
                </c:pt>
                <c:pt idx="70">
                  <c:v>13.85905161270485</c:v>
                </c:pt>
                <c:pt idx="71">
                  <c:v>13.91868693384728</c:v>
                </c:pt>
                <c:pt idx="72">
                  <c:v>13.97311768884391</c:v>
                </c:pt>
                <c:pt idx="73">
                  <c:v>14.011948007953009</c:v>
                </c:pt>
                <c:pt idx="74">
                  <c:v>14.068191721994349</c:v>
                </c:pt>
                <c:pt idx="75">
                  <c:v>14.11589625016936</c:v>
                </c:pt>
                <c:pt idx="76">
                  <c:v>14.168083487148319</c:v>
                </c:pt>
                <c:pt idx="77">
                  <c:v>14.225590895299201</c:v>
                </c:pt>
                <c:pt idx="78">
                  <c:v>14.26430117442475</c:v>
                </c:pt>
                <c:pt idx="79">
                  <c:v>14.29314516792963</c:v>
                </c:pt>
                <c:pt idx="80">
                  <c:v>14.346757424387521</c:v>
                </c:pt>
                <c:pt idx="81">
                  <c:v>14.376055265974101</c:v>
                </c:pt>
                <c:pt idx="82">
                  <c:v>14.41886627807474</c:v>
                </c:pt>
                <c:pt idx="83">
                  <c:v>14.437287472374489</c:v>
                </c:pt>
                <c:pt idx="84">
                  <c:v>14.473936404665659</c:v>
                </c:pt>
                <c:pt idx="85">
                  <c:v>14.51192624176279</c:v>
                </c:pt>
                <c:pt idx="86">
                  <c:v>14.53756901791964</c:v>
                </c:pt>
                <c:pt idx="87">
                  <c:v>14.5723333160804</c:v>
                </c:pt>
                <c:pt idx="88">
                  <c:v>14.594315122628791</c:v>
                </c:pt>
                <c:pt idx="89">
                  <c:v>14.63308920612711</c:v>
                </c:pt>
                <c:pt idx="90">
                  <c:v>14.64330056380958</c:v>
                </c:pt>
                <c:pt idx="91">
                  <c:v>14.68027786744789</c:v>
                </c:pt>
                <c:pt idx="92">
                  <c:v>14.703545640422609</c:v>
                </c:pt>
                <c:pt idx="93">
                  <c:v>14.72229923386657</c:v>
                </c:pt>
                <c:pt idx="94">
                  <c:v>14.747808714391381</c:v>
                </c:pt>
                <c:pt idx="95">
                  <c:v>14.7700967058387</c:v>
                </c:pt>
                <c:pt idx="96">
                  <c:v>14.79338611643999</c:v>
                </c:pt>
                <c:pt idx="97">
                  <c:v>14.807055992622891</c:v>
                </c:pt>
                <c:pt idx="98">
                  <c:v>14.840049044417089</c:v>
                </c:pt>
                <c:pt idx="99">
                  <c:v>14.849125429216389</c:v>
                </c:pt>
                <c:pt idx="100">
                  <c:v>14.8753306384776</c:v>
                </c:pt>
                <c:pt idx="101">
                  <c:v>14.89530252741722</c:v>
                </c:pt>
                <c:pt idx="102">
                  <c:v>14.90985299864448</c:v>
                </c:pt>
                <c:pt idx="103">
                  <c:v>14.926053666659991</c:v>
                </c:pt>
                <c:pt idx="104">
                  <c:v>14.94051961476103</c:v>
                </c:pt>
                <c:pt idx="105">
                  <c:v>14.9520600356507</c:v>
                </c:pt>
                <c:pt idx="106">
                  <c:v>14.97526140881288</c:v>
                </c:pt>
                <c:pt idx="107">
                  <c:v>14.986391121299199</c:v>
                </c:pt>
                <c:pt idx="108">
                  <c:v>15.006756929499771</c:v>
                </c:pt>
                <c:pt idx="109">
                  <c:v>15.011179851038889</c:v>
                </c:pt>
                <c:pt idx="110">
                  <c:v>15.02764056401633</c:v>
                </c:pt>
                <c:pt idx="111">
                  <c:v>15.04041035971254</c:v>
                </c:pt>
                <c:pt idx="112">
                  <c:v>15.05936970937055</c:v>
                </c:pt>
                <c:pt idx="113">
                  <c:v>15.073022564629101</c:v>
                </c:pt>
                <c:pt idx="114">
                  <c:v>15.08256366186014</c:v>
                </c:pt>
                <c:pt idx="115">
                  <c:v>15.09433498014004</c:v>
                </c:pt>
                <c:pt idx="116">
                  <c:v>15.10910616636037</c:v>
                </c:pt>
                <c:pt idx="117">
                  <c:v>15.117534541023369</c:v>
                </c:pt>
                <c:pt idx="118">
                  <c:v>15.1288308613185</c:v>
                </c:pt>
                <c:pt idx="119">
                  <c:v>15.14329251602326</c:v>
                </c:pt>
                <c:pt idx="120">
                  <c:v>15.158119099009671</c:v>
                </c:pt>
                <c:pt idx="121">
                  <c:v>15.161078736524329</c:v>
                </c:pt>
                <c:pt idx="122">
                  <c:v>15.175940883068851</c:v>
                </c:pt>
                <c:pt idx="123">
                  <c:v>15.186784901626901</c:v>
                </c:pt>
                <c:pt idx="124">
                  <c:v>15.19622826479989</c:v>
                </c:pt>
                <c:pt idx="125">
                  <c:v>15.19981678571655</c:v>
                </c:pt>
                <c:pt idx="126">
                  <c:v>15.21420147337143</c:v>
                </c:pt>
                <c:pt idx="127">
                  <c:v>15.22439722249938</c:v>
                </c:pt>
                <c:pt idx="128">
                  <c:v>15.228774797132379</c:v>
                </c:pt>
                <c:pt idx="129">
                  <c:v>15.23497155922623</c:v>
                </c:pt>
                <c:pt idx="130">
                  <c:v>15.24597229629491</c:v>
                </c:pt>
                <c:pt idx="131">
                  <c:v>15.25371785490977</c:v>
                </c:pt>
                <c:pt idx="132">
                  <c:v>15.26266710128524</c:v>
                </c:pt>
                <c:pt idx="133">
                  <c:v>15.274757980425891</c:v>
                </c:pt>
                <c:pt idx="134">
                  <c:v>15.282201896284381</c:v>
                </c:pt>
                <c:pt idx="135">
                  <c:v>15.28545806300311</c:v>
                </c:pt>
                <c:pt idx="136">
                  <c:v>15.29320983852333</c:v>
                </c:pt>
                <c:pt idx="137">
                  <c:v>15.30392696155611</c:v>
                </c:pt>
                <c:pt idx="138">
                  <c:v>15.305178239452999</c:v>
                </c:pt>
                <c:pt idx="139">
                  <c:v>15.319368579207289</c:v>
                </c:pt>
                <c:pt idx="140">
                  <c:v>15.320892020413551</c:v>
                </c:pt>
                <c:pt idx="141">
                  <c:v>15.331613968286049</c:v>
                </c:pt>
                <c:pt idx="142">
                  <c:v>15.334025602854959</c:v>
                </c:pt>
                <c:pt idx="143">
                  <c:v>15.33934525953145</c:v>
                </c:pt>
                <c:pt idx="144">
                  <c:v>15.34347217062153</c:v>
                </c:pt>
                <c:pt idx="145">
                  <c:v>15.35425406054947</c:v>
                </c:pt>
                <c:pt idx="146">
                  <c:v>15.3560045881728</c:v>
                </c:pt>
                <c:pt idx="147">
                  <c:v>15.367039067769889</c:v>
                </c:pt>
                <c:pt idx="148">
                  <c:v>15.36920158526236</c:v>
                </c:pt>
                <c:pt idx="149">
                  <c:v>15.37124060019995</c:v>
                </c:pt>
                <c:pt idx="150">
                  <c:v>15.38096526209408</c:v>
                </c:pt>
                <c:pt idx="151">
                  <c:v>15.38803649466162</c:v>
                </c:pt>
                <c:pt idx="152">
                  <c:v>15.39200311328162</c:v>
                </c:pt>
                <c:pt idx="153">
                  <c:v>15.39973050587048</c:v>
                </c:pt>
                <c:pt idx="154">
                  <c:v>15.40067725833932</c:v>
                </c:pt>
                <c:pt idx="155">
                  <c:v>15.40714565292399</c:v>
                </c:pt>
                <c:pt idx="156">
                  <c:v>15.40989410505547</c:v>
                </c:pt>
                <c:pt idx="157">
                  <c:v>15.41959597877471</c:v>
                </c:pt>
                <c:pt idx="158">
                  <c:v>15.421354327371301</c:v>
                </c:pt>
                <c:pt idx="159">
                  <c:v>15.42695401660159</c:v>
                </c:pt>
                <c:pt idx="160">
                  <c:v>15.429208361612829</c:v>
                </c:pt>
                <c:pt idx="161">
                  <c:v>15.435235017411211</c:v>
                </c:pt>
                <c:pt idx="162">
                  <c:v>15.44067787574742</c:v>
                </c:pt>
                <c:pt idx="163">
                  <c:v>15.44217537030443</c:v>
                </c:pt>
                <c:pt idx="164">
                  <c:v>15.448407195300289</c:v>
                </c:pt>
                <c:pt idx="165">
                  <c:v>15.452644980054719</c:v>
                </c:pt>
                <c:pt idx="166">
                  <c:v>15.45957044073581</c:v>
                </c:pt>
                <c:pt idx="167">
                  <c:v>15.45942543856648</c:v>
                </c:pt>
                <c:pt idx="168">
                  <c:v>15.468551587917529</c:v>
                </c:pt>
                <c:pt idx="169">
                  <c:v>15.472355514498661</c:v>
                </c:pt>
                <c:pt idx="170">
                  <c:v>15.471304706785499</c:v>
                </c:pt>
                <c:pt idx="171">
                  <c:v>15.478979941888721</c:v>
                </c:pt>
                <c:pt idx="172">
                  <c:v>15.481332325579549</c:v>
                </c:pt>
                <c:pt idx="173">
                  <c:v>15.487415273711729</c:v>
                </c:pt>
                <c:pt idx="174">
                  <c:v>15.49256104457959</c:v>
                </c:pt>
                <c:pt idx="175">
                  <c:v>15.495050515806399</c:v>
                </c:pt>
                <c:pt idx="176">
                  <c:v>15.492424082788579</c:v>
                </c:pt>
                <c:pt idx="177">
                  <c:v>15.500680994779961</c:v>
                </c:pt>
                <c:pt idx="178">
                  <c:v>15.501931190814579</c:v>
                </c:pt>
                <c:pt idx="179">
                  <c:v>15.507301174762929</c:v>
                </c:pt>
                <c:pt idx="180">
                  <c:v>15.511695304527571</c:v>
                </c:pt>
                <c:pt idx="181">
                  <c:v>15.51489036009753</c:v>
                </c:pt>
                <c:pt idx="182">
                  <c:v>15.51244673364778</c:v>
                </c:pt>
                <c:pt idx="183">
                  <c:v>15.518360506346591</c:v>
                </c:pt>
                <c:pt idx="184">
                  <c:v>15.522534676901779</c:v>
                </c:pt>
                <c:pt idx="185">
                  <c:v>15.52302327597973</c:v>
                </c:pt>
                <c:pt idx="186">
                  <c:v>15.529922079923891</c:v>
                </c:pt>
                <c:pt idx="187">
                  <c:v>15.531555821057269</c:v>
                </c:pt>
                <c:pt idx="188">
                  <c:v>15.53331955572556</c:v>
                </c:pt>
                <c:pt idx="189">
                  <c:v>15.5348933154664</c:v>
                </c:pt>
                <c:pt idx="190">
                  <c:v>15.53587941891927</c:v>
                </c:pt>
                <c:pt idx="191">
                  <c:v>15.5384073842067</c:v>
                </c:pt>
                <c:pt idx="192">
                  <c:v>15.544456438082699</c:v>
                </c:pt>
                <c:pt idx="193">
                  <c:v>15.544296776975591</c:v>
                </c:pt>
                <c:pt idx="194">
                  <c:v>15.548478746390341</c:v>
                </c:pt>
                <c:pt idx="195">
                  <c:v>15.551747722440419</c:v>
                </c:pt>
                <c:pt idx="196">
                  <c:v>15.553542046616689</c:v>
                </c:pt>
                <c:pt idx="197">
                  <c:v>15.560256811473471</c:v>
                </c:pt>
                <c:pt idx="198">
                  <c:v>15.56093748082675</c:v>
                </c:pt>
                <c:pt idx="199">
                  <c:v>15.567349593027711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16F-42E1-972E-D5B593862186}"/>
            </c:ext>
          </c:extLst>
        </c:ser>
        <c:ser>
          <c:idx val="1"/>
          <c:order val="1"/>
          <c:tx>
            <c:strRef>
              <c:f>Sheet1!$K$1</c:f>
              <c:strCache>
                <c:ptCount val="1"/>
                <c:pt idx="0">
                  <c:v>Nc Analytic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Sheet1!$A$2:$A$201</c:f>
              <c:numCache>
                <c:formatCode>General</c:formatCode>
                <c:ptCount val="20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8.1999999999999993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8.6999999999999993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9.1999999999999993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9.6999999999999993</c:v>
                </c:pt>
                <c:pt idx="97">
                  <c:v>9.8000000000000007</c:v>
                </c:pt>
                <c:pt idx="98">
                  <c:v>9.9</c:v>
                </c:pt>
                <c:pt idx="99">
                  <c:v>10</c:v>
                </c:pt>
                <c:pt idx="100">
                  <c:v>10.1</c:v>
                </c:pt>
                <c:pt idx="101">
                  <c:v>10.199999999999999</c:v>
                </c:pt>
                <c:pt idx="102">
                  <c:v>10.3</c:v>
                </c:pt>
                <c:pt idx="103">
                  <c:v>10.4</c:v>
                </c:pt>
                <c:pt idx="104">
                  <c:v>10.5</c:v>
                </c:pt>
                <c:pt idx="105">
                  <c:v>10.6</c:v>
                </c:pt>
                <c:pt idx="106">
                  <c:v>10.7</c:v>
                </c:pt>
                <c:pt idx="107">
                  <c:v>10.8</c:v>
                </c:pt>
                <c:pt idx="108">
                  <c:v>10.9</c:v>
                </c:pt>
                <c:pt idx="109">
                  <c:v>11</c:v>
                </c:pt>
                <c:pt idx="110">
                  <c:v>11.1</c:v>
                </c:pt>
                <c:pt idx="111">
                  <c:v>11.2</c:v>
                </c:pt>
                <c:pt idx="112">
                  <c:v>11.3</c:v>
                </c:pt>
                <c:pt idx="113">
                  <c:v>11.4</c:v>
                </c:pt>
                <c:pt idx="114">
                  <c:v>11.5</c:v>
                </c:pt>
                <c:pt idx="115">
                  <c:v>11.6</c:v>
                </c:pt>
                <c:pt idx="116">
                  <c:v>11.7</c:v>
                </c:pt>
                <c:pt idx="117">
                  <c:v>11.8</c:v>
                </c:pt>
                <c:pt idx="118">
                  <c:v>11.9</c:v>
                </c:pt>
                <c:pt idx="119">
                  <c:v>12</c:v>
                </c:pt>
                <c:pt idx="120">
                  <c:v>12.1</c:v>
                </c:pt>
                <c:pt idx="121">
                  <c:v>12.2</c:v>
                </c:pt>
                <c:pt idx="122">
                  <c:v>12.3</c:v>
                </c:pt>
                <c:pt idx="123">
                  <c:v>12.4</c:v>
                </c:pt>
                <c:pt idx="124">
                  <c:v>12.5</c:v>
                </c:pt>
                <c:pt idx="125">
                  <c:v>12.6</c:v>
                </c:pt>
                <c:pt idx="126">
                  <c:v>12.7</c:v>
                </c:pt>
                <c:pt idx="127">
                  <c:v>12.8</c:v>
                </c:pt>
                <c:pt idx="128">
                  <c:v>12.9</c:v>
                </c:pt>
                <c:pt idx="129">
                  <c:v>13</c:v>
                </c:pt>
                <c:pt idx="130">
                  <c:v>13.1</c:v>
                </c:pt>
                <c:pt idx="131">
                  <c:v>13.2</c:v>
                </c:pt>
                <c:pt idx="132">
                  <c:v>13.3</c:v>
                </c:pt>
                <c:pt idx="133">
                  <c:v>13.4</c:v>
                </c:pt>
                <c:pt idx="134">
                  <c:v>13.5</c:v>
                </c:pt>
                <c:pt idx="135">
                  <c:v>13.6</c:v>
                </c:pt>
                <c:pt idx="136">
                  <c:v>13.7</c:v>
                </c:pt>
                <c:pt idx="137">
                  <c:v>13.8</c:v>
                </c:pt>
                <c:pt idx="138">
                  <c:v>13.9</c:v>
                </c:pt>
                <c:pt idx="139">
                  <c:v>14</c:v>
                </c:pt>
                <c:pt idx="140">
                  <c:v>14.1</c:v>
                </c:pt>
                <c:pt idx="141">
                  <c:v>14.2</c:v>
                </c:pt>
                <c:pt idx="142">
                  <c:v>14.3</c:v>
                </c:pt>
                <c:pt idx="143">
                  <c:v>14.4</c:v>
                </c:pt>
                <c:pt idx="144">
                  <c:v>14.5</c:v>
                </c:pt>
                <c:pt idx="145">
                  <c:v>14.6</c:v>
                </c:pt>
                <c:pt idx="146">
                  <c:v>14.7</c:v>
                </c:pt>
                <c:pt idx="147">
                  <c:v>14.8</c:v>
                </c:pt>
                <c:pt idx="148">
                  <c:v>14.9</c:v>
                </c:pt>
                <c:pt idx="149">
                  <c:v>15</c:v>
                </c:pt>
                <c:pt idx="150">
                  <c:v>15.1</c:v>
                </c:pt>
                <c:pt idx="151">
                  <c:v>15.2</c:v>
                </c:pt>
                <c:pt idx="152">
                  <c:v>15.3</c:v>
                </c:pt>
                <c:pt idx="153">
                  <c:v>15.4</c:v>
                </c:pt>
                <c:pt idx="154">
                  <c:v>15.5</c:v>
                </c:pt>
                <c:pt idx="155">
                  <c:v>15.6</c:v>
                </c:pt>
                <c:pt idx="156">
                  <c:v>15.7</c:v>
                </c:pt>
                <c:pt idx="157">
                  <c:v>15.8</c:v>
                </c:pt>
                <c:pt idx="158">
                  <c:v>15.9</c:v>
                </c:pt>
                <c:pt idx="159">
                  <c:v>16</c:v>
                </c:pt>
                <c:pt idx="160">
                  <c:v>16.100000000000001</c:v>
                </c:pt>
                <c:pt idx="161">
                  <c:v>16.2</c:v>
                </c:pt>
                <c:pt idx="162">
                  <c:v>16.3</c:v>
                </c:pt>
                <c:pt idx="163">
                  <c:v>16.399999999999999</c:v>
                </c:pt>
                <c:pt idx="164">
                  <c:v>16.5</c:v>
                </c:pt>
                <c:pt idx="165">
                  <c:v>16.600000000000001</c:v>
                </c:pt>
                <c:pt idx="166">
                  <c:v>16.7</c:v>
                </c:pt>
                <c:pt idx="167">
                  <c:v>16.8</c:v>
                </c:pt>
                <c:pt idx="168">
                  <c:v>16.899999999999999</c:v>
                </c:pt>
                <c:pt idx="169">
                  <c:v>17</c:v>
                </c:pt>
                <c:pt idx="170">
                  <c:v>17.100000000000001</c:v>
                </c:pt>
                <c:pt idx="171">
                  <c:v>17.2</c:v>
                </c:pt>
                <c:pt idx="172">
                  <c:v>17.3</c:v>
                </c:pt>
                <c:pt idx="173">
                  <c:v>17.399999999999999</c:v>
                </c:pt>
                <c:pt idx="174">
                  <c:v>17.5</c:v>
                </c:pt>
                <c:pt idx="175">
                  <c:v>17.600000000000001</c:v>
                </c:pt>
                <c:pt idx="176">
                  <c:v>17.7</c:v>
                </c:pt>
                <c:pt idx="177">
                  <c:v>17.8</c:v>
                </c:pt>
                <c:pt idx="178">
                  <c:v>17.899999999999999</c:v>
                </c:pt>
                <c:pt idx="179">
                  <c:v>18</c:v>
                </c:pt>
                <c:pt idx="180">
                  <c:v>18.100000000000001</c:v>
                </c:pt>
                <c:pt idx="181">
                  <c:v>18.2</c:v>
                </c:pt>
                <c:pt idx="182">
                  <c:v>18.3</c:v>
                </c:pt>
                <c:pt idx="183">
                  <c:v>18.399999999999999</c:v>
                </c:pt>
                <c:pt idx="184">
                  <c:v>18.5</c:v>
                </c:pt>
                <c:pt idx="185">
                  <c:v>18.600000000000001</c:v>
                </c:pt>
                <c:pt idx="186">
                  <c:v>18.7</c:v>
                </c:pt>
                <c:pt idx="187">
                  <c:v>18.8</c:v>
                </c:pt>
                <c:pt idx="188">
                  <c:v>18.899999999999999</c:v>
                </c:pt>
                <c:pt idx="189">
                  <c:v>19</c:v>
                </c:pt>
                <c:pt idx="190">
                  <c:v>19.100000000000001</c:v>
                </c:pt>
                <c:pt idx="191">
                  <c:v>19.2</c:v>
                </c:pt>
                <c:pt idx="192">
                  <c:v>19.3</c:v>
                </c:pt>
                <c:pt idx="193">
                  <c:v>19.399999999999999</c:v>
                </c:pt>
                <c:pt idx="194">
                  <c:v>19.5</c:v>
                </c:pt>
                <c:pt idx="195">
                  <c:v>19.600000000000001</c:v>
                </c:pt>
                <c:pt idx="196">
                  <c:v>19.7</c:v>
                </c:pt>
                <c:pt idx="197">
                  <c:v>19.8</c:v>
                </c:pt>
                <c:pt idx="198">
                  <c:v>19.899999999999999</c:v>
                </c:pt>
                <c:pt idx="199">
                  <c:v>20</c:v>
                </c:pt>
              </c:numCache>
            </c:numRef>
          </c:xVal>
          <c:yVal>
            <c:numRef>
              <c:f>Sheet1!$K$2:$K$200</c:f>
              <c:numCache>
                <c:formatCode>General</c:formatCode>
                <c:ptCount val="199"/>
                <c:pt idx="0">
                  <c:v>0.1050973213269692</c:v>
                </c:pt>
                <c:pt idx="1">
                  <c:v>0.22075429620131631</c:v>
                </c:pt>
                <c:pt idx="2">
                  <c:v>0.3474544259151241</c:v>
                </c:pt>
                <c:pt idx="3">
                  <c:v>0.4855800771958203</c:v>
                </c:pt>
                <c:pt idx="4">
                  <c:v>0.6353950696290811</c:v>
                </c:pt>
                <c:pt idx="5">
                  <c:v>0.79703122737804044</c:v>
                </c:pt>
                <c:pt idx="6">
                  <c:v>0.97048008178007694</c:v>
                </c:pt>
                <c:pt idx="7">
                  <c:v>1.1555905451865109</c:v>
                </c:pt>
                <c:pt idx="8">
                  <c:v>1.352072890106133</c:v>
                </c:pt>
                <c:pt idx="9">
                  <c:v>1.559508822597677</c:v>
                </c:pt>
                <c:pt idx="10">
                  <c:v>1.7773669087984381</c:v>
                </c:pt>
                <c:pt idx="11">
                  <c:v>2.0050221700056232</c:v>
                </c:pt>
                <c:pt idx="12">
                  <c:v>2.2417783595745879</c:v>
                </c:pt>
                <c:pt idx="13">
                  <c:v>2.4868913021308892</c:v>
                </c:pt>
                <c:pt idx="14">
                  <c:v>2.7395917108851711</c:v>
                </c:pt>
                <c:pt idx="15">
                  <c:v>2.9991060759741748</c:v>
                </c:pt>
                <c:pt idx="16">
                  <c:v>3.2646744941665209</c:v>
                </c:pt>
                <c:pt idx="17">
                  <c:v>3.5355646422048879</c:v>
                </c:pt>
                <c:pt idx="18">
                  <c:v>3.8110814419472181</c:v>
                </c:pt>
                <c:pt idx="19">
                  <c:v>4.0905722954967638</c:v>
                </c:pt>
                <c:pt idx="20">
                  <c:v>4.3734280647509074</c:v>
                </c:pt>
                <c:pt idx="21">
                  <c:v>4.6590802239263827</c:v>
                </c:pt>
                <c:pt idx="22">
                  <c:v>4.9469948228273219</c:v>
                </c:pt>
                <c:pt idx="23">
                  <c:v>5.236664061528927</c:v>
                </c:pt>
                <c:pt idx="24">
                  <c:v>5.5275963909986396</c:v>
                </c:pt>
                <c:pt idx="25">
                  <c:v>5.8193061139797768</c:v>
                </c:pt>
                <c:pt idx="26">
                  <c:v>6.1113034600308396</c:v>
                </c:pt>
                <c:pt idx="27">
                  <c:v>6.4030860429269723</c:v>
                </c:pt>
                <c:pt idx="28">
                  <c:v>6.6941324766980737</c:v>
                </c:pt>
                <c:pt idx="29">
                  <c:v>6.9838987338738736</c:v>
                </c:pt>
                <c:pt idx="30">
                  <c:v>7.2718175892061243</c:v>
                </c:pt>
                <c:pt idx="31">
                  <c:v>7.5573012246844176</c:v>
                </c:pt>
                <c:pt idx="32">
                  <c:v>7.8397468026065233</c:v>
                </c:pt>
                <c:pt idx="33">
                  <c:v>8.118544569952105</c:v>
                </c:pt>
                <c:pt idx="34">
                  <c:v>8.3930878639504698</c:v>
                </c:pt>
                <c:pt idx="35">
                  <c:v>8.6627842637584909</c:v>
                </c:pt>
                <c:pt idx="36">
                  <c:v>8.9270670857086376</c:v>
                </c:pt>
                <c:pt idx="37">
                  <c:v>9.1854064486693527</c:v>
                </c:pt>
                <c:pt idx="38">
                  <c:v>9.4373192313916867</c:v>
                </c:pt>
                <c:pt idx="39">
                  <c:v>9.6823773880447668</c:v>
                </c:pt>
                <c:pt idx="40">
                  <c:v>9.9202142605111252</c:v>
                </c:pt>
                <c:pt idx="41">
                  <c:v>10.1505287051947</c:v>
                </c:pt>
                <c:pt idx="42">
                  <c:v>10.37308701953261</c:v>
                </c:pt>
                <c:pt idx="43">
                  <c:v>10.58772279519957</c:v>
                </c:pt>
                <c:pt idx="44">
                  <c:v>10.79433493279747</c:v>
                </c:pt>
                <c:pt idx="45">
                  <c:v>10.992884123683931</c:v>
                </c:pt>
                <c:pt idx="46">
                  <c:v>11.18338814008383</c:v>
                </c:pt>
                <c:pt idx="47">
                  <c:v>11.365916279539681</c:v>
                </c:pt>
                <c:pt idx="48">
                  <c:v>11.540583290713959</c:v>
                </c:pt>
                <c:pt idx="49">
                  <c:v>11.707543071771029</c:v>
                </c:pt>
                <c:pt idx="50">
                  <c:v>11.866982386884191</c:v>
                </c:pt>
                <c:pt idx="51">
                  <c:v>12.019114796694801</c:v>
                </c:pt>
                <c:pt idx="52">
                  <c:v>12.16417494936333</c:v>
                </c:pt>
                <c:pt idx="53">
                  <c:v>12.30241333341376</c:v>
                </c:pt>
                <c:pt idx="54">
                  <c:v>12.434091553861339</c:v>
                </c:pt>
                <c:pt idx="55">
                  <c:v>12.559478160080589</c:v>
                </c:pt>
                <c:pt idx="56">
                  <c:v>12.678845027682801</c:v>
                </c:pt>
                <c:pt idx="57">
                  <c:v>12.79246427695586</c:v>
                </c:pt>
                <c:pt idx="58">
                  <c:v>12.900605696466879</c:v>
                </c:pt>
                <c:pt idx="59">
                  <c:v>13.00353463136573</c:v>
                </c:pt>
                <c:pt idx="60">
                  <c:v>13.10151029083935</c:v>
                </c:pt>
                <c:pt idx="61">
                  <c:v>13.19478442717474</c:v>
                </c:pt>
                <c:pt idx="62">
                  <c:v>13.283600339205069</c:v>
                </c:pt>
                <c:pt idx="63">
                  <c:v>13.36819215486422</c:v>
                </c:pt>
                <c:pt idx="64">
                  <c:v>13.448784350605321</c:v>
                </c:pt>
                <c:pt idx="65">
                  <c:v>13.52559146911085</c:v>
                </c:pt>
                <c:pt idx="66">
                  <c:v>13.59881800069982</c:v>
                </c:pt>
                <c:pt idx="67">
                  <c:v>13.66865839787582</c:v>
                </c:pt>
                <c:pt idx="68">
                  <c:v>13.735297196385931</c:v>
                </c:pt>
                <c:pt idx="69">
                  <c:v>13.798909219859929</c:v>
                </c:pt>
                <c:pt idx="70">
                  <c:v>13.85965984850351</c:v>
                </c:pt>
                <c:pt idx="71">
                  <c:v>13.91770533539276</c:v>
                </c:pt>
                <c:pt idx="72">
                  <c:v>13.97319315664936</c:v>
                </c:pt>
                <c:pt idx="73">
                  <c:v>14.02626238417305</c:v>
                </c:pt>
                <c:pt idx="74">
                  <c:v>14.07704407168726</c:v>
                </c:pt>
                <c:pt idx="75">
                  <c:v>14.12566164663879</c:v>
                </c:pt>
                <c:pt idx="76">
                  <c:v>14.17223130201201</c:v>
                </c:pt>
                <c:pt idx="77">
                  <c:v>14.216862383399331</c:v>
                </c:pt>
                <c:pt idx="78">
                  <c:v>14.25965776774245</c:v>
                </c:pt>
                <c:pt idx="79">
                  <c:v>14.30071423104901</c:v>
                </c:pt>
                <c:pt idx="80">
                  <c:v>14.340122803123229</c:v>
                </c:pt>
                <c:pt idx="81">
                  <c:v>14.3779691079479</c:v>
                </c:pt>
                <c:pt idx="82">
                  <c:v>14.414333688840481</c:v>
                </c:pt>
                <c:pt idx="83">
                  <c:v>14.449292317895081</c:v>
                </c:pt>
                <c:pt idx="84">
                  <c:v>14.482916289530859</c:v>
                </c:pt>
                <c:pt idx="85">
                  <c:v>14.515272698209079</c:v>
                </c:pt>
                <c:pt idx="86">
                  <c:v>14.546424700567179</c:v>
                </c:pt>
                <c:pt idx="87">
                  <c:v>14.576431762359199</c:v>
                </c:pt>
                <c:pt idx="88">
                  <c:v>14.6053498906954</c:v>
                </c:pt>
                <c:pt idx="89">
                  <c:v>14.63323185214708</c:v>
                </c:pt>
                <c:pt idx="90">
                  <c:v>14.66012737733204</c:v>
                </c:pt>
                <c:pt idx="91">
                  <c:v>14.68608335262557</c:v>
                </c:pt>
                <c:pt idx="92">
                  <c:v>14.7111439996561</c:v>
                </c:pt>
                <c:pt idx="93">
                  <c:v>14.735351043247199</c:v>
                </c:pt>
                <c:pt idx="94">
                  <c:v>14.758743868460391</c:v>
                </c:pt>
                <c:pt idx="95">
                  <c:v>14.78135966737957</c:v>
                </c:pt>
                <c:pt idx="96">
                  <c:v>14.80323357625832</c:v>
                </c:pt>
                <c:pt idx="97">
                  <c:v>14.82439880362884</c:v>
                </c:pt>
                <c:pt idx="98">
                  <c:v>14.84488674994568</c:v>
                </c:pt>
                <c:pt idx="99">
                  <c:v>14.86472711931029</c:v>
                </c:pt>
                <c:pt idx="100">
                  <c:v>14.883948023794851</c:v>
                </c:pt>
                <c:pt idx="101">
                  <c:v>14.9025760808554</c:v>
                </c:pt>
                <c:pt idx="102">
                  <c:v>14.9206365042965</c:v>
                </c:pt>
                <c:pt idx="103">
                  <c:v>14.93815318922208</c:v>
                </c:pt>
                <c:pt idx="104">
                  <c:v>14.95514879138045</c:v>
                </c:pt>
                <c:pt idx="105">
                  <c:v>14.971644801285739</c:v>
                </c:pt>
                <c:pt idx="106">
                  <c:v>14.98766161347341</c:v>
                </c:pt>
                <c:pt idx="107">
                  <c:v>15.0032185912236</c:v>
                </c:pt>
                <c:pt idx="108">
                  <c:v>15.018334127064289</c:v>
                </c:pt>
                <c:pt idx="109">
                  <c:v>15.033025699344631</c:v>
                </c:pt>
                <c:pt idx="110">
                  <c:v>15.04730992514922</c:v>
                </c:pt>
                <c:pt idx="111">
                  <c:v>15.061202609805189</c:v>
                </c:pt>
                <c:pt idx="112">
                  <c:v>15.07471879321662</c:v>
                </c:pt>
                <c:pt idx="113">
                  <c:v>15.08787279324406</c:v>
                </c:pt>
                <c:pt idx="114">
                  <c:v>15.100678246332031</c:v>
                </c:pt>
                <c:pt idx="115">
                  <c:v>15.11314814557263</c:v>
                </c:pt>
                <c:pt idx="116">
                  <c:v>15.125294876380231</c:v>
                </c:pt>
                <c:pt idx="117">
                  <c:v>15.13713024993991</c:v>
                </c:pt>
                <c:pt idx="118">
                  <c:v>15.14866553458042</c:v>
                </c:pt>
                <c:pt idx="119">
                  <c:v>15.15991148521211</c:v>
                </c:pt>
                <c:pt idx="120">
                  <c:v>15.17087837095993</c:v>
                </c:pt>
                <c:pt idx="121">
                  <c:v>15.181576001112569</c:v>
                </c:pt>
                <c:pt idx="122">
                  <c:v>15.19201374950017</c:v>
                </c:pt>
                <c:pt idx="123">
                  <c:v>15.20220057740493</c:v>
                </c:pt>
                <c:pt idx="124">
                  <c:v>15.21214505510185</c:v>
                </c:pt>
                <c:pt idx="125">
                  <c:v>15.22185538211949</c:v>
                </c:pt>
                <c:pt idx="126">
                  <c:v>15.231339406304951</c:v>
                </c:pt>
                <c:pt idx="127">
                  <c:v>15.24060464177073</c:v>
                </c:pt>
                <c:pt idx="128">
                  <c:v>15.249658285796031</c:v>
                </c:pt>
                <c:pt idx="129">
                  <c:v>15.25850723475005</c:v>
                </c:pt>
                <c:pt idx="130">
                  <c:v>15.267158099099809</c:v>
                </c:pt>
                <c:pt idx="131">
                  <c:v>15.275617217561051</c:v>
                </c:pt>
                <c:pt idx="132">
                  <c:v>15.28389067044654</c:v>
                </c:pt>
                <c:pt idx="133">
                  <c:v>15.291984292262301</c:v>
                </c:pt>
                <c:pt idx="134">
                  <c:v>15.299903683599119</c:v>
                </c:pt>
                <c:pt idx="135">
                  <c:v>15.30765422236307</c:v>
                </c:pt>
                <c:pt idx="136">
                  <c:v>15.315241074386201</c:v>
                </c:pt>
                <c:pt idx="137">
                  <c:v>15.322669203455479</c:v>
                </c:pt>
                <c:pt idx="138">
                  <c:v>15.32994338079563</c:v>
                </c:pt>
                <c:pt idx="139">
                  <c:v>15.33706819403915</c:v>
                </c:pt>
                <c:pt idx="140">
                  <c:v>15.34404805571463</c:v>
                </c:pt>
                <c:pt idx="141">
                  <c:v>15.350887211282091</c:v>
                </c:pt>
                <c:pt idx="142">
                  <c:v>15.35758974674275</c:v>
                </c:pt>
                <c:pt idx="143">
                  <c:v>15.364159595848269</c:v>
                </c:pt>
                <c:pt idx="144">
                  <c:v>15.3706005469333</c:v>
                </c:pt>
                <c:pt idx="145">
                  <c:v>15.376916249393251</c:v>
                </c:pt>
                <c:pt idx="146">
                  <c:v>15.383110219828239</c:v>
                </c:pt>
                <c:pt idx="147">
                  <c:v>15.389185847872319</c:v>
                </c:pt>
                <c:pt idx="148">
                  <c:v>15.395146401726301</c:v>
                </c:pt>
                <c:pt idx="149">
                  <c:v>15.400995033411061</c:v>
                </c:pt>
                <c:pt idx="150">
                  <c:v>15.40673478375729</c:v>
                </c:pt>
                <c:pt idx="151">
                  <c:v>15.412368587146499</c:v>
                </c:pt>
                <c:pt idx="152">
                  <c:v>15.41789927601744</c:v>
                </c:pt>
                <c:pt idx="153">
                  <c:v>15.42332958515083</c:v>
                </c:pt>
                <c:pt idx="154">
                  <c:v>15.428662155744879</c:v>
                </c:pt>
                <c:pt idx="155">
                  <c:v>15.433899539293019</c:v>
                </c:pt>
                <c:pt idx="156">
                  <c:v>15.4390442012748</c:v>
                </c:pt>
                <c:pt idx="157">
                  <c:v>15.444098524670039</c:v>
                </c:pt>
                <c:pt idx="158">
                  <c:v>15.449064813305879</c:v>
                </c:pt>
                <c:pt idx="159">
                  <c:v>15.45394529504564</c:v>
                </c:pt>
                <c:pt idx="160">
                  <c:v>15.458742124828079</c:v>
                </c:pt>
                <c:pt idx="161">
                  <c:v>15.46345738756486</c:v>
                </c:pt>
                <c:pt idx="162">
                  <c:v>15.468093100903809</c:v>
                </c:pt>
                <c:pt idx="163">
                  <c:v>15.472651217865049</c:v>
                </c:pt>
                <c:pt idx="164">
                  <c:v>15.47713362935648</c:v>
                </c:pt>
                <c:pt idx="165">
                  <c:v>15.481542166575091</c:v>
                </c:pt>
                <c:pt idx="166">
                  <c:v>15.485878603299779</c:v>
                </c:pt>
                <c:pt idx="167">
                  <c:v>15.490144658081389</c:v>
                </c:pt>
                <c:pt idx="168">
                  <c:v>15.49434199633515</c:v>
                </c:pt>
                <c:pt idx="169">
                  <c:v>15.49847223234041</c:v>
                </c:pt>
                <c:pt idx="170">
                  <c:v>15.502536931152401</c:v>
                </c:pt>
                <c:pt idx="171">
                  <c:v>15.50653761043046</c:v>
                </c:pt>
                <c:pt idx="172">
                  <c:v>15.51047574218671</c:v>
                </c:pt>
                <c:pt idx="173">
                  <c:v>15.514352754459351</c:v>
                </c:pt>
                <c:pt idx="174">
                  <c:v>15.51817003291405</c:v>
                </c:pt>
                <c:pt idx="175">
                  <c:v>15.52192892237708</c:v>
                </c:pt>
                <c:pt idx="176">
                  <c:v>15.525630728303559</c:v>
                </c:pt>
                <c:pt idx="177">
                  <c:v>15.529276718183681</c:v>
                </c:pt>
                <c:pt idx="178">
                  <c:v>15.532868122890241</c:v>
                </c:pt>
                <c:pt idx="179">
                  <c:v>15.53640613797003</c:v>
                </c:pt>
                <c:pt idx="180">
                  <c:v>15.5398919248818</c:v>
                </c:pt>
                <c:pt idx="181">
                  <c:v>15.543326612183391</c:v>
                </c:pt>
                <c:pt idx="182">
                  <c:v>15.54671129667034</c:v>
                </c:pt>
                <c:pt idx="183">
                  <c:v>15.550047044468259</c:v>
                </c:pt>
                <c:pt idx="184">
                  <c:v>15.553334892081111</c:v>
                </c:pt>
                <c:pt idx="185">
                  <c:v>15.55657584739741</c:v>
                </c:pt>
                <c:pt idx="186">
                  <c:v>15.559770890656299</c:v>
                </c:pt>
                <c:pt idx="187">
                  <c:v>15.562920975375331</c:v>
                </c:pt>
                <c:pt idx="188">
                  <c:v>15.56602702924166</c:v>
                </c:pt>
                <c:pt idx="189">
                  <c:v>15.569089954968289</c:v>
                </c:pt>
                <c:pt idx="190">
                  <c:v>15.572110631117001</c:v>
                </c:pt>
                <c:pt idx="191">
                  <c:v>15.575089912889389</c:v>
                </c:pt>
                <c:pt idx="192">
                  <c:v>15.57802863288738</c:v>
                </c:pt>
                <c:pt idx="193">
                  <c:v>15.580927601844749</c:v>
                </c:pt>
                <c:pt idx="194">
                  <c:v>15.58378760933064</c:v>
                </c:pt>
                <c:pt idx="195">
                  <c:v>15.58660942442658</c:v>
                </c:pt>
                <c:pt idx="196">
                  <c:v>15.589393796377941</c:v>
                </c:pt>
                <c:pt idx="197">
                  <c:v>15.59214145522103</c:v>
                </c:pt>
                <c:pt idx="198">
                  <c:v>15.594853112386859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16F-42E1-972E-D5B5938621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6892312"/>
        <c:axId val="576893488"/>
      </c:scatterChart>
      <c:valAx>
        <c:axId val="576892312"/>
        <c:scaling>
          <c:orientation val="minMax"/>
          <c:max val="2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76893488"/>
        <c:crosses val="autoZero"/>
        <c:crossBetween val="midCat"/>
      </c:valAx>
      <c:valAx>
        <c:axId val="57689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76892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rgbClr val="E7E6E6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</xdr:colOff>
      <xdr:row>204</xdr:row>
      <xdr:rowOff>4762</xdr:rowOff>
    </xdr:from>
    <xdr:to>
      <xdr:col>5</xdr:col>
      <xdr:colOff>657225</xdr:colOff>
      <xdr:row>218</xdr:row>
      <xdr:rowOff>80962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714375</xdr:colOff>
      <xdr:row>204</xdr:row>
      <xdr:rowOff>0</xdr:rowOff>
    </xdr:from>
    <xdr:to>
      <xdr:col>10</xdr:col>
      <xdr:colOff>407670</xdr:colOff>
      <xdr:row>218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594360</xdr:colOff>
      <xdr:row>220</xdr:row>
      <xdr:rowOff>0</xdr:rowOff>
    </xdr:from>
    <xdr:to>
      <xdr:col>8</xdr:col>
      <xdr:colOff>0</xdr:colOff>
      <xdr:row>234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0000000}" name="Table6" displayName="Table6" ref="B1:E203" totalsRowShown="0" headerRowDxfId="20" dataDxfId="19">
  <autoFilter ref="B1:E203" xr:uid="{00000000-0009-0000-0100-000006000000}"/>
  <tableColumns count="4">
    <tableColumn id="1" xr3:uid="{00000000-0010-0000-0000-000001000000}" name="Pb Simulation" dataDxfId="18"/>
    <tableColumn id="2" xr3:uid="{00000000-0010-0000-0000-000002000000}" name="Pb Analytic" dataDxfId="17"/>
    <tableColumn id="3" xr3:uid="{00000000-0010-0000-0000-000003000000}" name="Absolute Error" dataDxfId="16">
      <calculatedColumnFormula>B2-C2</calculatedColumnFormula>
    </tableColumn>
    <tableColumn id="4" xr3:uid="{00000000-0010-0000-0000-000004000000}" name="Relative Error" dataDxfId="15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1000000}" name="Table7" displayName="Table7" ref="F1:I203" totalsRowShown="0" headerRowDxfId="14" dataDxfId="13">
  <autoFilter ref="F1:I203" xr:uid="{00000000-0009-0000-0100-000007000000}"/>
  <tableColumns count="4">
    <tableColumn id="1" xr3:uid="{00000000-0010-0000-0100-000001000000}" name="Pd Simulation" dataDxfId="12"/>
    <tableColumn id="2" xr3:uid="{00000000-0010-0000-0100-000002000000}" name="Pd Analytic" dataDxfId="11">
      <calculatedColumnFormula>ABS(Table7[[#This Row],[Pd Analytic]]-Table7[[#This Row],[Pd Simulation]])</calculatedColumnFormula>
    </tableColumn>
    <tableColumn id="3" xr3:uid="{00000000-0010-0000-0100-000003000000}" name="Absolute Error" dataDxfId="10">
      <calculatedColumnFormula>F2-G2</calculatedColumnFormula>
    </tableColumn>
    <tableColumn id="4" xr3:uid="{00000000-0010-0000-0100-000004000000}" name="Relative Error" dataDxfId="9"/>
  </tableColumns>
  <tableStyleInfo name="TableStyleMedium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2000000}" name="Table11" displayName="Table11" ref="A1:A203" totalsRowShown="0" headerRowDxfId="8" dataDxfId="7">
  <autoFilter ref="A1:A203" xr:uid="{00000000-0009-0000-0100-00000B000000}"/>
  <tableColumns count="1">
    <tableColumn id="1" xr3:uid="{00000000-0010-0000-0200-000001000000}" name="lambda" dataDxfId="6"/>
  </tableColumns>
  <tableStyleInfo name="TableStyleMedium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3000000}" name="Table2" displayName="Table2" ref="J1:M203" totalsRowShown="0" headerRowDxfId="5" dataDxfId="4">
  <autoFilter ref="J1:M203" xr:uid="{00000000-0009-0000-0100-000002000000}"/>
  <tableColumns count="4">
    <tableColumn id="1" xr3:uid="{00000000-0010-0000-0300-000001000000}" name="Nc Simulation" dataDxfId="3"/>
    <tableColumn id="2" xr3:uid="{00000000-0010-0000-0300-000002000000}" name="Nc Analytic" dataDxfId="2"/>
    <tableColumn id="3" xr3:uid="{00000000-0010-0000-0300-000003000000}" name="Absolute Error" dataDxfId="1">
      <calculatedColumnFormula>J2 - K2</calculatedColumnFormula>
    </tableColumn>
    <tableColumn id="4" xr3:uid="{00000000-0010-0000-0300-000004000000}" name="Relative Error" dataDxfId="0">
      <calculatedColumnFormula>100*IF(Table2[[#This Row],[Nc Analytic]]&gt;0, Table2[[#This Row],[Absolute Error]]/Table2[[#This Row],[Nc Analytic]],1)</calculatedColumnFormula>
    </tableColumn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03"/>
  <sheetViews>
    <sheetView tabSelected="1" zoomScale="90" zoomScaleNormal="115" workbookViewId="0">
      <pane xSplit="1" ySplit="1" topLeftCell="B213" activePane="bottomRight" state="frozen"/>
      <selection pane="topRight" activeCell="B1" sqref="B1"/>
      <selection pane="bottomLeft" activeCell="A2" sqref="A2"/>
      <selection pane="bottomRight" activeCell="C2" sqref="C2:C201"/>
    </sheetView>
  </sheetViews>
  <sheetFormatPr defaultColWidth="9.1796875" defaultRowHeight="14.5" x14ac:dyDescent="0.35"/>
  <cols>
    <col min="1" max="1" width="9.6328125" style="1" customWidth="1"/>
    <col min="2" max="2" width="13" style="1" customWidth="1"/>
    <col min="3" max="3" width="15.36328125" style="1" customWidth="1"/>
    <col min="4" max="4" width="15.81640625" style="1" customWidth="1"/>
    <col min="5" max="5" width="15.1796875" style="1" customWidth="1"/>
    <col min="6" max="6" width="13.81640625" style="1" customWidth="1"/>
    <col min="7" max="7" width="15.36328125" style="1" customWidth="1"/>
    <col min="8" max="8" width="15.81640625" style="1" customWidth="1"/>
    <col min="9" max="11" width="15.1796875" style="1" customWidth="1"/>
    <col min="12" max="12" width="14.453125" style="1" customWidth="1"/>
    <col min="13" max="13" width="14" style="1" customWidth="1"/>
    <col min="14" max="16384" width="9.1796875" style="1"/>
  </cols>
  <sheetData>
    <row r="1" spans="1:13" x14ac:dyDescent="0.35">
      <c r="A1" s="1" t="s">
        <v>0</v>
      </c>
      <c r="B1" s="1" t="s">
        <v>2</v>
      </c>
      <c r="C1" s="1" t="s">
        <v>1</v>
      </c>
      <c r="D1" s="1" t="s">
        <v>3</v>
      </c>
      <c r="E1" s="1" t="s">
        <v>4</v>
      </c>
      <c r="F1" s="1" t="s">
        <v>7</v>
      </c>
      <c r="G1" s="1" t="s">
        <v>8</v>
      </c>
      <c r="H1" s="1" t="s">
        <v>3</v>
      </c>
      <c r="I1" s="1" t="s">
        <v>4</v>
      </c>
      <c r="J1" s="1" t="s">
        <v>9</v>
      </c>
      <c r="K1" s="1" t="s">
        <v>10</v>
      </c>
      <c r="L1" s="1" t="s">
        <v>3</v>
      </c>
      <c r="M1" s="1" t="s">
        <v>4</v>
      </c>
    </row>
    <row r="2" spans="1:13" x14ac:dyDescent="0.35">
      <c r="A2" s="1">
        <v>0.1</v>
      </c>
      <c r="B2" s="4">
        <v>0</v>
      </c>
      <c r="C2" s="6">
        <v>1.2136673730789969E-24</v>
      </c>
      <c r="D2" s="2">
        <f>ABS(Table6[[#This Row],[Pb Analytic]]-Table6[[#This Row],[Pb Simulation]])</f>
        <v>1.2136673730789969E-24</v>
      </c>
      <c r="E2" s="1">
        <f>100*IF(Table6[[#This Row],[Pb Analytic]]&gt;0, Table6[[#This Row],[Absolute Error]]/Table6[[#This Row],[Pb Analytic]],1)</f>
        <v>100</v>
      </c>
      <c r="F2" s="5">
        <v>2.5416000000000001E-2</v>
      </c>
      <c r="G2" s="6">
        <v>2.5486606634846028E-2</v>
      </c>
      <c r="H2" s="2">
        <f>ABS(Table7[[#This Row],[Pd Analytic]]-Table7[[#This Row],[Pd Simulation]])</f>
        <v>7.0606634846027277E-5</v>
      </c>
      <c r="I2" s="1">
        <f>100*IF(Table7[[#This Row],[Pd Analytic]]&gt;0, Table7[[#This Row],[Absolute Error]]/Table7[[#This Row],[Pd Analytic]],1)</f>
        <v>0.27703427081380005</v>
      </c>
      <c r="J2" s="6">
        <v>0.1051728942217335</v>
      </c>
      <c r="K2" s="6">
        <v>0.1050973213269692</v>
      </c>
      <c r="L2" s="2">
        <f>ABS(Table2[[#This Row],[Nc Analytic]]-Table2[[#This Row],[Nc Simulation]])</f>
        <v>7.5572894764300291E-5</v>
      </c>
      <c r="M2" s="1">
        <f>100*IF(Table2[[#This Row],[Nc Analytic]]&gt;0, Table2[[#This Row],[Absolute Error]]/Table2[[#This Row],[Nc Analytic]],1)</f>
        <v>7.190753656716406E-2</v>
      </c>
    </row>
    <row r="3" spans="1:13" x14ac:dyDescent="0.35">
      <c r="A3" s="1">
        <v>0.2</v>
      </c>
      <c r="B3" s="4">
        <v>0</v>
      </c>
      <c r="C3" s="6">
        <v>7.1416106161917744E-20</v>
      </c>
      <c r="D3" s="2">
        <f>ABS(Table6[[#This Row],[Pb Analytic]]-Table6[[#This Row],[Pb Simulation]])</f>
        <v>7.1416106161917744E-20</v>
      </c>
      <c r="E3" s="1">
        <f>100*IF(Table6[[#This Row],[Pb Analytic]]&gt;0, Table6[[#This Row],[Absolute Error]]/Table6[[#This Row],[Pb Analytic]],1)</f>
        <v>100</v>
      </c>
      <c r="F3" s="5">
        <v>5.1783000000000003E-2</v>
      </c>
      <c r="G3" s="6">
        <v>5.1885740503289979E-2</v>
      </c>
      <c r="H3" s="2">
        <f>ABS(Table7[[#This Row],[Pd Analytic]]-Table7[[#This Row],[Pd Simulation]])</f>
        <v>1.0274050328997614E-4</v>
      </c>
      <c r="I3" s="1">
        <f>100*IF(Table7[[#This Row],[Pd Analytic]]&gt;0, Table7[[#This Row],[Absolute Error]]/Table7[[#This Row],[Pd Analytic]],1)</f>
        <v>0.19801298447973689</v>
      </c>
      <c r="J3" s="6">
        <v>0.22038156929225181</v>
      </c>
      <c r="K3" s="6">
        <v>0.22075429620131631</v>
      </c>
      <c r="L3" s="2">
        <f>ABS(Table2[[#This Row],[Nc Analytic]]-Table2[[#This Row],[Nc Simulation]])</f>
        <v>3.7272690906450801E-4</v>
      </c>
      <c r="M3" s="1">
        <f>100*IF(Table2[[#This Row],[Nc Analytic]]&gt;0, Table2[[#This Row],[Absolute Error]]/Table2[[#This Row],[Nc Analytic]],1)</f>
        <v>0.16884242593611887</v>
      </c>
    </row>
    <row r="4" spans="1:13" x14ac:dyDescent="0.35">
      <c r="A4" s="1">
        <v>0.3</v>
      </c>
      <c r="B4" s="4">
        <v>0</v>
      </c>
      <c r="C4" s="6">
        <v>4.1893247675686752E-17</v>
      </c>
      <c r="D4" s="2">
        <f>ABS(Table6[[#This Row],[Pb Analytic]]-Table6[[#This Row],[Pb Simulation]])</f>
        <v>4.1893247675686752E-17</v>
      </c>
      <c r="E4" s="1">
        <f>100*IF(Table6[[#This Row],[Pb Analytic]]&gt;0, Table6[[#This Row],[Absolute Error]]/Table6[[#This Row],[Pb Analytic]],1)</f>
        <v>100</v>
      </c>
      <c r="F4" s="5">
        <v>7.9336000000000004E-2</v>
      </c>
      <c r="G4" s="6">
        <v>7.9090709858540498E-2</v>
      </c>
      <c r="H4" s="2">
        <f>ABS(Table7[[#This Row],[Pd Analytic]]-Table7[[#This Row],[Pd Simulation]])</f>
        <v>2.4529014145950601E-4</v>
      </c>
      <c r="I4" s="1">
        <f>100*IF(Table7[[#This Row],[Pd Analytic]]&gt;0, Table7[[#This Row],[Absolute Error]]/Table7[[#This Row],[Pd Analytic]],1)</f>
        <v>0.31013774171230141</v>
      </c>
      <c r="J4" s="6">
        <v>0.34768448605387281</v>
      </c>
      <c r="K4" s="6">
        <v>0.3474544259151241</v>
      </c>
      <c r="L4" s="2">
        <f>ABS(Table2[[#This Row],[Nc Analytic]]-Table2[[#This Row],[Nc Simulation]])</f>
        <v>2.3006013874871112E-4</v>
      </c>
      <c r="M4" s="1">
        <f>100*IF(Table2[[#This Row],[Nc Analytic]]&gt;0, Table2[[#This Row],[Absolute Error]]/Table2[[#This Row],[Nc Analytic]],1)</f>
        <v>6.6213040211757154E-2</v>
      </c>
    </row>
    <row r="5" spans="1:13" x14ac:dyDescent="0.35">
      <c r="A5" s="1">
        <v>0.4</v>
      </c>
      <c r="B5" s="4">
        <v>0</v>
      </c>
      <c r="C5" s="6">
        <v>3.7124280891308502E-15</v>
      </c>
      <c r="D5" s="2">
        <f>ABS(Table6[[#This Row],[Pb Analytic]]-Table6[[#This Row],[Pb Simulation]])</f>
        <v>3.7124280891308502E-15</v>
      </c>
      <c r="E5" s="1">
        <f>100*IF(Table6[[#This Row],[Pb Analytic]]&gt;0, Table6[[#This Row],[Absolute Error]]/Table6[[#This Row],[Pb Analytic]],1)</f>
        <v>100</v>
      </c>
      <c r="F5" s="5">
        <v>0.107711</v>
      </c>
      <c r="G5" s="6">
        <v>0.10697509649477729</v>
      </c>
      <c r="H5" s="2">
        <f>ABS(Table7[[#This Row],[Pd Analytic]]-Table7[[#This Row],[Pd Simulation]])</f>
        <v>7.3590350522270698E-4</v>
      </c>
      <c r="I5" s="1">
        <f>100*IF(Table7[[#This Row],[Pd Analytic]]&gt;0, Table7[[#This Row],[Absolute Error]]/Table7[[#This Row],[Pd Analytic]],1)</f>
        <v>0.68792039393826121</v>
      </c>
      <c r="J5" s="6">
        <v>0.48633616278362068</v>
      </c>
      <c r="K5" s="6">
        <v>0.4855800771958203</v>
      </c>
      <c r="L5" s="2">
        <f>ABS(Table2[[#This Row],[Nc Analytic]]-Table2[[#This Row],[Nc Simulation]])</f>
        <v>7.5608558780038138E-4</v>
      </c>
      <c r="M5" s="1">
        <f>100*IF(Table2[[#This Row],[Nc Analytic]]&gt;0, Table2[[#This Row],[Absolute Error]]/Table2[[#This Row],[Nc Analytic]],1)</f>
        <v>0.1557077036946625</v>
      </c>
    </row>
    <row r="6" spans="1:13" x14ac:dyDescent="0.35">
      <c r="A6" s="1">
        <v>0.5</v>
      </c>
      <c r="B6" s="4">
        <v>0</v>
      </c>
      <c r="C6" s="6">
        <v>1.164839605616246E-13</v>
      </c>
      <c r="D6" s="2">
        <f>ABS(Table6[[#This Row],[Pb Analytic]]-Table6[[#This Row],[Pb Simulation]])</f>
        <v>1.164839605616246E-13</v>
      </c>
      <c r="E6" s="1">
        <f>100*IF(Table6[[#This Row],[Pb Analytic]]&gt;0, Table6[[#This Row],[Absolute Error]]/Table6[[#This Row],[Pb Analytic]],1)</f>
        <v>100</v>
      </c>
      <c r="F6" s="5">
        <v>0.135656</v>
      </c>
      <c r="G6" s="6">
        <v>0.13539506962913939</v>
      </c>
      <c r="H6" s="2">
        <f>ABS(Table7[[#This Row],[Pd Analytic]]-Table7[[#This Row],[Pd Simulation]])</f>
        <v>2.6093037086061255E-4</v>
      </c>
      <c r="I6" s="1">
        <f>100*IF(Table7[[#This Row],[Pd Analytic]]&gt;0, Table7[[#This Row],[Absolute Error]]/Table7[[#This Row],[Pd Analytic]],1)</f>
        <v>0.19271777884920543</v>
      </c>
      <c r="J6" s="6">
        <v>0.63541874079609473</v>
      </c>
      <c r="K6" s="6">
        <v>0.6353950696290811</v>
      </c>
      <c r="L6" s="2">
        <f>ABS(Table2[[#This Row],[Nc Analytic]]-Table2[[#This Row],[Nc Simulation]])</f>
        <v>2.3671167013628036E-5</v>
      </c>
      <c r="M6" s="1">
        <f>100*IF(Table2[[#This Row],[Nc Analytic]]&gt;0, Table2[[#This Row],[Absolute Error]]/Table2[[#This Row],[Nc Analytic]],1)</f>
        <v>3.7254250379132377E-3</v>
      </c>
    </row>
    <row r="7" spans="1:13" x14ac:dyDescent="0.35">
      <c r="A7" s="1">
        <v>0.6</v>
      </c>
      <c r="B7" s="4">
        <v>0</v>
      </c>
      <c r="C7" s="6">
        <v>1.8911580346136129E-12</v>
      </c>
      <c r="D7" s="2">
        <f>ABS(Table6[[#This Row],[Pb Analytic]]-Table6[[#This Row],[Pb Simulation]])</f>
        <v>1.8911580346136129E-12</v>
      </c>
      <c r="E7" s="1">
        <f>100*IF(Table6[[#This Row],[Pb Analytic]]&gt;0, Table6[[#This Row],[Absolute Error]]/Table6[[#This Row],[Pb Analytic]],1)</f>
        <v>100</v>
      </c>
      <c r="F7" s="5">
        <v>0.16500799999999999</v>
      </c>
      <c r="G7" s="6">
        <v>0.16419268948264579</v>
      </c>
      <c r="H7" s="2">
        <f>ABS(Table7[[#This Row],[Pd Analytic]]-Table7[[#This Row],[Pd Simulation]])</f>
        <v>8.1531051735420079E-4</v>
      </c>
      <c r="I7" s="1">
        <f>100*IF(Table7[[#This Row],[Pd Analytic]]&gt;0, Table7[[#This Row],[Absolute Error]]/Table7[[#This Row],[Pd Analytic]],1)</f>
        <v>0.49655713657115924</v>
      </c>
      <c r="J7" s="6">
        <v>0.79803138384632033</v>
      </c>
      <c r="K7" s="6">
        <v>0.79703122737804044</v>
      </c>
      <c r="L7" s="2">
        <f>ABS(Table2[[#This Row],[Nc Analytic]]-Table2[[#This Row],[Nc Simulation]])</f>
        <v>1.0001564682798891E-3</v>
      </c>
      <c r="M7" s="1">
        <f>100*IF(Table2[[#This Row],[Nc Analytic]]&gt;0, Table2[[#This Row],[Absolute Error]]/Table2[[#This Row],[Nc Analytic]],1)</f>
        <v>0.12548522992882741</v>
      </c>
    </row>
    <row r="8" spans="1:13" x14ac:dyDescent="0.35">
      <c r="A8" s="1">
        <v>0.7</v>
      </c>
      <c r="B8" s="4">
        <v>0</v>
      </c>
      <c r="C8" s="6">
        <v>1.9450310271925851E-11</v>
      </c>
      <c r="D8" s="2">
        <f>ABS(Table6[[#This Row],[Pb Analytic]]-Table6[[#This Row],[Pb Simulation]])</f>
        <v>1.9450310271925851E-11</v>
      </c>
      <c r="E8" s="1">
        <f>100*IF(Table6[[#This Row],[Pb Analytic]]&gt;0, Table6[[#This Row],[Absolute Error]]/Table6[[#This Row],[Pb Analytic]],1)</f>
        <v>100</v>
      </c>
      <c r="F8" s="5">
        <v>0.193194</v>
      </c>
      <c r="G8" s="6">
        <v>0.19320005842406601</v>
      </c>
      <c r="H8" s="2">
        <f>ABS(Table7[[#This Row],[Pd Analytic]]-Table7[[#This Row],[Pd Simulation]])</f>
        <v>6.0584240660077615E-6</v>
      </c>
      <c r="I8" s="1">
        <f>100*IF(Table7[[#This Row],[Pd Analytic]]&gt;0, Table7[[#This Row],[Absolute Error]]/Table7[[#This Row],[Pd Analytic]],1)</f>
        <v>3.1358293136277298E-3</v>
      </c>
      <c r="J8" s="6">
        <v>0.97199362489805474</v>
      </c>
      <c r="K8" s="6">
        <v>0.97048008178007694</v>
      </c>
      <c r="L8" s="2">
        <f>ABS(Table2[[#This Row],[Nc Analytic]]-Table2[[#This Row],[Nc Simulation]])</f>
        <v>1.5135431179778003E-3</v>
      </c>
      <c r="M8" s="1">
        <f>100*IF(Table2[[#This Row],[Nc Analytic]]&gt;0, Table2[[#This Row],[Absolute Error]]/Table2[[#This Row],[Nc Analytic]],1)</f>
        <v>0.15595818465450878</v>
      </c>
    </row>
    <row r="9" spans="1:13" x14ac:dyDescent="0.35">
      <c r="A9" s="1">
        <v>0.8</v>
      </c>
      <c r="B9" s="4">
        <v>0</v>
      </c>
      <c r="C9" s="6">
        <v>1.429964850075968E-10</v>
      </c>
      <c r="D9" s="2">
        <f>ABS(Table6[[#This Row],[Pb Analytic]]-Table6[[#This Row],[Pb Simulation]])</f>
        <v>1.429964850075968E-10</v>
      </c>
      <c r="E9" s="1">
        <f>100*IF(Table6[[#This Row],[Pb Analytic]]&gt;0, Table6[[#This Row],[Absolute Error]]/Table6[[#This Row],[Pb Analytic]],1)</f>
        <v>100</v>
      </c>
      <c r="F9" s="5">
        <v>0.22234400000000001</v>
      </c>
      <c r="G9" s="6">
        <v>0.2222440908130672</v>
      </c>
      <c r="H9" s="2">
        <f>ABS(Table7[[#This Row],[Pd Analytic]]-Table7[[#This Row],[Pd Simulation]])</f>
        <v>9.99091869328117E-5</v>
      </c>
      <c r="I9" s="1">
        <f>100*IF(Table7[[#This Row],[Pd Analytic]]&gt;0, Table7[[#This Row],[Absolute Error]]/Table7[[#This Row],[Pd Analytic]],1)</f>
        <v>4.4954710187028908E-2</v>
      </c>
      <c r="J9" s="6">
        <v>1.154700897351377</v>
      </c>
      <c r="K9" s="6">
        <v>1.1555905451865109</v>
      </c>
      <c r="L9" s="2">
        <f>ABS(Table2[[#This Row],[Nc Analytic]]-Table2[[#This Row],[Nc Simulation]])</f>
        <v>8.8964783513389989E-4</v>
      </c>
      <c r="M9" s="1">
        <f>100*IF(Table2[[#This Row],[Nc Analytic]]&gt;0, Table2[[#This Row],[Absolute Error]]/Table2[[#This Row],[Nc Analytic]],1)</f>
        <v>7.6986423853988156E-2</v>
      </c>
    </row>
    <row r="10" spans="1:13" x14ac:dyDescent="0.35">
      <c r="A10" s="1">
        <v>0.9</v>
      </c>
      <c r="B10" s="4">
        <v>0</v>
      </c>
      <c r="C10" s="6">
        <v>8.1241017216873783E-10</v>
      </c>
      <c r="D10" s="2">
        <f>ABS(Table6[[#This Row],[Pb Analytic]]-Table6[[#This Row],[Pb Simulation]])</f>
        <v>8.1241017216873783E-10</v>
      </c>
      <c r="E10" s="1">
        <f>100*IF(Table6[[#This Row],[Pb Analytic]]&gt;0, Table6[[#This Row],[Absolute Error]]/Table6[[#This Row],[Pb Analytic]],1)</f>
        <v>100</v>
      </c>
      <c r="F10" s="5">
        <v>0.25092700000000001</v>
      </c>
      <c r="G10" s="6">
        <v>0.25115160602072301</v>
      </c>
      <c r="H10" s="2">
        <f>ABS(Table7[[#This Row],[Pd Analytic]]-Table7[[#This Row],[Pd Simulation]])</f>
        <v>2.2460602072299496E-4</v>
      </c>
      <c r="I10" s="1">
        <f>100*IF(Table7[[#This Row],[Pd Analytic]]&gt;0, Table7[[#This Row],[Absolute Error]]/Table7[[#This Row],[Pd Analytic]],1)</f>
        <v>8.9430453693560008E-2</v>
      </c>
      <c r="J10" s="6">
        <v>1.352550049874041</v>
      </c>
      <c r="K10" s="6">
        <v>1.352072890106133</v>
      </c>
      <c r="L10" s="2">
        <f>ABS(Table2[[#This Row],[Nc Analytic]]-Table2[[#This Row],[Nc Simulation]])</f>
        <v>4.7715976790807524E-4</v>
      </c>
      <c r="M10" s="1">
        <f>100*IF(Table2[[#This Row],[Nc Analytic]]&gt;0, Table2[[#This Row],[Absolute Error]]/Table2[[#This Row],[Nc Analytic]],1)</f>
        <v>3.529097960618232E-2</v>
      </c>
    </row>
    <row r="11" spans="1:13" x14ac:dyDescent="0.35">
      <c r="A11" s="1">
        <v>1</v>
      </c>
      <c r="B11" s="4">
        <v>0</v>
      </c>
      <c r="C11" s="6">
        <v>3.7618892267509468E-9</v>
      </c>
      <c r="D11" s="2">
        <f>ABS(Table6[[#This Row],[Pb Analytic]]-Table6[[#This Row],[Pb Simulation]])</f>
        <v>3.7618892267509468E-9</v>
      </c>
      <c r="E11" s="1">
        <f>100*IF(Table6[[#This Row],[Pb Analytic]]&gt;0, Table6[[#This Row],[Absolute Error]]/Table6[[#This Row],[Pb Analytic]],1)</f>
        <v>100</v>
      </c>
      <c r="F11" s="5">
        <v>0.27896500000000002</v>
      </c>
      <c r="G11" s="6">
        <v>0.27975441317978311</v>
      </c>
      <c r="H11" s="2">
        <f>ABS(Table7[[#This Row],[Pd Analytic]]-Table7[[#This Row],[Pd Simulation]])</f>
        <v>7.8941317978309389E-4</v>
      </c>
      <c r="I11" s="1">
        <f>100*IF(Table7[[#This Row],[Pd Analytic]]&gt;0, Table7[[#This Row],[Absolute Error]]/Table7[[#This Row],[Pd Analytic]],1)</f>
        <v>0.28218077806543146</v>
      </c>
      <c r="J11" s="6">
        <v>1.556703577986986</v>
      </c>
      <c r="K11" s="6">
        <v>1.559508822597677</v>
      </c>
      <c r="L11" s="2">
        <f>ABS(Table2[[#This Row],[Nc Analytic]]-Table2[[#This Row],[Nc Simulation]])</f>
        <v>2.8052446106909823E-3</v>
      </c>
      <c r="M11" s="1">
        <f>100*IF(Table2[[#This Row],[Nc Analytic]]&gt;0, Table2[[#This Row],[Absolute Error]]/Table2[[#This Row],[Nc Analytic]],1)</f>
        <v>0.17988000901580542</v>
      </c>
    </row>
    <row r="12" spans="1:13" x14ac:dyDescent="0.35">
      <c r="A12" s="1">
        <v>1.1000000000000001</v>
      </c>
      <c r="B12" s="4">
        <v>0</v>
      </c>
      <c r="C12" s="6">
        <v>1.474804222521593E-8</v>
      </c>
      <c r="D12" s="2">
        <f>ABS(Table6[[#This Row],[Pb Analytic]]-Table6[[#This Row],[Pb Simulation]])</f>
        <v>1.474804222521593E-8</v>
      </c>
      <c r="E12" s="1">
        <f>100*IF(Table6[[#This Row],[Pb Analytic]]&gt;0, Table6[[#This Row],[Absolute Error]]/Table6[[#This Row],[Pb Analytic]],1)</f>
        <v>100</v>
      </c>
      <c r="F12" s="5">
        <v>0.30806299999999998</v>
      </c>
      <c r="G12" s="6">
        <v>0.30789405682785631</v>
      </c>
      <c r="H12" s="2">
        <f>ABS(Table7[[#This Row],[Pd Analytic]]-Table7[[#This Row],[Pd Simulation]])</f>
        <v>1.6894317214366517E-4</v>
      </c>
      <c r="I12" s="1">
        <f>100*IF(Table7[[#This Row],[Pd Analytic]]&gt;0, Table7[[#This Row],[Absolute Error]]/Table7[[#This Row],[Pd Analytic]],1)</f>
        <v>5.4870553165019799E-2</v>
      </c>
      <c r="J12" s="6">
        <v>1.775155238792167</v>
      </c>
      <c r="K12" s="6">
        <v>1.7773669087984381</v>
      </c>
      <c r="L12" s="2">
        <f>ABS(Table2[[#This Row],[Nc Analytic]]-Table2[[#This Row],[Nc Simulation]])</f>
        <v>2.2116700062710937E-3</v>
      </c>
      <c r="M12" s="1">
        <f>100*IF(Table2[[#This Row],[Nc Analytic]]&gt;0, Table2[[#This Row],[Absolute Error]]/Table2[[#This Row],[Nc Analytic]],1)</f>
        <v>0.12443519654398538</v>
      </c>
    </row>
    <row r="13" spans="1:13" x14ac:dyDescent="0.35">
      <c r="A13" s="1">
        <v>1.2</v>
      </c>
      <c r="B13" s="4">
        <v>0</v>
      </c>
      <c r="C13" s="6">
        <v>5.0347508342436737E-8</v>
      </c>
      <c r="D13" s="2">
        <f>ABS(Table6[[#This Row],[Pb Analytic]]-Table6[[#This Row],[Pb Simulation]])</f>
        <v>5.0347508342436737E-8</v>
      </c>
      <c r="E13" s="1">
        <f>100*IF(Table6[[#This Row],[Pb Analytic]]&gt;0, Table6[[#This Row],[Absolute Error]]/Table6[[#This Row],[Pb Analytic]],1)</f>
        <v>100</v>
      </c>
      <c r="F13" s="5">
        <v>0.33626</v>
      </c>
      <c r="G13" s="6">
        <v>0.33542592934276411</v>
      </c>
      <c r="H13" s="2">
        <f>ABS(Table7[[#This Row],[Pd Analytic]]-Table7[[#This Row],[Pd Simulation]])</f>
        <v>8.3407065723589691E-4</v>
      </c>
      <c r="I13" s="1">
        <f>100*IF(Table7[[#This Row],[Pd Analytic]]&gt;0, Table7[[#This Row],[Absolute Error]]/Table7[[#This Row],[Pd Analytic]],1)</f>
        <v>0.24866016138650363</v>
      </c>
      <c r="J13" s="6">
        <v>2.0064421457416319</v>
      </c>
      <c r="K13" s="6">
        <v>2.0050221700056232</v>
      </c>
      <c r="L13" s="2">
        <f>ABS(Table2[[#This Row],[Nc Analytic]]-Table2[[#This Row],[Nc Simulation]])</f>
        <v>1.4199757360087162E-3</v>
      </c>
      <c r="M13" s="1">
        <f>100*IF(Table2[[#This Row],[Nc Analytic]]&gt;0, Table2[[#This Row],[Absolute Error]]/Table2[[#This Row],[Nc Analytic]],1)</f>
        <v>7.0820949376571421E-2</v>
      </c>
    </row>
    <row r="14" spans="1:13" x14ac:dyDescent="0.35">
      <c r="A14" s="1">
        <v>1.3</v>
      </c>
      <c r="B14" s="4">
        <v>0</v>
      </c>
      <c r="C14" s="6">
        <v>1.5291074734689821E-7</v>
      </c>
      <c r="D14" s="2">
        <f>ABS(Table6[[#This Row],[Pb Analytic]]-Table6[[#This Row],[Pb Simulation]])</f>
        <v>1.5291074734689821E-7</v>
      </c>
      <c r="E14" s="1">
        <f>100*IF(Table6[[#This Row],[Pb Analytic]]&gt;0, Table6[[#This Row],[Absolute Error]]/Table6[[#This Row],[Pb Analytic]],1)</f>
        <v>100</v>
      </c>
      <c r="F14" s="5">
        <v>0.36237599999999998</v>
      </c>
      <c r="G14" s="6">
        <v>0.36222252244559983</v>
      </c>
      <c r="H14" s="2">
        <f>ABS(Table7[[#This Row],[Pd Analytic]]-Table7[[#This Row],[Pd Simulation]])</f>
        <v>1.5347755440014987E-4</v>
      </c>
      <c r="I14" s="1">
        <f>100*IF(Table7[[#This Row],[Pd Analytic]]&gt;0, Table7[[#This Row],[Absolute Error]]/Table7[[#This Row],[Pd Analytic]],1)</f>
        <v>4.2371068856768786E-2</v>
      </c>
      <c r="J14" s="6">
        <v>2.239284317138019</v>
      </c>
      <c r="K14" s="6">
        <v>2.2417783595745879</v>
      </c>
      <c r="L14" s="2">
        <f>ABS(Table2[[#This Row],[Nc Analytic]]-Table2[[#This Row],[Nc Simulation]])</f>
        <v>2.4940424365689218E-3</v>
      </c>
      <c r="M14" s="1">
        <f>100*IF(Table2[[#This Row],[Nc Analytic]]&gt;0, Table2[[#This Row],[Absolute Error]]/Table2[[#This Row],[Nc Analytic]],1)</f>
        <v>0.11125285539120848</v>
      </c>
    </row>
    <row r="15" spans="1:13" x14ac:dyDescent="0.35">
      <c r="A15" s="1">
        <v>1.4</v>
      </c>
      <c r="B15" s="4">
        <v>0</v>
      </c>
      <c r="C15" s="6">
        <v>4.2011450735918529E-7</v>
      </c>
      <c r="D15" s="2">
        <f>ABS(Table6[[#This Row],[Pb Analytic]]-Table6[[#This Row],[Pb Simulation]])</f>
        <v>4.2011450735918529E-7</v>
      </c>
      <c r="E15" s="1">
        <f>100*IF(Table6[[#This Row],[Pb Analytic]]&gt;0, Table6[[#This Row],[Absolute Error]]/Table6[[#This Row],[Pb Analytic]],1)</f>
        <v>100</v>
      </c>
      <c r="F15" s="5">
        <v>0.389843</v>
      </c>
      <c r="G15" s="6">
        <v>0.38817567510399942</v>
      </c>
      <c r="H15" s="2">
        <f>ABS(Table7[[#This Row],[Pd Analytic]]-Table7[[#This Row],[Pd Simulation]])</f>
        <v>1.6673248960005771E-3</v>
      </c>
      <c r="I15" s="1">
        <f>100*IF(Table7[[#This Row],[Pd Analytic]]&gt;0, Table7[[#This Row],[Absolute Error]]/Table7[[#This Row],[Pd Analytic]],1)</f>
        <v>0.4295284333707593</v>
      </c>
      <c r="J15" s="6">
        <v>2.4919014541559958</v>
      </c>
      <c r="K15" s="6">
        <v>2.4868913021308892</v>
      </c>
      <c r="L15" s="2">
        <f>ABS(Table2[[#This Row],[Nc Analytic]]-Table2[[#This Row],[Nc Simulation]])</f>
        <v>5.0101520251066844E-3</v>
      </c>
      <c r="M15" s="1">
        <f>100*IF(Table2[[#This Row],[Nc Analytic]]&gt;0, Table2[[#This Row],[Absolute Error]]/Table2[[#This Row],[Nc Analytic]],1)</f>
        <v>0.20146244513436287</v>
      </c>
    </row>
    <row r="16" spans="1:13" x14ac:dyDescent="0.35">
      <c r="A16" s="1">
        <v>1.5</v>
      </c>
      <c r="B16" s="4">
        <v>0</v>
      </c>
      <c r="C16" s="6">
        <v>1.0581314429910311E-6</v>
      </c>
      <c r="D16" s="2">
        <f>ABS(Table6[[#This Row],[Pb Analytic]]-Table6[[#This Row],[Pb Simulation]])</f>
        <v>1.0581314429910311E-6</v>
      </c>
      <c r="E16" s="1">
        <f>100*IF(Table6[[#This Row],[Pb Analytic]]&gt;0, Table6[[#This Row],[Absolute Error]]/Table6[[#This Row],[Pb Analytic]],1)</f>
        <v>100</v>
      </c>
      <c r="F16" s="5">
        <v>0.41471400000000003</v>
      </c>
      <c r="G16" s="6">
        <v>0.41319776602744529</v>
      </c>
      <c r="H16" s="2">
        <f>ABS(Table7[[#This Row],[Pd Analytic]]-Table7[[#This Row],[Pd Simulation]])</f>
        <v>1.5162339725547369E-3</v>
      </c>
      <c r="I16" s="1">
        <f>100*IF(Table7[[#This Row],[Pd Analytic]]&gt;0, Table7[[#This Row],[Absolute Error]]/Table7[[#This Row],[Pd Analytic]],1)</f>
        <v>0.36695115443921011</v>
      </c>
      <c r="J16" s="6">
        <v>2.7377790729256</v>
      </c>
      <c r="K16" s="6">
        <v>2.7395917108851711</v>
      </c>
      <c r="L16" s="2">
        <f>ABS(Table2[[#This Row],[Nc Analytic]]-Table2[[#This Row],[Nc Simulation]])</f>
        <v>1.8126379595710951E-3</v>
      </c>
      <c r="M16" s="1">
        <f>100*IF(Table2[[#This Row],[Nc Analytic]]&gt;0, Table2[[#This Row],[Absolute Error]]/Table2[[#This Row],[Nc Analytic]],1)</f>
        <v>6.616452927525561E-2</v>
      </c>
    </row>
    <row r="17" spans="1:13" x14ac:dyDescent="0.35">
      <c r="A17" s="1">
        <v>1.6</v>
      </c>
      <c r="B17" s="4">
        <v>9.9999999999999995E-7</v>
      </c>
      <c r="C17" s="6">
        <v>2.4696143885433951E-6</v>
      </c>
      <c r="D17" s="2">
        <f>ABS(Table6[[#This Row],[Pb Analytic]]-Table6[[#This Row],[Pb Simulation]])</f>
        <v>1.4696143885433951E-6</v>
      </c>
      <c r="E17" s="1">
        <f>100*IF(Table6[[#This Row],[Pb Analytic]]&gt;0, Table6[[#This Row],[Absolute Error]]/Table6[[#This Row],[Pb Analytic]],1)</f>
        <v>59.507848486831563</v>
      </c>
      <c r="F17" s="5">
        <v>0.43784000000000001</v>
      </c>
      <c r="G17" s="6">
        <v>0.43722188354912389</v>
      </c>
      <c r="H17" s="2">
        <f>ABS(Table7[[#This Row],[Pd Analytic]]-Table7[[#This Row],[Pd Simulation]])</f>
        <v>6.1811645087611611E-4</v>
      </c>
      <c r="I17" s="1">
        <f>100*IF(Table7[[#This Row],[Pd Analytic]]&gt;0, Table7[[#This Row],[Absolute Error]]/Table7[[#This Row],[Pd Analytic]],1)</f>
        <v>0.1413736306743365</v>
      </c>
      <c r="J17" s="6">
        <v>2.9915607273754659</v>
      </c>
      <c r="K17" s="6">
        <v>2.9991060759741748</v>
      </c>
      <c r="L17" s="2">
        <f>ABS(Table2[[#This Row],[Nc Analytic]]-Table2[[#This Row],[Nc Simulation]])</f>
        <v>7.545348598708923E-3</v>
      </c>
      <c r="M17" s="1">
        <f>100*IF(Table2[[#This Row],[Nc Analytic]]&gt;0, Table2[[#This Row],[Absolute Error]]/Table2[[#This Row],[Nc Analytic]],1)</f>
        <v>0.25158658638834674</v>
      </c>
    </row>
    <row r="18" spans="1:13" x14ac:dyDescent="0.35">
      <c r="A18" s="1">
        <v>1.7</v>
      </c>
      <c r="B18" s="4">
        <v>1.1E-5</v>
      </c>
      <c r="C18" s="6">
        <v>5.3886578326274601E-6</v>
      </c>
      <c r="D18" s="2">
        <f>ABS(Table6[[#This Row],[Pb Analytic]]-Table6[[#This Row],[Pb Simulation]])</f>
        <v>5.6113421673725396E-6</v>
      </c>
      <c r="E18" s="1">
        <f>100*IF(Table6[[#This Row],[Pb Analytic]]&gt;0, Table6[[#This Row],[Absolute Error]]/Table6[[#This Row],[Pb Analytic]],1)</f>
        <v>104.13246380938797</v>
      </c>
      <c r="F18" s="5">
        <v>0.46146700000000002</v>
      </c>
      <c r="G18" s="6">
        <v>0.46020107496612889</v>
      </c>
      <c r="H18" s="2">
        <f>ABS(Table7[[#This Row],[Pd Analytic]]-Table7[[#This Row],[Pd Simulation]])</f>
        <v>1.2659250338711292E-3</v>
      </c>
      <c r="I18" s="1">
        <f>100*IF(Table7[[#This Row],[Pd Analytic]]&gt;0, Table7[[#This Row],[Absolute Error]]/Table7[[#This Row],[Pd Analytic]],1)</f>
        <v>0.27508085111802533</v>
      </c>
      <c r="J18" s="6">
        <v>3.2624413503045462</v>
      </c>
      <c r="K18" s="6">
        <v>3.2646744941665209</v>
      </c>
      <c r="L18" s="2">
        <f>ABS(Table2[[#This Row],[Nc Analytic]]-Table2[[#This Row],[Nc Simulation]])</f>
        <v>2.2331438619747068E-3</v>
      </c>
      <c r="M18" s="1">
        <f>100*IF(Table2[[#This Row],[Nc Analytic]]&gt;0, Table2[[#This Row],[Absolute Error]]/Table2[[#This Row],[Nc Analytic]],1)</f>
        <v>6.8403262437495588E-2</v>
      </c>
    </row>
    <row r="19" spans="1:13" x14ac:dyDescent="0.35">
      <c r="A19" s="1">
        <v>1.8</v>
      </c>
      <c r="B19" s="4">
        <v>1.2999999999999999E-5</v>
      </c>
      <c r="C19" s="6">
        <v>1.107381075469707E-5</v>
      </c>
      <c r="D19" s="2">
        <f>ABS(Table6[[#This Row],[Pb Analytic]]-Table6[[#This Row],[Pb Simulation]])</f>
        <v>1.9261892453029288E-6</v>
      </c>
      <c r="E19" s="1">
        <f>100*IF(Table6[[#This Row],[Pb Analytic]]&gt;0, Table6[[#This Row],[Absolute Error]]/Table6[[#This Row],[Pb Analytic]],1)</f>
        <v>17.394095745097644</v>
      </c>
      <c r="F19" s="5">
        <v>0.48378399999999999</v>
      </c>
      <c r="G19" s="6">
        <v>0.48210682640673519</v>
      </c>
      <c r="H19" s="2">
        <f>ABS(Table7[[#This Row],[Pd Analytic]]-Table7[[#This Row],[Pd Simulation]])</f>
        <v>1.6771735932648024E-3</v>
      </c>
      <c r="I19" s="1">
        <f>100*IF(Table7[[#This Row],[Pd Analytic]]&gt;0, Table7[[#This Row],[Absolute Error]]/Table7[[#This Row],[Pd Analytic]],1)</f>
        <v>0.3478842242839007</v>
      </c>
      <c r="J19" s="6">
        <v>3.5287542821232329</v>
      </c>
      <c r="K19" s="6">
        <v>3.5355646422048879</v>
      </c>
      <c r="L19" s="2">
        <f>ABS(Table2[[#This Row],[Nc Analytic]]-Table2[[#This Row],[Nc Simulation]])</f>
        <v>6.8103600816549204E-3</v>
      </c>
      <c r="M19" s="1">
        <f>100*IF(Table2[[#This Row],[Nc Analytic]]&gt;0, Table2[[#This Row],[Absolute Error]]/Table2[[#This Row],[Nc Analytic]],1)</f>
        <v>0.19262439725632532</v>
      </c>
    </row>
    <row r="20" spans="1:13" x14ac:dyDescent="0.35">
      <c r="A20" s="1">
        <v>1.9</v>
      </c>
      <c r="B20" s="4">
        <v>1.9000000000000001E-5</v>
      </c>
      <c r="C20" s="6">
        <v>2.1566443263536631E-5</v>
      </c>
      <c r="D20" s="2">
        <f>ABS(Table6[[#This Row],[Pb Analytic]]-Table6[[#This Row],[Pb Simulation]])</f>
        <v>2.5664432635366297E-6</v>
      </c>
      <c r="E20" s="1">
        <f>100*IF(Table6[[#This Row],[Pb Analytic]]&gt;0, Table6[[#This Row],[Absolute Error]]/Table6[[#This Row],[Pb Analytic]],1)</f>
        <v>11.900169314779097</v>
      </c>
      <c r="F20" s="5">
        <v>0.50479200000000002</v>
      </c>
      <c r="G20" s="6">
        <v>0.50292695215510985</v>
      </c>
      <c r="H20" s="2">
        <f>ABS(Table7[[#This Row],[Pd Analytic]]-Table7[[#This Row],[Pd Simulation]])</f>
        <v>1.8650478448901664E-3</v>
      </c>
      <c r="I20" s="1">
        <f>100*IF(Table7[[#This Row],[Pd Analytic]]&gt;0, Table7[[#This Row],[Absolute Error]]/Table7[[#This Row],[Pd Analytic]],1)</f>
        <v>0.37083871462807566</v>
      </c>
      <c r="J20" s="6">
        <v>3.7963024535891239</v>
      </c>
      <c r="K20" s="6">
        <v>3.8110814419472181</v>
      </c>
      <c r="L20" s="2">
        <f>ABS(Table2[[#This Row],[Nc Analytic]]-Table2[[#This Row],[Nc Simulation]])</f>
        <v>1.4778988358094214E-2</v>
      </c>
      <c r="M20" s="1">
        <f>100*IF(Table2[[#This Row],[Nc Analytic]]&gt;0, Table2[[#This Row],[Absolute Error]]/Table2[[#This Row],[Nc Analytic]],1)</f>
        <v>0.38778988544897375</v>
      </c>
    </row>
    <row r="21" spans="1:13" x14ac:dyDescent="0.35">
      <c r="A21" s="1">
        <v>2</v>
      </c>
      <c r="B21" s="4">
        <v>3.1999999999999999E-5</v>
      </c>
      <c r="C21" s="6">
        <v>4.0015115357612808E-5</v>
      </c>
      <c r="D21" s="2">
        <f>ABS(Table6[[#This Row],[Pb Analytic]]-Table6[[#This Row],[Pb Simulation]])</f>
        <v>8.0151153576128091E-6</v>
      </c>
      <c r="E21" s="1">
        <f>100*IF(Table6[[#This Row],[Pb Analytic]]&gt;0, Table6[[#This Row],[Absolute Error]]/Table6[[#This Row],[Pb Analytic]],1)</f>
        <v>20.030219295839032</v>
      </c>
      <c r="F21" s="5">
        <v>0.52473999999999998</v>
      </c>
      <c r="G21" s="6">
        <v>0.52266308143187001</v>
      </c>
      <c r="H21" s="2">
        <f>ABS(Table7[[#This Row],[Pd Analytic]]-Table7[[#This Row],[Pd Simulation]])</f>
        <v>2.0769185681299707E-3</v>
      </c>
      <c r="I21" s="1">
        <f>100*IF(Table7[[#This Row],[Pd Analytic]]&gt;0, Table7[[#This Row],[Absolute Error]]/Table7[[#This Row],[Pd Analytic]],1)</f>
        <v>0.39737234978221819</v>
      </c>
      <c r="J21" s="6">
        <v>4.0986621514958683</v>
      </c>
      <c r="K21" s="6">
        <v>4.0905722954967638</v>
      </c>
      <c r="L21" s="2">
        <f>ABS(Table2[[#This Row],[Nc Analytic]]-Table2[[#This Row],[Nc Simulation]])</f>
        <v>8.0898559991045005E-3</v>
      </c>
      <c r="M21" s="1">
        <f>100*IF(Table2[[#This Row],[Nc Analytic]]&gt;0, Table2[[#This Row],[Absolute Error]]/Table2[[#This Row],[Nc Analytic]],1)</f>
        <v>0.1977683173577075</v>
      </c>
    </row>
    <row r="22" spans="1:13" x14ac:dyDescent="0.35">
      <c r="A22" s="1">
        <v>2.1</v>
      </c>
      <c r="B22" s="4">
        <v>6.0999999999999999E-5</v>
      </c>
      <c r="C22" s="6">
        <v>7.1057436624176533E-5</v>
      </c>
      <c r="D22" s="2">
        <f>ABS(Table6[[#This Row],[Pb Analytic]]-Table6[[#This Row],[Pb Simulation]])</f>
        <v>1.0057436624176534E-5</v>
      </c>
      <c r="E22" s="1">
        <f>100*IF(Table6[[#This Row],[Pb Analytic]]&gt;0, Table6[[#This Row],[Absolute Error]]/Table6[[#This Row],[Pb Analytic]],1)</f>
        <v>14.15395362116764</v>
      </c>
      <c r="F22" s="5">
        <v>0.54425199999999996</v>
      </c>
      <c r="G22" s="6">
        <v>0.54132792508757555</v>
      </c>
      <c r="H22" s="2">
        <f>ABS(Table7[[#This Row],[Pd Analytic]]-Table7[[#This Row],[Pd Simulation]])</f>
        <v>2.9240749124244125E-3</v>
      </c>
      <c r="I22" s="1">
        <f>100*IF(Table7[[#This Row],[Pd Analytic]]&gt;0, Table7[[#This Row],[Absolute Error]]/Table7[[#This Row],[Pd Analytic]],1)</f>
        <v>0.54016701834684744</v>
      </c>
      <c r="J22" s="6">
        <v>4.3735149542042153</v>
      </c>
      <c r="K22" s="6">
        <v>4.3734280647509074</v>
      </c>
      <c r="L22" s="2">
        <f>ABS(Table2[[#This Row],[Nc Analytic]]-Table2[[#This Row],[Nc Simulation]])</f>
        <v>8.6889453307925635E-5</v>
      </c>
      <c r="M22" s="1">
        <f>100*IF(Table2[[#This Row],[Nc Analytic]]&gt;0, Table2[[#This Row],[Absolute Error]]/Table2[[#This Row],[Nc Analytic]],1)</f>
        <v>1.9867584883409878E-3</v>
      </c>
    </row>
    <row r="23" spans="1:13" x14ac:dyDescent="0.35">
      <c r="A23" s="1">
        <v>2.2000000000000002</v>
      </c>
      <c r="B23" s="4">
        <v>1.36E-4</v>
      </c>
      <c r="C23" s="6">
        <v>1.2124021814090931E-4</v>
      </c>
      <c r="D23" s="2">
        <f>ABS(Table6[[#This Row],[Pb Analytic]]-Table6[[#This Row],[Pb Simulation]])</f>
        <v>1.4759781859090694E-5</v>
      </c>
      <c r="E23" s="1">
        <f>100*IF(Table6[[#This Row],[Pb Analytic]]&gt;0, Table6[[#This Row],[Absolute Error]]/Table6[[#This Row],[Pb Analytic]],1)</f>
        <v>12.173998105097764</v>
      </c>
      <c r="F23" s="5">
        <v>0.56174500000000005</v>
      </c>
      <c r="G23" s="6">
        <v>0.5589424891832484</v>
      </c>
      <c r="H23" s="2">
        <f>ABS(Table7[[#This Row],[Pd Analytic]]-Table7[[#This Row],[Pd Simulation]])</f>
        <v>2.8025108167516466E-3</v>
      </c>
      <c r="I23" s="1">
        <f>100*IF(Table7[[#This Row],[Pd Analytic]]&gt;0, Table7[[#This Row],[Absolute Error]]/Table7[[#This Row],[Pd Analytic]],1)</f>
        <v>0.5013952009350372</v>
      </c>
      <c r="J23" s="6">
        <v>4.6511559937841342</v>
      </c>
      <c r="K23" s="6">
        <v>4.6590802239263827</v>
      </c>
      <c r="L23" s="2">
        <f>ABS(Table2[[#This Row],[Nc Analytic]]-Table2[[#This Row],[Nc Simulation]])</f>
        <v>7.9242301422484118E-3</v>
      </c>
      <c r="M23" s="1">
        <f>100*IF(Table2[[#This Row],[Nc Analytic]]&gt;0, Table2[[#This Row],[Absolute Error]]/Table2[[#This Row],[Nc Analytic]],1)</f>
        <v>0.17008142726442183</v>
      </c>
    </row>
    <row r="24" spans="1:13" x14ac:dyDescent="0.35">
      <c r="A24" s="1">
        <v>2.2999999999999998</v>
      </c>
      <c r="B24" s="4">
        <v>2.1100000000000001E-4</v>
      </c>
      <c r="C24" s="6">
        <v>1.9944797053334979E-4</v>
      </c>
      <c r="D24" s="2">
        <f>ABS(Table6[[#This Row],[Pb Analytic]]-Table6[[#This Row],[Pb Simulation]])</f>
        <v>1.1552029466650217E-5</v>
      </c>
      <c r="E24" s="1">
        <f>100*IF(Table6[[#This Row],[Pb Analytic]]&gt;0, Table6[[#This Row],[Absolute Error]]/Table6[[#This Row],[Pb Analytic]],1)</f>
        <v>5.7920015108494658</v>
      </c>
      <c r="F24" s="5">
        <v>0.57951399999999997</v>
      </c>
      <c r="G24" s="6">
        <v>0.57553338112164143</v>
      </c>
      <c r="H24" s="2">
        <f>ABS(Table7[[#This Row],[Pd Analytic]]-Table7[[#This Row],[Pd Simulation]])</f>
        <v>3.9806188783585439E-3</v>
      </c>
      <c r="I24" s="1">
        <f>100*IF(Table7[[#This Row],[Pd Analytic]]&gt;0, Table7[[#This Row],[Absolute Error]]/Table7[[#This Row],[Pd Analytic]],1)</f>
        <v>0.69163996545271156</v>
      </c>
      <c r="J24" s="6">
        <v>4.9503399979150764</v>
      </c>
      <c r="K24" s="6">
        <v>4.9469948228273219</v>
      </c>
      <c r="L24" s="2">
        <f>ABS(Table2[[#This Row],[Nc Analytic]]-Table2[[#This Row],[Nc Simulation]])</f>
        <v>3.3451750877544484E-3</v>
      </c>
      <c r="M24" s="1">
        <f>100*IF(Table2[[#This Row],[Nc Analytic]]&gt;0, Table2[[#This Row],[Absolute Error]]/Table2[[#This Row],[Nc Analytic]],1)</f>
        <v>6.7620347454550256E-2</v>
      </c>
    </row>
    <row r="25" spans="1:13" x14ac:dyDescent="0.35">
      <c r="A25" s="1">
        <v>2.4</v>
      </c>
      <c r="B25" s="4">
        <v>3.6600000000000001E-4</v>
      </c>
      <c r="C25" s="6">
        <v>3.1730073131643548E-4</v>
      </c>
      <c r="D25" s="2">
        <f>ABS(Table6[[#This Row],[Pb Analytic]]-Table6[[#This Row],[Pb Simulation]])</f>
        <v>4.8699268683564522E-5</v>
      </c>
      <c r="E25" s="1">
        <f>100*IF(Table6[[#This Row],[Pb Analytic]]&gt;0, Table6[[#This Row],[Absolute Error]]/Table6[[#This Row],[Pb Analytic]],1)</f>
        <v>15.347985011417464</v>
      </c>
      <c r="F25" s="5">
        <v>0.59597</v>
      </c>
      <c r="G25" s="6">
        <v>0.5911303298508519</v>
      </c>
      <c r="H25" s="2">
        <f>ABS(Table7[[#This Row],[Pd Analytic]]-Table7[[#This Row],[Pd Simulation]])</f>
        <v>4.8396701491481009E-3</v>
      </c>
      <c r="I25" s="1">
        <f>100*IF(Table7[[#This Row],[Pd Analytic]]&gt;0, Table7[[#This Row],[Absolute Error]]/Table7[[#This Row],[Pd Analytic]],1)</f>
        <v>0.81871457185578655</v>
      </c>
      <c r="J25" s="6">
        <v>5.2278450733160708</v>
      </c>
      <c r="K25" s="6">
        <v>5.236664061528927</v>
      </c>
      <c r="L25" s="2">
        <f>ABS(Table2[[#This Row],[Nc Analytic]]-Table2[[#This Row],[Nc Simulation]])</f>
        <v>8.8189882128562047E-3</v>
      </c>
      <c r="M25" s="1">
        <f>100*IF(Table2[[#This Row],[Nc Analytic]]&gt;0, Table2[[#This Row],[Absolute Error]]/Table2[[#This Row],[Nc Analytic]],1)</f>
        <v>0.16840851559764483</v>
      </c>
    </row>
    <row r="26" spans="1:13" x14ac:dyDescent="0.35">
      <c r="A26" s="1">
        <v>2.5</v>
      </c>
      <c r="B26" s="4">
        <v>4.9899999999999999E-4</v>
      </c>
      <c r="C26" s="6">
        <v>4.8947652163281276E-4</v>
      </c>
      <c r="D26" s="2">
        <f>ABS(Table6[[#This Row],[Pb Analytic]]-Table6[[#This Row],[Pb Simulation]])</f>
        <v>9.5234783671872218E-6</v>
      </c>
      <c r="E26" s="1">
        <f>100*IF(Table6[[#This Row],[Pb Analytic]]&gt;0, Table6[[#This Row],[Absolute Error]]/Table6[[#This Row],[Pb Analytic]],1)</f>
        <v>1.9456455920333977</v>
      </c>
      <c r="F26" s="5">
        <v>0.61142200000000002</v>
      </c>
      <c r="G26" s="6">
        <v>0.60576401646054401</v>
      </c>
      <c r="H26" s="2">
        <f>ABS(Table7[[#This Row],[Pd Analytic]]-Table7[[#This Row],[Pd Simulation]])</f>
        <v>5.657983539456013E-3</v>
      </c>
      <c r="I26" s="1">
        <f>100*IF(Table7[[#This Row],[Pd Analytic]]&gt;0, Table7[[#This Row],[Absolute Error]]/Table7[[#This Row],[Pd Analytic]],1)</f>
        <v>0.93402437016899664</v>
      </c>
      <c r="J26" s="6">
        <v>5.542640405142385</v>
      </c>
      <c r="K26" s="6">
        <v>5.5275963909986396</v>
      </c>
      <c r="L26" s="2">
        <f>ABS(Table2[[#This Row],[Nc Analytic]]-Table2[[#This Row],[Nc Simulation]])</f>
        <v>1.5044014143745343E-2</v>
      </c>
      <c r="M26" s="1">
        <f>100*IF(Table2[[#This Row],[Nc Analytic]]&gt;0, Table2[[#This Row],[Absolute Error]]/Table2[[#This Row],[Nc Analytic]],1)</f>
        <v>0.27216195032335616</v>
      </c>
    </row>
    <row r="27" spans="1:13" x14ac:dyDescent="0.35">
      <c r="A27" s="1">
        <v>2.6</v>
      </c>
      <c r="B27" s="4">
        <v>7.0699999999999995E-4</v>
      </c>
      <c r="C27" s="6">
        <v>7.3391281630720182E-4</v>
      </c>
      <c r="D27" s="2">
        <f>ABS(Table6[[#This Row],[Pb Analytic]]-Table6[[#This Row],[Pb Simulation]])</f>
        <v>2.6912816307201877E-5</v>
      </c>
      <c r="E27" s="1">
        <f>100*IF(Table6[[#This Row],[Pb Analytic]]&gt;0, Table6[[#This Row],[Absolute Error]]/Table6[[#This Row],[Pb Analytic]],1)</f>
        <v>3.6670317930429337</v>
      </c>
      <c r="F27" s="5">
        <v>0.62411300000000003</v>
      </c>
      <c r="G27" s="6">
        <v>0.61946428601964931</v>
      </c>
      <c r="H27" s="2">
        <f>ABS(Table7[[#This Row],[Pd Analytic]]-Table7[[#This Row],[Pd Simulation]])</f>
        <v>4.648713980350716E-3</v>
      </c>
      <c r="I27" s="1">
        <f>100*IF(Table7[[#This Row],[Pd Analytic]]&gt;0, Table7[[#This Row],[Absolute Error]]/Table7[[#This Row],[Pd Analytic]],1)</f>
        <v>0.75044099962903421</v>
      </c>
      <c r="J27" s="6">
        <v>5.8179700026196448</v>
      </c>
      <c r="K27" s="6">
        <v>5.8193061139797768</v>
      </c>
      <c r="L27" s="2">
        <f>ABS(Table2[[#This Row],[Nc Analytic]]-Table2[[#This Row],[Nc Simulation]])</f>
        <v>1.3361113601320085E-3</v>
      </c>
      <c r="M27" s="1">
        <f>100*IF(Table2[[#This Row],[Nc Analytic]]&gt;0, Table2[[#This Row],[Absolute Error]]/Table2[[#This Row],[Nc Analytic]],1)</f>
        <v>2.295997725437153E-2</v>
      </c>
    </row>
    <row r="28" spans="1:13" x14ac:dyDescent="0.35">
      <c r="A28" s="1">
        <v>2.7</v>
      </c>
      <c r="B28" s="4">
        <v>1.0529999999999999E-3</v>
      </c>
      <c r="C28" s="6">
        <v>1.0718460420449281E-3</v>
      </c>
      <c r="D28" s="2">
        <f>ABS(Table6[[#This Row],[Pb Analytic]]-Table6[[#This Row],[Pb Simulation]])</f>
        <v>1.8846042044928183E-5</v>
      </c>
      <c r="E28" s="1">
        <f>100*IF(Table6[[#This Row],[Pb Analytic]]&gt;0, Table6[[#This Row],[Absolute Error]]/Table6[[#This Row],[Pb Analytic]],1)</f>
        <v>1.7582788297629617</v>
      </c>
      <c r="F28" s="5">
        <v>0.63688199999999995</v>
      </c>
      <c r="G28" s="6">
        <v>0.63225878598969631</v>
      </c>
      <c r="H28" s="2">
        <f>ABS(Table7[[#This Row],[Pd Analytic]]-Table7[[#This Row],[Pd Simulation]])</f>
        <v>4.6232140103036334E-3</v>
      </c>
      <c r="I28" s="1">
        <f>100*IF(Table7[[#This Row],[Pd Analytic]]&gt;0, Table7[[#This Row],[Absolute Error]]/Table7[[#This Row],[Pd Analytic]],1)</f>
        <v>0.73122178967695295</v>
      </c>
      <c r="J28" s="6">
        <v>6.1050406572442499</v>
      </c>
      <c r="K28" s="6">
        <v>6.1113034600308396</v>
      </c>
      <c r="L28" s="2">
        <f>ABS(Table2[[#This Row],[Nc Analytic]]-Table2[[#This Row],[Nc Simulation]])</f>
        <v>6.2628027865896385E-3</v>
      </c>
      <c r="M28" s="1">
        <f>100*IF(Table2[[#This Row],[Nc Analytic]]&gt;0, Table2[[#This Row],[Absolute Error]]/Table2[[#This Row],[Nc Analytic]],1)</f>
        <v>0.10247900186187177</v>
      </c>
    </row>
    <row r="29" spans="1:13" x14ac:dyDescent="0.35">
      <c r="A29" s="1">
        <v>2.8</v>
      </c>
      <c r="B29" s="4">
        <v>1.593E-3</v>
      </c>
      <c r="C29" s="6">
        <v>1.5276582999779961E-3</v>
      </c>
      <c r="D29" s="2">
        <f>ABS(Table6[[#This Row],[Pb Analytic]]-Table6[[#This Row],[Pb Simulation]])</f>
        <v>6.5341700022003915E-5</v>
      </c>
      <c r="E29" s="1">
        <f>100*IF(Table6[[#This Row],[Pb Analytic]]&gt;0, Table6[[#This Row],[Absolute Error]]/Table6[[#This Row],[Pb Analytic]],1)</f>
        <v>4.2772457704019988</v>
      </c>
      <c r="F29" s="5">
        <v>0.64915699999999998</v>
      </c>
      <c r="G29" s="6">
        <v>0.64417205110123454</v>
      </c>
      <c r="H29" s="2">
        <f>ABS(Table7[[#This Row],[Pd Analytic]]-Table7[[#This Row],[Pd Simulation]])</f>
        <v>4.98494889876544E-3</v>
      </c>
      <c r="I29" s="1">
        <f>100*IF(Table7[[#This Row],[Pd Analytic]]&gt;0, Table7[[#This Row],[Absolute Error]]/Table7[[#This Row],[Pd Analytic]],1)</f>
        <v>0.77385364519362432</v>
      </c>
      <c r="J29" s="6">
        <v>6.4020161309869366</v>
      </c>
      <c r="K29" s="6">
        <v>6.4030860429269723</v>
      </c>
      <c r="L29" s="2">
        <f>ABS(Table2[[#This Row],[Nc Analytic]]-Table2[[#This Row],[Nc Simulation]])</f>
        <v>1.0699119400356949E-3</v>
      </c>
      <c r="M29" s="1">
        <f>100*IF(Table2[[#This Row],[Nc Analytic]]&gt;0, Table2[[#This Row],[Absolute Error]]/Table2[[#This Row],[Nc Analytic]],1)</f>
        <v>1.6709316927226825E-2</v>
      </c>
    </row>
    <row r="30" spans="1:13" x14ac:dyDescent="0.35">
      <c r="A30" s="1">
        <v>2.9</v>
      </c>
      <c r="B30" s="4">
        <v>2.2529999999999998E-3</v>
      </c>
      <c r="C30" s="6">
        <v>2.1285154105452242E-3</v>
      </c>
      <c r="D30" s="2">
        <f>ABS(Table6[[#This Row],[Pb Analytic]]-Table6[[#This Row],[Pb Simulation]])</f>
        <v>1.2448458945477558E-4</v>
      </c>
      <c r="E30" s="1">
        <f>100*IF(Table6[[#This Row],[Pb Analytic]]&gt;0, Table6[[#This Row],[Absolute Error]]/Table6[[#This Row],[Pb Analytic]],1)</f>
        <v>5.8484232173300805</v>
      </c>
      <c r="F30" s="5">
        <v>0.66193599999999997</v>
      </c>
      <c r="G30" s="6">
        <v>0.6552250295497678</v>
      </c>
      <c r="H30" s="2">
        <f>ABS(Table7[[#This Row],[Pd Analytic]]-Table7[[#This Row],[Pd Simulation]])</f>
        <v>6.7109704502321677E-3</v>
      </c>
      <c r="I30" s="1">
        <f>100*IF(Table7[[#This Row],[Pd Analytic]]&gt;0, Table7[[#This Row],[Absolute Error]]/Table7[[#This Row],[Pd Analytic]],1)</f>
        <v>1.0242237624596777</v>
      </c>
      <c r="J30" s="6">
        <v>6.7191146242308504</v>
      </c>
      <c r="K30" s="6">
        <v>6.6941324766980737</v>
      </c>
      <c r="L30" s="2">
        <f>ABS(Table2[[#This Row],[Nc Analytic]]-Table2[[#This Row],[Nc Simulation]])</f>
        <v>2.4982147532776722E-2</v>
      </c>
      <c r="M30" s="1">
        <f>100*IF(Table2[[#This Row],[Nc Analytic]]&gt;0, Table2[[#This Row],[Absolute Error]]/Table2[[#This Row],[Nc Analytic]],1)</f>
        <v>0.37319469878641148</v>
      </c>
    </row>
    <row r="31" spans="1:13" x14ac:dyDescent="0.35">
      <c r="A31" s="1">
        <v>3</v>
      </c>
      <c r="B31" s="4">
        <v>3.052E-3</v>
      </c>
      <c r="C31" s="6">
        <v>2.9037984179745989E-3</v>
      </c>
      <c r="D31" s="2">
        <f>ABS(Table6[[#This Row],[Pb Analytic]]-Table6[[#This Row],[Pb Simulation]])</f>
        <v>1.4820158202540111E-4</v>
      </c>
      <c r="E31" s="1">
        <f>100*IF(Table6[[#This Row],[Pb Analytic]]&gt;0, Table6[[#This Row],[Absolute Error]]/Table6[[#This Row],[Pb Analytic]],1)</f>
        <v>5.1037145384482923</v>
      </c>
      <c r="F31" s="5">
        <v>0.67033299999999996</v>
      </c>
      <c r="G31" s="6">
        <v>0.66543502152129919</v>
      </c>
      <c r="H31" s="2">
        <f>ABS(Table7[[#This Row],[Pd Analytic]]-Table7[[#This Row],[Pd Simulation]])</f>
        <v>4.8979784787007707E-3</v>
      </c>
      <c r="I31" s="1">
        <f>100*IF(Table7[[#This Row],[Pd Analytic]]&gt;0, Table7[[#This Row],[Absolute Error]]/Table7[[#This Row],[Pd Analytic]],1)</f>
        <v>0.73605661263561806</v>
      </c>
      <c r="J31" s="6">
        <v>6.9740591545165662</v>
      </c>
      <c r="K31" s="6">
        <v>6.9838987338738736</v>
      </c>
      <c r="L31" s="2">
        <f>ABS(Table2[[#This Row],[Nc Analytic]]-Table2[[#This Row],[Nc Simulation]])</f>
        <v>9.8395793573073931E-3</v>
      </c>
      <c r="M31" s="1">
        <f>100*IF(Table2[[#This Row],[Nc Analytic]]&gt;0, Table2[[#This Row],[Absolute Error]]/Table2[[#This Row],[Nc Analytic]],1)</f>
        <v>0.1408894907021298</v>
      </c>
    </row>
    <row r="32" spans="1:13" x14ac:dyDescent="0.35">
      <c r="A32" s="1">
        <v>3.1</v>
      </c>
      <c r="B32" s="4">
        <v>3.921E-3</v>
      </c>
      <c r="C32" s="6">
        <v>3.8843497442111381E-3</v>
      </c>
      <c r="D32" s="2">
        <f>ABS(Table6[[#This Row],[Pb Analytic]]-Table6[[#This Row],[Pb Simulation]])</f>
        <v>3.665025578886193E-5</v>
      </c>
      <c r="E32" s="1">
        <f>100*IF(Table6[[#This Row],[Pb Analytic]]&gt;0, Table6[[#This Row],[Absolute Error]]/Table6[[#This Row],[Pb Analytic]],1)</f>
        <v>0.94353645274815823</v>
      </c>
      <c r="F32" s="5">
        <v>0.68182100000000001</v>
      </c>
      <c r="G32" s="6">
        <v>0.67481597958277073</v>
      </c>
      <c r="H32" s="2">
        <f>ABS(Table7[[#This Row],[Pd Analytic]]-Table7[[#This Row],[Pd Simulation]])</f>
        <v>7.0050204172292796E-3</v>
      </c>
      <c r="I32" s="1">
        <f>100*IF(Table7[[#This Row],[Pd Analytic]]&gt;0, Table7[[#This Row],[Absolute Error]]/Table7[[#This Row],[Pd Analytic]],1)</f>
        <v>1.0380638024547648</v>
      </c>
      <c r="J32" s="6">
        <v>7.2717562515710554</v>
      </c>
      <c r="K32" s="6">
        <v>7.2718175892061243</v>
      </c>
      <c r="L32" s="2">
        <f>ABS(Table2[[#This Row],[Nc Analytic]]-Table2[[#This Row],[Nc Simulation]])</f>
        <v>6.1337635068881013E-5</v>
      </c>
      <c r="M32" s="1">
        <f>100*IF(Table2[[#This Row],[Nc Analytic]]&gt;0, Table2[[#This Row],[Absolute Error]]/Table2[[#This Row],[Nc Analytic]],1)</f>
        <v>8.434979881773594E-4</v>
      </c>
    </row>
    <row r="33" spans="1:13" x14ac:dyDescent="0.35">
      <c r="A33" s="1">
        <v>3.2</v>
      </c>
      <c r="B33" s="4">
        <v>4.9569999999999996E-3</v>
      </c>
      <c r="C33" s="6">
        <v>5.1015728955502498E-3</v>
      </c>
      <c r="D33" s="2">
        <f>ABS(Table6[[#This Row],[Pb Analytic]]-Table6[[#This Row],[Pb Simulation]])</f>
        <v>1.4457289555025021E-4</v>
      </c>
      <c r="E33" s="1">
        <f>100*IF(Table6[[#This Row],[Pb Analytic]]&gt;0, Table6[[#This Row],[Absolute Error]]/Table6[[#This Row],[Pb Analytic]],1)</f>
        <v>2.833888655719321</v>
      </c>
      <c r="F33" s="5">
        <v>0.69075299999999995</v>
      </c>
      <c r="G33" s="6">
        <v>0.68337910280471537</v>
      </c>
      <c r="H33" s="2">
        <f>ABS(Table7[[#This Row],[Pd Analytic]]-Table7[[#This Row],[Pd Simulation]])</f>
        <v>7.3738971952845844E-3</v>
      </c>
      <c r="I33" s="1">
        <f>100*IF(Table7[[#This Row],[Pd Analytic]]&gt;0, Table7[[#This Row],[Absolute Error]]/Table7[[#This Row],[Pd Analytic]],1)</f>
        <v>1.07903463319565</v>
      </c>
      <c r="J33" s="6">
        <v>7.5525770187146524</v>
      </c>
      <c r="K33" s="6">
        <v>7.5573012246844176</v>
      </c>
      <c r="L33" s="2">
        <f>ABS(Table2[[#This Row],[Nc Analytic]]-Table2[[#This Row],[Nc Simulation]])</f>
        <v>4.7242059697651939E-3</v>
      </c>
      <c r="M33" s="1">
        <f>100*IF(Table2[[#This Row],[Nc Analytic]]&gt;0, Table2[[#This Row],[Absolute Error]]/Table2[[#This Row],[Nc Analytic]],1)</f>
        <v>6.2511812475259249E-2</v>
      </c>
    </row>
    <row r="34" spans="1:13" x14ac:dyDescent="0.35">
      <c r="A34" s="1">
        <v>3.3</v>
      </c>
      <c r="B34" s="4">
        <v>6.3969999999999999E-3</v>
      </c>
      <c r="C34" s="6">
        <v>6.5864387822497893E-3</v>
      </c>
      <c r="D34" s="2">
        <f>ABS(Table6[[#This Row],[Pb Analytic]]-Table6[[#This Row],[Pb Simulation]])</f>
        <v>1.8943878224978936E-4</v>
      </c>
      <c r="E34" s="1">
        <f>100*IF(Table6[[#This Row],[Pb Analytic]]&gt;0, Table6[[#This Row],[Absolute Error]]/Table6[[#This Row],[Pb Analytic]],1)</f>
        <v>2.8761943823165854</v>
      </c>
      <c r="F34" s="5">
        <v>0.69831900000000002</v>
      </c>
      <c r="G34" s="6">
        <v>0.69113364402847732</v>
      </c>
      <c r="H34" s="2">
        <f>ABS(Table7[[#This Row],[Pd Analytic]]-Table7[[#This Row],[Pd Simulation]])</f>
        <v>7.1853559715227E-3</v>
      </c>
      <c r="I34" s="1">
        <f>100*IF(Table7[[#This Row],[Pd Analytic]]&gt;0, Table7[[#This Row],[Absolute Error]]/Table7[[#This Row],[Pd Analytic]],1)</f>
        <v>1.039647835640112</v>
      </c>
      <c r="J34" s="6">
        <v>7.8267780810766583</v>
      </c>
      <c r="K34" s="6">
        <v>7.8397468026065233</v>
      </c>
      <c r="L34" s="2">
        <f>ABS(Table2[[#This Row],[Nc Analytic]]-Table2[[#This Row],[Nc Simulation]])</f>
        <v>1.2968721529865057E-2</v>
      </c>
      <c r="M34" s="1">
        <f>100*IF(Table2[[#This Row],[Nc Analytic]]&gt;0, Table2[[#This Row],[Absolute Error]]/Table2[[#This Row],[Nc Analytic]],1)</f>
        <v>0.16542270887566515</v>
      </c>
    </row>
    <row r="35" spans="1:13" x14ac:dyDescent="0.35">
      <c r="A35" s="1">
        <v>3.4</v>
      </c>
      <c r="B35" s="4">
        <v>8.2319999999999997E-3</v>
      </c>
      <c r="C35" s="6">
        <v>8.3684605784501379E-3</v>
      </c>
      <c r="D35" s="2">
        <f>ABS(Table6[[#This Row],[Pb Analytic]]-Table6[[#This Row],[Pb Simulation]])</f>
        <v>1.3646057845013819E-4</v>
      </c>
      <c r="E35" s="1">
        <f>100*IF(Table6[[#This Row],[Pb Analytic]]&gt;0, Table6[[#This Row],[Absolute Error]]/Table6[[#This Row],[Pb Analytic]],1)</f>
        <v>1.6306532984279298</v>
      </c>
      <c r="F35" s="5">
        <v>0.70703000000000005</v>
      </c>
      <c r="G35" s="6">
        <v>0.69808784351747577</v>
      </c>
      <c r="H35" s="2">
        <f>ABS(Table7[[#This Row],[Pd Analytic]]-Table7[[#This Row],[Pd Simulation]])</f>
        <v>8.9421564825242772E-3</v>
      </c>
      <c r="I35" s="1">
        <f>100*IF(Table7[[#This Row],[Pd Analytic]]&gt;0, Table7[[#This Row],[Absolute Error]]/Table7[[#This Row],[Pd Analytic]],1)</f>
        <v>1.2809500359535229</v>
      </c>
      <c r="J35" s="6">
        <v>8.1108086685253085</v>
      </c>
      <c r="K35" s="6">
        <v>8.118544569952105</v>
      </c>
      <c r="L35" s="2">
        <f>ABS(Table2[[#This Row],[Nc Analytic]]-Table2[[#This Row],[Nc Simulation]])</f>
        <v>7.7359014267965875E-3</v>
      </c>
      <c r="M35" s="1">
        <f>100*IF(Table2[[#This Row],[Nc Analytic]]&gt;0, Table2[[#This Row],[Absolute Error]]/Table2[[#This Row],[Nc Analytic]],1)</f>
        <v>9.5286801225779622E-2</v>
      </c>
    </row>
    <row r="36" spans="1:13" x14ac:dyDescent="0.35">
      <c r="A36" s="1">
        <v>3.5</v>
      </c>
      <c r="B36" s="4">
        <v>1.0515999999999999E-2</v>
      </c>
      <c r="C36" s="6">
        <v>1.047470164376439E-2</v>
      </c>
      <c r="D36" s="2">
        <f>ABS(Table6[[#This Row],[Pb Analytic]]-Table6[[#This Row],[Pb Simulation]])</f>
        <v>4.1298356235609096E-5</v>
      </c>
      <c r="E36" s="1">
        <f>100*IF(Table6[[#This Row],[Pb Analytic]]&gt;0, Table6[[#This Row],[Absolute Error]]/Table6[[#This Row],[Pb Analytic]],1)</f>
        <v>0.39426761391522869</v>
      </c>
      <c r="F36" s="5">
        <v>0.71212799999999998</v>
      </c>
      <c r="G36" s="6">
        <v>0.70424990281480682</v>
      </c>
      <c r="H36" s="2">
        <f>ABS(Table7[[#This Row],[Pd Analytic]]-Table7[[#This Row],[Pd Simulation]])</f>
        <v>7.8780971851931669E-3</v>
      </c>
      <c r="I36" s="1">
        <f>100*IF(Table7[[#This Row],[Pd Analytic]]&gt;0, Table7[[#This Row],[Absolute Error]]/Table7[[#This Row],[Pd Analytic]],1)</f>
        <v>1.1186508018965011</v>
      </c>
      <c r="J36" s="6">
        <v>8.3913203206708893</v>
      </c>
      <c r="K36" s="6">
        <v>8.3930878639504698</v>
      </c>
      <c r="L36" s="2">
        <f>ABS(Table2[[#This Row],[Nc Analytic]]-Table2[[#This Row],[Nc Simulation]])</f>
        <v>1.7675432795805079E-3</v>
      </c>
      <c r="M36" s="1">
        <f>100*IF(Table2[[#This Row],[Nc Analytic]]&gt;0, Table2[[#This Row],[Absolute Error]]/Table2[[#This Row],[Nc Analytic]],1)</f>
        <v>2.1059511210079936E-2</v>
      </c>
    </row>
    <row r="37" spans="1:13" x14ac:dyDescent="0.35">
      <c r="A37" s="1">
        <v>3.6</v>
      </c>
      <c r="B37" s="4">
        <v>1.3051999999999999E-2</v>
      </c>
      <c r="C37" s="6">
        <v>1.2928877249126201E-2</v>
      </c>
      <c r="D37" s="2">
        <f>ABS(Table6[[#This Row],[Pb Analytic]]-Table6[[#This Row],[Pb Simulation]])</f>
        <v>1.2312275087379872E-4</v>
      </c>
      <c r="E37" s="1">
        <f>100*IF(Table6[[#This Row],[Pb Analytic]]&gt;0, Table6[[#This Row],[Absolute Error]]/Table6[[#This Row],[Pb Analytic]],1)</f>
        <v>0.95230814324669977</v>
      </c>
      <c r="F37" s="5">
        <v>0.71847799999999995</v>
      </c>
      <c r="G37" s="6">
        <v>0.70962891970213149</v>
      </c>
      <c r="H37" s="2">
        <f>ABS(Table7[[#This Row],[Pd Analytic]]-Table7[[#This Row],[Pd Simulation]])</f>
        <v>8.8490802978684613E-3</v>
      </c>
      <c r="I37" s="1">
        <f>100*IF(Table7[[#This Row],[Pd Analytic]]&gt;0, Table7[[#This Row],[Absolute Error]]/Table7[[#This Row],[Pd Analytic]],1)</f>
        <v>1.2470010807314456</v>
      </c>
      <c r="J37" s="6">
        <v>8.6744843530059992</v>
      </c>
      <c r="K37" s="6">
        <v>8.6627842637584909</v>
      </c>
      <c r="L37" s="2">
        <f>ABS(Table2[[#This Row],[Nc Analytic]]-Table2[[#This Row],[Nc Simulation]])</f>
        <v>1.1700089247508316E-2</v>
      </c>
      <c r="M37" s="1">
        <f>100*IF(Table2[[#This Row],[Nc Analytic]]&gt;0, Table2[[#This Row],[Absolute Error]]/Table2[[#This Row],[Nc Analytic]],1)</f>
        <v>0.13506153323541317</v>
      </c>
    </row>
    <row r="38" spans="1:13" x14ac:dyDescent="0.35">
      <c r="A38" s="1">
        <v>3.7</v>
      </c>
      <c r="B38" s="4">
        <v>1.5668000000000001E-2</v>
      </c>
      <c r="C38" s="6">
        <v>1.5750601456112508E-2</v>
      </c>
      <c r="D38" s="2">
        <f>ABS(Table6[[#This Row],[Pb Analytic]]-Table6[[#This Row],[Pb Simulation]])</f>
        <v>8.2601456112506993E-5</v>
      </c>
      <c r="E38" s="1">
        <f>100*IF(Table6[[#This Row],[Pb Analytic]]&gt;0, Table6[[#This Row],[Absolute Error]]/Table6[[#This Row],[Pb Analytic]],1)</f>
        <v>0.52443366269324876</v>
      </c>
      <c r="F38" s="5">
        <v>0.723549</v>
      </c>
      <c r="G38" s="6">
        <v>0.71423571771571015</v>
      </c>
      <c r="H38" s="2">
        <f>ABS(Table7[[#This Row],[Pd Analytic]]-Table7[[#This Row],[Pd Simulation]])</f>
        <v>9.3132822842898477E-3</v>
      </c>
      <c r="I38" s="1">
        <f>100*IF(Table7[[#This Row],[Pd Analytic]]&gt;0, Table7[[#This Row],[Absolute Error]]/Table7[[#This Row],[Pd Analytic]],1)</f>
        <v>1.303950790094321</v>
      </c>
      <c r="J38" s="6">
        <v>8.9322452696597932</v>
      </c>
      <c r="K38" s="6">
        <v>8.9270670857086376</v>
      </c>
      <c r="L38" s="2">
        <f>ABS(Table2[[#This Row],[Nc Analytic]]-Table2[[#This Row],[Nc Simulation]])</f>
        <v>5.1781839511555461E-3</v>
      </c>
      <c r="M38" s="1">
        <f>100*IF(Table2[[#This Row],[Nc Analytic]]&gt;0, Table2[[#This Row],[Absolute Error]]/Table2[[#This Row],[Nc Analytic]],1)</f>
        <v>5.8005433379629386E-2</v>
      </c>
    </row>
    <row r="39" spans="1:13" x14ac:dyDescent="0.35">
      <c r="A39" s="1">
        <v>3.8</v>
      </c>
      <c r="B39" s="4">
        <v>1.9120999999999999E-2</v>
      </c>
      <c r="C39" s="6">
        <v>1.8954816934793429E-2</v>
      </c>
      <c r="D39" s="2">
        <f>ABS(Table6[[#This Row],[Pb Analytic]]-Table6[[#This Row],[Pb Simulation]])</f>
        <v>1.6618306520656961E-4</v>
      </c>
      <c r="E39" s="1">
        <f>100*IF(Table6[[#This Row],[Pb Analytic]]&gt;0, Table6[[#This Row],[Absolute Error]]/Table6[[#This Row],[Pb Analytic]],1)</f>
        <v>0.87673263096265663</v>
      </c>
      <c r="F39" s="5">
        <v>0.72706000000000004</v>
      </c>
      <c r="G39" s="6">
        <v>0.71808352013441712</v>
      </c>
      <c r="H39" s="2">
        <f>ABS(Table7[[#This Row],[Pd Analytic]]-Table7[[#This Row],[Pd Simulation]])</f>
        <v>8.9764798655829203E-3</v>
      </c>
      <c r="I39" s="1">
        <f>100*IF(Table7[[#This Row],[Pd Analytic]]&gt;0, Table7[[#This Row],[Absolute Error]]/Table7[[#This Row],[Pd Analytic]],1)</f>
        <v>1.2500606982183111</v>
      </c>
      <c r="J39" s="6">
        <v>9.2022392026810866</v>
      </c>
      <c r="K39" s="6">
        <v>9.1854064486693527</v>
      </c>
      <c r="L39" s="2">
        <f>ABS(Table2[[#This Row],[Nc Analytic]]-Table2[[#This Row],[Nc Simulation]])</f>
        <v>1.6832754011733897E-2</v>
      </c>
      <c r="M39" s="1">
        <f>100*IF(Table2[[#This Row],[Nc Analytic]]&gt;0, Table2[[#This Row],[Absolute Error]]/Table2[[#This Row],[Nc Analytic]],1)</f>
        <v>0.18325540743134322</v>
      </c>
    </row>
    <row r="40" spans="1:13" x14ac:dyDescent="0.35">
      <c r="A40" s="1">
        <v>3.9</v>
      </c>
      <c r="B40" s="4">
        <v>2.2623999999999998E-2</v>
      </c>
      <c r="C40" s="6">
        <v>2.2551429623024661E-2</v>
      </c>
      <c r="D40" s="2">
        <f>ABS(Table6[[#This Row],[Pb Analytic]]-Table6[[#This Row],[Pb Simulation]])</f>
        <v>7.2570376975337331E-5</v>
      </c>
      <c r="E40" s="1">
        <f>100*IF(Table6[[#This Row],[Pb Analytic]]&gt;0, Table6[[#This Row],[Absolute Error]]/Table6[[#This Row],[Pb Analytic]],1)</f>
        <v>0.32179945213426336</v>
      </c>
      <c r="F40" s="5">
        <v>0.73076399999999997</v>
      </c>
      <c r="G40" s="6">
        <v>0.72118843678480538</v>
      </c>
      <c r="H40" s="2">
        <f>ABS(Table7[[#This Row],[Pd Analytic]]-Table7[[#This Row],[Pd Simulation]])</f>
        <v>9.5755632151945935E-3</v>
      </c>
      <c r="I40" s="1">
        <f>100*IF(Table7[[#This Row],[Pd Analytic]]&gt;0, Table7[[#This Row],[Absolute Error]]/Table7[[#This Row],[Pd Analytic]],1)</f>
        <v>1.3277477461902008</v>
      </c>
      <c r="J40" s="6">
        <v>9.4429315066613277</v>
      </c>
      <c r="K40" s="6">
        <v>9.4373192313916867</v>
      </c>
      <c r="L40" s="2">
        <f>ABS(Table2[[#This Row],[Nc Analytic]]-Table2[[#This Row],[Nc Simulation]])</f>
        <v>5.6122752696410316E-3</v>
      </c>
      <c r="M40" s="1">
        <f>100*IF(Table2[[#This Row],[Nc Analytic]]&gt;0, Table2[[#This Row],[Absolute Error]]/Table2[[#This Row],[Nc Analytic]],1)</f>
        <v>5.9468956512276523E-2</v>
      </c>
    </row>
    <row r="41" spans="1:13" x14ac:dyDescent="0.35">
      <c r="A41" s="1">
        <v>4</v>
      </c>
      <c r="B41" s="4">
        <v>2.6499000000000002E-2</v>
      </c>
      <c r="C41" s="6">
        <v>2.654515387392584E-2</v>
      </c>
      <c r="D41" s="2">
        <f>ABS(Table6[[#This Row],[Pb Analytic]]-Table6[[#This Row],[Pb Simulation]])</f>
        <v>4.6153873925838113E-5</v>
      </c>
      <c r="E41" s="1">
        <f>100*IF(Table6[[#This Row],[Pb Analytic]]&gt;0, Table6[[#This Row],[Absolute Error]]/Table6[[#This Row],[Pb Analytic]],1)</f>
        <v>0.17386930264199021</v>
      </c>
      <c r="F41" s="5">
        <v>0.73270000000000002</v>
      </c>
      <c r="G41" s="6">
        <v>0.72356975044255878</v>
      </c>
      <c r="H41" s="2">
        <f>ABS(Table7[[#This Row],[Pd Analytic]]-Table7[[#This Row],[Pd Simulation]])</f>
        <v>9.130249557441239E-3</v>
      </c>
      <c r="I41" s="1">
        <f>100*IF(Table7[[#This Row],[Pd Analytic]]&gt;0, Table7[[#This Row],[Absolute Error]]/Table7[[#This Row],[Pd Analytic]],1)</f>
        <v>1.2618340597926987</v>
      </c>
      <c r="J41" s="6">
        <v>9.6582382575560395</v>
      </c>
      <c r="K41" s="6">
        <v>9.6823773880447668</v>
      </c>
      <c r="L41" s="2">
        <f>ABS(Table2[[#This Row],[Nc Analytic]]-Table2[[#This Row],[Nc Simulation]])</f>
        <v>2.413913048872729E-2</v>
      </c>
      <c r="M41" s="1">
        <f>100*IF(Table2[[#This Row],[Nc Analytic]]&gt;0, Table2[[#This Row],[Absolute Error]]/Table2[[#This Row],[Nc Analytic]],1)</f>
        <v>0.24930995272434719</v>
      </c>
    </row>
    <row r="42" spans="1:13" x14ac:dyDescent="0.35">
      <c r="A42" s="1">
        <v>4.0999999999999996</v>
      </c>
      <c r="B42" s="4">
        <v>3.0657E-2</v>
      </c>
      <c r="C42" s="6">
        <v>3.093555884944562E-2</v>
      </c>
      <c r="D42" s="2">
        <f>ABS(Table6[[#This Row],[Pb Analytic]]-Table6[[#This Row],[Pb Simulation]])</f>
        <v>2.7855884944561968E-4</v>
      </c>
      <c r="E42" s="1">
        <f>100*IF(Table6[[#This Row],[Pb Analytic]]&gt;0, Table6[[#This Row],[Absolute Error]]/Table6[[#This Row],[Pb Analytic]],1)</f>
        <v>0.90044873862238828</v>
      </c>
      <c r="F42" s="5">
        <v>0.73506400000000005</v>
      </c>
      <c r="G42" s="6">
        <v>0.7252500063163233</v>
      </c>
      <c r="H42" s="2">
        <f>ABS(Table7[[#This Row],[Pd Analytic]]-Table7[[#This Row],[Pd Simulation]])</f>
        <v>9.8139936836767472E-3</v>
      </c>
      <c r="I42" s="1">
        <f>100*IF(Table7[[#This Row],[Pd Analytic]]&gt;0, Table7[[#This Row],[Absolute Error]]/Table7[[#This Row],[Pd Analytic]],1)</f>
        <v>1.353187672968637</v>
      </c>
      <c r="J42" s="6">
        <v>9.9397401318045144</v>
      </c>
      <c r="K42" s="6">
        <v>9.9202142605111252</v>
      </c>
      <c r="L42" s="2">
        <f>ABS(Table2[[#This Row],[Nc Analytic]]-Table2[[#This Row],[Nc Simulation]])</f>
        <v>1.952587129338923E-2</v>
      </c>
      <c r="M42" s="1">
        <f>100*IF(Table2[[#This Row],[Nc Analytic]]&gt;0, Table2[[#This Row],[Absolute Error]]/Table2[[#This Row],[Nc Analytic]],1)</f>
        <v>0.19682912869246016</v>
      </c>
    </row>
    <row r="43" spans="1:13" x14ac:dyDescent="0.35">
      <c r="A43" s="1">
        <v>4.2</v>
      </c>
      <c r="B43" s="4">
        <v>3.6566000000000001E-2</v>
      </c>
      <c r="C43" s="6">
        <v>3.571729471771052E-2</v>
      </c>
      <c r="D43" s="2">
        <f>ABS(Table6[[#This Row],[Pb Analytic]]-Table6[[#This Row],[Pb Simulation]])</f>
        <v>8.4870528228948167E-4</v>
      </c>
      <c r="E43" s="1">
        <f>100*IF(Table6[[#This Row],[Pb Analytic]]&gt;0, Table6[[#This Row],[Absolute Error]]/Table6[[#This Row],[Pb Analytic]],1)</f>
        <v>2.3761745927209006</v>
      </c>
      <c r="F43" s="5">
        <v>0.73471500000000001</v>
      </c>
      <c r="G43" s="6">
        <v>0.72625492178679552</v>
      </c>
      <c r="H43" s="2">
        <f>ABS(Table7[[#This Row],[Pd Analytic]]-Table7[[#This Row],[Pd Simulation]])</f>
        <v>8.4600782132044916E-3</v>
      </c>
      <c r="I43" s="1">
        <f>100*IF(Table7[[#This Row],[Pd Analytic]]&gt;0, Table7[[#This Row],[Absolute Error]]/Table7[[#This Row],[Pd Analytic]],1)</f>
        <v>1.1648909989333045</v>
      </c>
      <c r="J43" s="6">
        <v>10.142713497367289</v>
      </c>
      <c r="K43" s="6">
        <v>10.1505287051947</v>
      </c>
      <c r="L43" s="2">
        <f>ABS(Table2[[#This Row],[Nc Analytic]]-Table2[[#This Row],[Nc Simulation]])</f>
        <v>7.8152078274111858E-3</v>
      </c>
      <c r="M43" s="1">
        <f>100*IF(Table2[[#This Row],[Nc Analytic]]&gt;0, Table2[[#This Row],[Absolute Error]]/Table2[[#This Row],[Nc Analytic]],1)</f>
        <v>7.6993110944177962E-2</v>
      </c>
    </row>
    <row r="44" spans="1:13" x14ac:dyDescent="0.35">
      <c r="A44" s="1">
        <v>4.3</v>
      </c>
      <c r="B44" s="4">
        <v>4.1134999999999998E-2</v>
      </c>
      <c r="C44" s="6">
        <v>4.0880468488116717E-2</v>
      </c>
      <c r="D44" s="2">
        <f>ABS(Table6[[#This Row],[Pb Analytic]]-Table6[[#This Row],[Pb Simulation]])</f>
        <v>2.545315118832811E-4</v>
      </c>
      <c r="E44" s="1">
        <f>100*IF(Table6[[#This Row],[Pb Analytic]]&gt;0, Table6[[#This Row],[Absolute Error]]/Table6[[#This Row],[Pb Analytic]],1)</f>
        <v>0.62262376459132129</v>
      </c>
      <c r="F44" s="5">
        <v>0.73682599999999998</v>
      </c>
      <c r="G44" s="6">
        <v>0.72661314349203598</v>
      </c>
      <c r="H44" s="2">
        <f>ABS(Table7[[#This Row],[Pd Analytic]]-Table7[[#This Row],[Pd Simulation]])</f>
        <v>1.0212856507963997E-2</v>
      </c>
      <c r="I44" s="1">
        <f>100*IF(Table7[[#This Row],[Pd Analytic]]&gt;0, Table7[[#This Row],[Absolute Error]]/Table7[[#This Row],[Pd Analytic]],1)</f>
        <v>1.405542495265355</v>
      </c>
      <c r="J44" s="6">
        <v>10.40024218090222</v>
      </c>
      <c r="K44" s="6">
        <v>10.37308701953261</v>
      </c>
      <c r="L44" s="2">
        <f>ABS(Table2[[#This Row],[Nc Analytic]]-Table2[[#This Row],[Nc Simulation]])</f>
        <v>2.7155161369609715E-2</v>
      </c>
      <c r="M44" s="1">
        <f>100*IF(Table2[[#This Row],[Nc Analytic]]&gt;0, Table2[[#This Row],[Absolute Error]]/Table2[[#This Row],[Nc Analytic]],1)</f>
        <v>0.26178476396155087</v>
      </c>
    </row>
    <row r="45" spans="1:13" x14ac:dyDescent="0.35">
      <c r="A45" s="1">
        <v>4.4000000000000004</v>
      </c>
      <c r="B45" s="4">
        <v>4.6058000000000002E-2</v>
      </c>
      <c r="C45" s="6">
        <v>4.6411134317111032E-2</v>
      </c>
      <c r="D45" s="2">
        <f>ABS(Table6[[#This Row],[Pb Analytic]]-Table6[[#This Row],[Pb Simulation]])</f>
        <v>3.5313431711102988E-4</v>
      </c>
      <c r="E45" s="1">
        <f>100*IF(Table6[[#This Row],[Pb Analytic]]&gt;0, Table6[[#This Row],[Absolute Error]]/Table6[[#This Row],[Pb Analytic]],1)</f>
        <v>0.76088275433689412</v>
      </c>
      <c r="F45" s="5">
        <v>0.73694899999999997</v>
      </c>
      <c r="G45" s="6">
        <v>0.72635588479487001</v>
      </c>
      <c r="H45" s="2">
        <f>ABS(Table7[[#This Row],[Pd Analytic]]-Table7[[#This Row],[Pd Simulation]])</f>
        <v>1.0593115205129955E-2</v>
      </c>
      <c r="I45" s="1">
        <f>100*IF(Table7[[#This Row],[Pd Analytic]]&gt;0, Table7[[#This Row],[Absolute Error]]/Table7[[#This Row],[Pd Analytic]],1)</f>
        <v>1.4583918746829667</v>
      </c>
      <c r="J45" s="6">
        <v>10.57891131908152</v>
      </c>
      <c r="K45" s="6">
        <v>10.58772279519957</v>
      </c>
      <c r="L45" s="2">
        <f>ABS(Table2[[#This Row],[Nc Analytic]]-Table2[[#This Row],[Nc Simulation]])</f>
        <v>8.8114761180495549E-3</v>
      </c>
      <c r="M45" s="1">
        <f>100*IF(Table2[[#This Row],[Nc Analytic]]&gt;0, Table2[[#This Row],[Absolute Error]]/Table2[[#This Row],[Nc Analytic]],1)</f>
        <v>8.3223524911746297E-2</v>
      </c>
    </row>
    <row r="46" spans="1:13" x14ac:dyDescent="0.35">
      <c r="A46" s="1">
        <v>4.5</v>
      </c>
      <c r="B46" s="4">
        <v>5.2475000000000001E-2</v>
      </c>
      <c r="C46" s="6">
        <v>5.229186162091435E-2</v>
      </c>
      <c r="D46" s="2">
        <f>ABS(Table6[[#This Row],[Pb Analytic]]-Table6[[#This Row],[Pb Simulation]])</f>
        <v>1.8313837908565112E-4</v>
      </c>
      <c r="E46" s="1">
        <f>100*IF(Table6[[#This Row],[Pb Analytic]]&gt;0, Table6[[#This Row],[Absolute Error]]/Table6[[#This Row],[Pb Analytic]],1)</f>
        <v>0.35022348298344796</v>
      </c>
      <c r="F46" s="5">
        <v>0.73499099999999995</v>
      </c>
      <c r="G46" s="6">
        <v>0.72551647889906468</v>
      </c>
      <c r="H46" s="2">
        <f>ABS(Table7[[#This Row],[Pd Analytic]]-Table7[[#This Row],[Pd Simulation]])</f>
        <v>9.4745211009352737E-3</v>
      </c>
      <c r="I46" s="1">
        <f>100*IF(Table7[[#This Row],[Pd Analytic]]&gt;0, Table7[[#This Row],[Absolute Error]]/Table7[[#This Row],[Pd Analytic]],1)</f>
        <v>1.3059001933784316</v>
      </c>
      <c r="J46" s="6">
        <v>10.80048935423787</v>
      </c>
      <c r="K46" s="6">
        <v>10.79433493279747</v>
      </c>
      <c r="L46" s="2">
        <f>ABS(Table2[[#This Row],[Nc Analytic]]-Table2[[#This Row],[Nc Simulation]])</f>
        <v>6.1544214403994602E-3</v>
      </c>
      <c r="M46" s="1">
        <f>100*IF(Table2[[#This Row],[Nc Analytic]]&gt;0, Table2[[#This Row],[Absolute Error]]/Table2[[#This Row],[Nc Analytic]],1)</f>
        <v>5.7015290693823911E-2</v>
      </c>
    </row>
    <row r="47" spans="1:13" x14ac:dyDescent="0.35">
      <c r="A47" s="1">
        <v>4.5999999999999996</v>
      </c>
      <c r="B47" s="4">
        <v>5.8812999999999997E-2</v>
      </c>
      <c r="C47" s="6">
        <v>5.8502345785384852E-2</v>
      </c>
      <c r="D47" s="2">
        <f>ABS(Table6[[#This Row],[Pb Analytic]]-Table6[[#This Row],[Pb Simulation]])</f>
        <v>3.1065421461514559E-4</v>
      </c>
      <c r="E47" s="1">
        <f>100*IF(Table6[[#This Row],[Pb Analytic]]&gt;0, Table6[[#This Row],[Absolute Error]]/Table6[[#This Row],[Pb Analytic]],1)</f>
        <v>0.53101155251923882</v>
      </c>
      <c r="F47" s="5">
        <v>0.73467199999999999</v>
      </c>
      <c r="G47" s="6">
        <v>0.72412988198877171</v>
      </c>
      <c r="H47" s="2">
        <f>ABS(Table7[[#This Row],[Pd Analytic]]-Table7[[#This Row],[Pd Simulation]])</f>
        <v>1.0542118011228285E-2</v>
      </c>
      <c r="I47" s="1">
        <f>100*IF(Table7[[#This Row],[Pd Analytic]]&gt;0, Table7[[#This Row],[Absolute Error]]/Table7[[#This Row],[Pd Analytic]],1)</f>
        <v>1.4558324788745218</v>
      </c>
      <c r="J47" s="6">
        <v>11.003952569447311</v>
      </c>
      <c r="K47" s="6">
        <v>10.992884123683931</v>
      </c>
      <c r="L47" s="2">
        <f>ABS(Table2[[#This Row],[Nc Analytic]]-Table2[[#This Row],[Nc Simulation]])</f>
        <v>1.1068445763379842E-2</v>
      </c>
      <c r="M47" s="1">
        <f>100*IF(Table2[[#This Row],[Nc Analytic]]&gt;0, Table2[[#This Row],[Absolute Error]]/Table2[[#This Row],[Nc Analytic]],1)</f>
        <v>0.10068736865453821</v>
      </c>
    </row>
    <row r="48" spans="1:13" x14ac:dyDescent="0.35">
      <c r="A48" s="1">
        <v>4.7</v>
      </c>
      <c r="B48" s="4">
        <v>6.5813999999999998E-2</v>
      </c>
      <c r="C48" s="6">
        <v>6.502002992599977E-2</v>
      </c>
      <c r="D48" s="2">
        <f>ABS(Table6[[#This Row],[Pb Analytic]]-Table6[[#This Row],[Pb Simulation]])</f>
        <v>7.9397007400022757E-4</v>
      </c>
      <c r="E48" s="1">
        <f>100*IF(Table6[[#This Row],[Pb Analytic]]&gt;0, Table6[[#This Row],[Absolute Error]]/Table6[[#This Row],[Pb Analytic]],1)</f>
        <v>1.2211161312965502</v>
      </c>
      <c r="F48" s="5">
        <v>0.73154799999999998</v>
      </c>
      <c r="G48" s="6">
        <v>0.72223215752510939</v>
      </c>
      <c r="H48" s="2">
        <f>ABS(Table7[[#This Row],[Pd Analytic]]-Table7[[#This Row],[Pd Simulation]])</f>
        <v>9.3158424748905899E-3</v>
      </c>
      <c r="I48" s="1">
        <f>100*IF(Table7[[#This Row],[Pd Analytic]]&gt;0, Table7[[#This Row],[Absolute Error]]/Table7[[#This Row],[Pd Analytic]],1)</f>
        <v>1.2898681369732159</v>
      </c>
      <c r="J48" s="6">
        <v>11.206312677832001</v>
      </c>
      <c r="K48" s="6">
        <v>11.18338814008383</v>
      </c>
      <c r="L48" s="2">
        <f>ABS(Table2[[#This Row],[Nc Analytic]]-Table2[[#This Row],[Nc Simulation]])</f>
        <v>2.2924537748171048E-2</v>
      </c>
      <c r="M48" s="1">
        <f>100*IF(Table2[[#This Row],[Nc Analytic]]&gt;0, Table2[[#This Row],[Absolute Error]]/Table2[[#This Row],[Nc Analytic]],1)</f>
        <v>0.20498741044321123</v>
      </c>
    </row>
    <row r="49" spans="1:13" x14ac:dyDescent="0.35">
      <c r="A49" s="1">
        <v>4.8</v>
      </c>
      <c r="B49" s="4">
        <v>7.2540999999999994E-2</v>
      </c>
      <c r="C49" s="6">
        <v>7.182071122889537E-2</v>
      </c>
      <c r="D49" s="2">
        <f>ABS(Table6[[#This Row],[Pb Analytic]]-Table6[[#This Row],[Pb Simulation]])</f>
        <v>7.2028877110462408E-4</v>
      </c>
      <c r="E49" s="1">
        <f>100*IF(Table6[[#This Row],[Pb Analytic]]&gt;0, Table6[[#This Row],[Absolute Error]]/Table6[[#This Row],[Pb Analytic]],1)</f>
        <v>1.0028984101940122</v>
      </c>
      <c r="F49" s="5">
        <v>0.72911899999999996</v>
      </c>
      <c r="G49" s="6">
        <v>0.71985996806649799</v>
      </c>
      <c r="H49" s="2">
        <f>ABS(Table7[[#This Row],[Pd Analytic]]-Table7[[#This Row],[Pd Simulation]])</f>
        <v>9.2590319335019711E-3</v>
      </c>
      <c r="I49" s="1">
        <f>100*IF(Table7[[#This Row],[Pd Analytic]]&gt;0, Table7[[#This Row],[Absolute Error]]/Table7[[#This Row],[Pd Analytic]],1)</f>
        <v>1.2862268141359761</v>
      </c>
      <c r="J49" s="6">
        <v>11.374037672663629</v>
      </c>
      <c r="K49" s="6">
        <v>11.365916279539681</v>
      </c>
      <c r="L49" s="2">
        <f>ABS(Table2[[#This Row],[Nc Analytic]]-Table2[[#This Row],[Nc Simulation]])</f>
        <v>8.1213931239485504E-3</v>
      </c>
      <c r="M49" s="1">
        <f>100*IF(Table2[[#This Row],[Nc Analytic]]&gt;0, Table2[[#This Row],[Absolute Error]]/Table2[[#This Row],[Nc Analytic]],1)</f>
        <v>7.1453923504330677E-2</v>
      </c>
    </row>
    <row r="50" spans="1:13" x14ac:dyDescent="0.35">
      <c r="A50" s="1">
        <v>4.9000000000000004</v>
      </c>
      <c r="B50" s="4">
        <v>7.8884999999999997E-2</v>
      </c>
      <c r="C50" s="6">
        <v>7.8879111158162193E-2</v>
      </c>
      <c r="D50" s="2">
        <f>ABS(Table6[[#This Row],[Pb Analytic]]-Table6[[#This Row],[Pb Simulation]])</f>
        <v>5.8888418378033602E-6</v>
      </c>
      <c r="E50" s="1">
        <f>100*IF(Table6[[#This Row],[Pb Analytic]]&gt;0, Table6[[#This Row],[Absolute Error]]/Table6[[#This Row],[Pb Analytic]],1)</f>
        <v>7.4656544062667203E-3</v>
      </c>
      <c r="F50" s="5">
        <v>0.72828400000000004</v>
      </c>
      <c r="G50" s="6">
        <v>0.71705009544785248</v>
      </c>
      <c r="H50" s="2">
        <f>ABS(Table7[[#This Row],[Pd Analytic]]-Table7[[#This Row],[Pd Simulation]])</f>
        <v>1.1233904552147567E-2</v>
      </c>
      <c r="I50" s="1">
        <f>100*IF(Table7[[#This Row],[Pd Analytic]]&gt;0, Table7[[#This Row],[Absolute Error]]/Table7[[#This Row],[Pd Analytic]],1)</f>
        <v>1.5666833633333717</v>
      </c>
      <c r="J50" s="6">
        <v>11.5412838926511</v>
      </c>
      <c r="K50" s="6">
        <v>11.540583290713959</v>
      </c>
      <c r="L50" s="2">
        <f>ABS(Table2[[#This Row],[Nc Analytic]]-Table2[[#This Row],[Nc Simulation]])</f>
        <v>7.0060193714027719E-4</v>
      </c>
      <c r="M50" s="1">
        <f>100*IF(Table2[[#This Row],[Nc Analytic]]&gt;0, Table2[[#This Row],[Absolute Error]]/Table2[[#This Row],[Nc Analytic]],1)</f>
        <v>6.070767131016775E-3</v>
      </c>
    </row>
    <row r="51" spans="1:13" x14ac:dyDescent="0.35">
      <c r="A51" s="1">
        <v>5</v>
      </c>
      <c r="B51" s="4">
        <v>8.7711999999999998E-2</v>
      </c>
      <c r="C51" s="6">
        <v>8.6169394630288332E-2</v>
      </c>
      <c r="D51" s="2">
        <f>ABS(Table6[[#This Row],[Pb Analytic]]-Table6[[#This Row],[Pb Simulation]])</f>
        <v>1.5426053697116665E-3</v>
      </c>
      <c r="E51" s="1">
        <f>100*IF(Table6[[#This Row],[Pb Analytic]]&gt;0, Table6[[#This Row],[Absolute Error]]/Table6[[#This Row],[Pb Analytic]],1)</f>
        <v>1.7902010062044054</v>
      </c>
      <c r="F51" s="5">
        <v>0.72323300000000001</v>
      </c>
      <c r="G51" s="6">
        <v>0.71383900449224691</v>
      </c>
      <c r="H51" s="2">
        <f>ABS(Table7[[#This Row],[Pd Analytic]]-Table7[[#This Row],[Pd Simulation]])</f>
        <v>9.3939955077531057E-3</v>
      </c>
      <c r="I51" s="1">
        <f>100*IF(Table7[[#This Row],[Pd Analytic]]&gt;0, Table7[[#This Row],[Absolute Error]]/Table7[[#This Row],[Pd Analytic]],1)</f>
        <v>1.3159823781883491</v>
      </c>
      <c r="J51" s="6">
        <v>11.722257912907001</v>
      </c>
      <c r="K51" s="6">
        <v>11.707543071771029</v>
      </c>
      <c r="L51" s="2">
        <f>ABS(Table2[[#This Row],[Nc Analytic]]-Table2[[#This Row],[Nc Simulation]])</f>
        <v>1.4714841135971213E-2</v>
      </c>
      <c r="M51" s="1">
        <f>100*IF(Table2[[#This Row],[Nc Analytic]]&gt;0, Table2[[#This Row],[Absolute Error]]/Table2[[#This Row],[Nc Analytic]],1)</f>
        <v>0.12568684177170628</v>
      </c>
    </row>
    <row r="52" spans="1:13" x14ac:dyDescent="0.35">
      <c r="A52" s="1">
        <v>5.0999999999999996</v>
      </c>
      <c r="B52" s="4">
        <v>9.5190999999999998E-2</v>
      </c>
      <c r="C52" s="6">
        <v>9.3665628675873733E-2</v>
      </c>
      <c r="D52" s="2">
        <f>ABS(Table6[[#This Row],[Pb Analytic]]-Table6[[#This Row],[Pb Simulation]])</f>
        <v>1.5253713241262651E-3</v>
      </c>
      <c r="E52" s="1">
        <f>100*IF(Table6[[#This Row],[Pb Analytic]]&gt;0, Table6[[#This Row],[Absolute Error]]/Table6[[#This Row],[Pb Analytic]],1)</f>
        <v>1.6285283574028562</v>
      </c>
      <c r="F52" s="5">
        <v>0.71946900000000003</v>
      </c>
      <c r="G52" s="6">
        <v>0.71026246011089711</v>
      </c>
      <c r="H52" s="2">
        <f>ABS(Table7[[#This Row],[Pd Analytic]]-Table7[[#This Row],[Pd Simulation]])</f>
        <v>9.206539889102916E-3</v>
      </c>
      <c r="I52" s="1">
        <f>100*IF(Table7[[#This Row],[Pd Analytic]]&gt;0, Table7[[#This Row],[Absolute Error]]/Table7[[#This Row],[Pd Analytic]],1)</f>
        <v>1.2962165968430106</v>
      </c>
      <c r="J52" s="6">
        <v>11.874969098158751</v>
      </c>
      <c r="K52" s="6">
        <v>11.866982386884191</v>
      </c>
      <c r="L52" s="2">
        <f>ABS(Table2[[#This Row],[Nc Analytic]]-Table2[[#This Row],[Nc Simulation]])</f>
        <v>7.9867112745599655E-3</v>
      </c>
      <c r="M52" s="1">
        <f>100*IF(Table2[[#This Row],[Nc Analytic]]&gt;0, Table2[[#This Row],[Absolute Error]]/Table2[[#This Row],[Nc Analytic]],1)</f>
        <v>6.7301956084363637E-2</v>
      </c>
    </row>
    <row r="53" spans="1:13" x14ac:dyDescent="0.35">
      <c r="A53" s="1">
        <v>5.2</v>
      </c>
      <c r="B53" s="4">
        <v>0.101169</v>
      </c>
      <c r="C53" s="6">
        <v>0.10134217583379081</v>
      </c>
      <c r="D53" s="2">
        <f>ABS(Table6[[#This Row],[Pb Analytic]]-Table6[[#This Row],[Pb Simulation]])</f>
        <v>1.7317583379081181E-4</v>
      </c>
      <c r="E53" s="1">
        <f>100*IF(Table6[[#This Row],[Pb Analytic]]&gt;0, Table6[[#This Row],[Absolute Error]]/Table6[[#This Row],[Pb Analytic]],1)</f>
        <v>0.17088229295060123</v>
      </c>
      <c r="F53" s="5">
        <v>0.71646600000000005</v>
      </c>
      <c r="G53" s="6">
        <v>0.70635520298370325</v>
      </c>
      <c r="H53" s="2">
        <f>ABS(Table7[[#This Row],[Pd Analytic]]-Table7[[#This Row],[Pd Simulation]])</f>
        <v>1.0110797016296802E-2</v>
      </c>
      <c r="I53" s="1">
        <f>100*IF(Table7[[#This Row],[Pd Analytic]]&gt;0, Table7[[#This Row],[Absolute Error]]/Table7[[#This Row],[Pd Analytic]],1)</f>
        <v>1.4314040547288323</v>
      </c>
      <c r="J53" s="6">
        <v>12.019114710951641</v>
      </c>
      <c r="K53" s="6">
        <v>12.019114796694801</v>
      </c>
      <c r="L53" s="2">
        <f>ABS(Table2[[#This Row],[Nc Analytic]]-Table2[[#This Row],[Nc Simulation]])</f>
        <v>8.5743160127549345E-8</v>
      </c>
      <c r="M53" s="1">
        <f>100*IF(Table2[[#This Row],[Nc Analytic]]&gt;0, Table2[[#This Row],[Absolute Error]]/Table2[[#This Row],[Nc Analytic]],1)</f>
        <v>7.1338997570044265E-7</v>
      </c>
    </row>
    <row r="54" spans="1:13" x14ac:dyDescent="0.35">
      <c r="A54" s="1">
        <v>5.3</v>
      </c>
      <c r="B54" s="4">
        <v>0.110515</v>
      </c>
      <c r="C54" s="6">
        <v>0.1091740213992942</v>
      </c>
      <c r="D54" s="2">
        <f>ABS(Table6[[#This Row],[Pb Analytic]]-Table6[[#This Row],[Pb Simulation]])</f>
        <v>1.3409786007057972E-3</v>
      </c>
      <c r="E54" s="1">
        <f>100*IF(Table6[[#This Row],[Pb Analytic]]&gt;0, Table6[[#This Row],[Absolute Error]]/Table6[[#This Row],[Pb Analytic]],1)</f>
        <v>1.2282945919902393</v>
      </c>
      <c r="F54" s="5">
        <v>0.71161200000000002</v>
      </c>
      <c r="G54" s="6">
        <v>0.70215068516788581</v>
      </c>
      <c r="H54" s="2">
        <f>ABS(Table7[[#This Row],[Pd Analytic]]-Table7[[#This Row],[Pd Simulation]])</f>
        <v>9.4613148321142093E-3</v>
      </c>
      <c r="I54" s="1">
        <f>100*IF(Table7[[#This Row],[Pd Analytic]]&gt;0, Table7[[#This Row],[Absolute Error]]/Table7[[#This Row],[Pd Analytic]],1)</f>
        <v>1.3474764081234198</v>
      </c>
      <c r="J54" s="6">
        <v>12.19148225589845</v>
      </c>
      <c r="K54" s="6">
        <v>12.16417494936333</v>
      </c>
      <c r="L54" s="2">
        <f>ABS(Table2[[#This Row],[Nc Analytic]]-Table2[[#This Row],[Nc Simulation]])</f>
        <v>2.730730653511948E-2</v>
      </c>
      <c r="M54" s="1">
        <f>100*IF(Table2[[#This Row],[Nc Analytic]]&gt;0, Table2[[#This Row],[Absolute Error]]/Table2[[#This Row],[Nc Analytic]],1)</f>
        <v>0.2244895905295142</v>
      </c>
    </row>
    <row r="55" spans="1:13" x14ac:dyDescent="0.35">
      <c r="A55" s="1">
        <v>5.4</v>
      </c>
      <c r="B55" s="4">
        <v>0.11670700000000001</v>
      </c>
      <c r="C55" s="6">
        <v>0.1171370366354372</v>
      </c>
      <c r="D55" s="2">
        <f>ABS(Table6[[#This Row],[Pb Analytic]]-Table6[[#This Row],[Pb Simulation]])</f>
        <v>4.3003663543719761E-4</v>
      </c>
      <c r="E55" s="1">
        <f>100*IF(Table6[[#This Row],[Pb Analytic]]&gt;0, Table6[[#This Row],[Absolute Error]]/Table6[[#This Row],[Pb Analytic]],1)</f>
        <v>0.36712268620520971</v>
      </c>
      <c r="F55" s="5">
        <v>0.70867999999999998</v>
      </c>
      <c r="G55" s="6">
        <v>0.69768086400417761</v>
      </c>
      <c r="H55" s="2">
        <f>ABS(Table7[[#This Row],[Pd Analytic]]-Table7[[#This Row],[Pd Simulation]])</f>
        <v>1.0999135995822362E-2</v>
      </c>
      <c r="I55" s="1">
        <f>100*IF(Table7[[#This Row],[Pd Analytic]]&gt;0, Table7[[#This Row],[Absolute Error]]/Table7[[#This Row],[Pd Analytic]],1)</f>
        <v>1.5765282614597409</v>
      </c>
      <c r="J55" s="6">
        <v>12.30992872303448</v>
      </c>
      <c r="K55" s="6">
        <v>12.30241333341376</v>
      </c>
      <c r="L55" s="2">
        <f>ABS(Table2[[#This Row],[Nc Analytic]]-Table2[[#This Row],[Nc Simulation]])</f>
        <v>7.5153896207194038E-3</v>
      </c>
      <c r="M55" s="1">
        <f>100*IF(Table2[[#This Row],[Nc Analytic]]&gt;0, Table2[[#This Row],[Absolute Error]]/Table2[[#This Row],[Nc Analytic]],1)</f>
        <v>6.1088742647813311E-2</v>
      </c>
    </row>
    <row r="56" spans="1:13" x14ac:dyDescent="0.35">
      <c r="A56" s="1">
        <v>5.5</v>
      </c>
      <c r="B56" s="4">
        <v>0.12688099999999999</v>
      </c>
      <c r="C56" s="6">
        <v>0.12520818219968291</v>
      </c>
      <c r="D56" s="2">
        <f>ABS(Table6[[#This Row],[Pb Analytic]]-Table6[[#This Row],[Pb Simulation]])</f>
        <v>1.6728178003170835E-3</v>
      </c>
      <c r="E56" s="1">
        <f>100*IF(Table6[[#This Row],[Pb Analytic]]&gt;0, Table6[[#This Row],[Absolute Error]]/Table6[[#This Row],[Pb Analytic]],1)</f>
        <v>1.3360291403714029</v>
      </c>
      <c r="F56" s="5">
        <v>0.70199800000000001</v>
      </c>
      <c r="G56" s="6">
        <v>0.69297605054178124</v>
      </c>
      <c r="H56" s="2">
        <f>ABS(Table7[[#This Row],[Pd Analytic]]-Table7[[#This Row],[Pd Simulation]])</f>
        <v>9.0219494582187698E-3</v>
      </c>
      <c r="I56" s="1">
        <f>100*IF(Table7[[#This Row],[Pd Analytic]]&gt;0, Table7[[#This Row],[Absolute Error]]/Table7[[#This Row],[Pd Analytic]],1)</f>
        <v>1.3019136016555328</v>
      </c>
      <c r="J56" s="6">
        <v>12.4527251696177</v>
      </c>
      <c r="K56" s="6">
        <v>12.434091553861339</v>
      </c>
      <c r="L56" s="2">
        <f>ABS(Table2[[#This Row],[Nc Analytic]]-Table2[[#This Row],[Nc Simulation]])</f>
        <v>1.8633615756360911E-2</v>
      </c>
      <c r="M56" s="1">
        <f>100*IF(Table2[[#This Row],[Nc Analytic]]&gt;0, Table2[[#This Row],[Absolute Error]]/Table2[[#This Row],[Nc Analytic]],1)</f>
        <v>0.14985908440230475</v>
      </c>
    </row>
    <row r="57" spans="1:13" x14ac:dyDescent="0.35">
      <c r="A57" s="1">
        <v>5.6</v>
      </c>
      <c r="B57" s="4">
        <v>0.13459599999999999</v>
      </c>
      <c r="C57" s="6">
        <v>0.13336565743058121</v>
      </c>
      <c r="D57" s="2">
        <f>ABS(Table6[[#This Row],[Pb Analytic]]-Table6[[#This Row],[Pb Simulation]])</f>
        <v>1.2303425694187853E-3</v>
      </c>
      <c r="E57" s="1">
        <f>100*IF(Table6[[#This Row],[Pb Analytic]]&gt;0, Table6[[#This Row],[Absolute Error]]/Table6[[#This Row],[Pb Analytic]],1)</f>
        <v>0.92253327664897289</v>
      </c>
      <c r="F57" s="5">
        <v>0.69755999999999996</v>
      </c>
      <c r="G57" s="6">
        <v>0.68806480729391517</v>
      </c>
      <c r="H57" s="2">
        <f>ABS(Table7[[#This Row],[Pd Analytic]]-Table7[[#This Row],[Pd Simulation]])</f>
        <v>9.4951927060847874E-3</v>
      </c>
      <c r="I57" s="1">
        <f>100*IF(Table7[[#This Row],[Pd Analytic]]&gt;0, Table7[[#This Row],[Absolute Error]]/Table7[[#This Row],[Pd Analytic]],1)</f>
        <v>1.3799852289246355</v>
      </c>
      <c r="J57" s="6">
        <v>12.57782449374378</v>
      </c>
      <c r="K57" s="6">
        <v>12.559478160080589</v>
      </c>
      <c r="L57" s="2">
        <f>ABS(Table2[[#This Row],[Nc Analytic]]-Table2[[#This Row],[Nc Simulation]])</f>
        <v>1.8346333663190606E-2</v>
      </c>
      <c r="M57" s="1">
        <f>100*IF(Table2[[#This Row],[Nc Analytic]]&gt;0, Table2[[#This Row],[Absolute Error]]/Table2[[#This Row],[Nc Analytic]],1)</f>
        <v>0.14607560464974673</v>
      </c>
    </row>
    <row r="58" spans="1:13" x14ac:dyDescent="0.35">
      <c r="A58" s="1">
        <v>5.7</v>
      </c>
      <c r="B58" s="4">
        <v>0.14260900000000001</v>
      </c>
      <c r="C58" s="6">
        <v>0.14158900190571261</v>
      </c>
      <c r="D58" s="2">
        <f>ABS(Table6[[#This Row],[Pb Analytic]]-Table6[[#This Row],[Pb Simulation]])</f>
        <v>1.0199980942874054E-3</v>
      </c>
      <c r="E58" s="1">
        <f>100*IF(Table6[[#This Row],[Pb Analytic]]&gt;0, Table6[[#This Row],[Absolute Error]]/Table6[[#This Row],[Pb Analytic]],1)</f>
        <v>0.72039359029216532</v>
      </c>
      <c r="F58" s="5">
        <v>0.692303</v>
      </c>
      <c r="G58" s="6">
        <v>0.68297388934608472</v>
      </c>
      <c r="H58" s="2">
        <f>ABS(Table7[[#This Row],[Pd Analytic]]-Table7[[#This Row],[Pd Simulation]])</f>
        <v>9.3291106539152846E-3</v>
      </c>
      <c r="I58" s="1">
        <f>100*IF(Table7[[#This Row],[Pd Analytic]]&gt;0, Table7[[#This Row],[Absolute Error]]/Table7[[#This Row],[Pd Analytic]],1)</f>
        <v>1.3659542186667586</v>
      </c>
      <c r="J58" s="6">
        <v>12.68826047145981</v>
      </c>
      <c r="K58" s="6">
        <v>12.678845027682801</v>
      </c>
      <c r="L58" s="2">
        <f>ABS(Table2[[#This Row],[Nc Analytic]]-Table2[[#This Row],[Nc Simulation]])</f>
        <v>9.4154437770086474E-3</v>
      </c>
      <c r="M58" s="1">
        <f>100*IF(Table2[[#This Row],[Nc Analytic]]&gt;0, Table2[[#This Row],[Absolute Error]]/Table2[[#This Row],[Nc Analytic]],1)</f>
        <v>7.4261052615211459E-2</v>
      </c>
    </row>
    <row r="59" spans="1:13" x14ac:dyDescent="0.35">
      <c r="A59" s="1">
        <v>5.8</v>
      </c>
      <c r="B59" s="4">
        <v>0.15232299999999999</v>
      </c>
      <c r="C59" s="6">
        <v>0.14985915595242219</v>
      </c>
      <c r="D59" s="2">
        <f>ABS(Table6[[#This Row],[Pb Analytic]]-Table6[[#This Row],[Pb Simulation]])</f>
        <v>2.4638440475777956E-3</v>
      </c>
      <c r="E59" s="1">
        <f>100*IF(Table6[[#This Row],[Pb Analytic]]&gt;0, Table6[[#This Row],[Absolute Error]]/Table6[[#This Row],[Pb Analytic]],1)</f>
        <v>1.6441064490981288</v>
      </c>
      <c r="F59" s="5">
        <v>0.68661399999999995</v>
      </c>
      <c r="G59" s="6">
        <v>0.67772822254137166</v>
      </c>
      <c r="H59" s="2">
        <f>ABS(Table7[[#This Row],[Pd Analytic]]-Table7[[#This Row],[Pd Simulation]])</f>
        <v>8.8857774586282856E-3</v>
      </c>
      <c r="I59" s="1">
        <f>100*IF(Table7[[#This Row],[Pd Analytic]]&gt;0, Table7[[#This Row],[Absolute Error]]/Table7[[#This Row],[Pd Analytic]],1)</f>
        <v>1.3111122073842596</v>
      </c>
      <c r="J59" s="6">
        <v>12.813559315219401</v>
      </c>
      <c r="K59" s="6">
        <v>12.79246427695586</v>
      </c>
      <c r="L59" s="2">
        <f>ABS(Table2[[#This Row],[Nc Analytic]]-Table2[[#This Row],[Nc Simulation]])</f>
        <v>2.1095038263540644E-2</v>
      </c>
      <c r="M59" s="1">
        <f>100*IF(Table2[[#This Row],[Nc Analytic]]&gt;0, Table2[[#This Row],[Absolute Error]]/Table2[[#This Row],[Nc Analytic]],1)</f>
        <v>0.1649020689589957</v>
      </c>
    </row>
    <row r="60" spans="1:13" x14ac:dyDescent="0.35">
      <c r="A60" s="1">
        <v>5.9</v>
      </c>
      <c r="B60" s="4">
        <v>0.159217</v>
      </c>
      <c r="C60" s="6">
        <v>0.15815848669210761</v>
      </c>
      <c r="D60" s="2">
        <f>ABS(Table6[[#This Row],[Pb Analytic]]-Table6[[#This Row],[Pb Simulation]])</f>
        <v>1.0585133078923892E-3</v>
      </c>
      <c r="E60" s="1">
        <f>100*IF(Table6[[#This Row],[Pb Analytic]]&gt;0, Table6[[#This Row],[Absolute Error]]/Table6[[#This Row],[Pb Analytic]],1)</f>
        <v>0.6692737961972488</v>
      </c>
      <c r="F60" s="5">
        <v>0.68164899999999995</v>
      </c>
      <c r="G60" s="6">
        <v>0.67235091253816204</v>
      </c>
      <c r="H60" s="2">
        <f>ABS(Table7[[#This Row],[Pd Analytic]]-Table7[[#This Row],[Pd Simulation]])</f>
        <v>9.2980874618379117E-3</v>
      </c>
      <c r="I60" s="1">
        <f>100*IF(Table7[[#This Row],[Pd Analytic]]&gt;0, Table7[[#This Row],[Absolute Error]]/Table7[[#This Row],[Pd Analytic]],1)</f>
        <v>1.3829218178253249</v>
      </c>
      <c r="J60" s="6">
        <v>12.912416575301609</v>
      </c>
      <c r="K60" s="6">
        <v>12.900605696466879</v>
      </c>
      <c r="L60" s="2">
        <f>ABS(Table2[[#This Row],[Nc Analytic]]-Table2[[#This Row],[Nc Simulation]])</f>
        <v>1.1810878834729976E-2</v>
      </c>
      <c r="M60" s="1">
        <f>100*IF(Table2[[#This Row],[Nc Analytic]]&gt;0, Table2[[#This Row],[Absolute Error]]/Table2[[#This Row],[Nc Analytic]],1)</f>
        <v>9.1552901566200495E-2</v>
      </c>
    </row>
    <row r="61" spans="1:13" x14ac:dyDescent="0.35">
      <c r="A61" s="1">
        <v>6</v>
      </c>
      <c r="B61" s="4">
        <v>0.16771</v>
      </c>
      <c r="C61" s="6">
        <v>0.16647078583811101</v>
      </c>
      <c r="D61" s="2">
        <f>ABS(Table6[[#This Row],[Pb Analytic]]-Table6[[#This Row],[Pb Simulation]])</f>
        <v>1.2392141618889907E-3</v>
      </c>
      <c r="E61" s="1">
        <f>100*IF(Table6[[#This Row],[Pb Analytic]]&gt;0, Table6[[#This Row],[Absolute Error]]/Table6[[#This Row],[Pb Analytic]],1)</f>
        <v>0.74440338324232924</v>
      </c>
      <c r="F61" s="5">
        <v>0.67537700000000001</v>
      </c>
      <c r="G61" s="6">
        <v>0.66686327886619923</v>
      </c>
      <c r="H61" s="2">
        <f>ABS(Table7[[#This Row],[Pd Analytic]]-Table7[[#This Row],[Pd Simulation]])</f>
        <v>8.5137211338007779E-3</v>
      </c>
      <c r="I61" s="1">
        <f>100*IF(Table7[[#This Row],[Pd Analytic]]&gt;0, Table7[[#This Row],[Absolute Error]]/Table7[[#This Row],[Pd Analytic]],1)</f>
        <v>1.2766816532881828</v>
      </c>
      <c r="J61" s="6">
        <v>12.999696716888399</v>
      </c>
      <c r="K61" s="6">
        <v>13.00353463136573</v>
      </c>
      <c r="L61" s="2">
        <f>ABS(Table2[[#This Row],[Nc Analytic]]-Table2[[#This Row],[Nc Simulation]])</f>
        <v>3.8379144773301732E-3</v>
      </c>
      <c r="M61" s="1">
        <f>100*IF(Table2[[#This Row],[Nc Analytic]]&gt;0, Table2[[#This Row],[Absolute Error]]/Table2[[#This Row],[Nc Analytic]],1)</f>
        <v>2.95143942484128E-2</v>
      </c>
    </row>
    <row r="62" spans="1:13" x14ac:dyDescent="0.35">
      <c r="A62" s="1">
        <v>6.1</v>
      </c>
      <c r="B62" s="4">
        <v>0.17646000000000001</v>
      </c>
      <c r="C62" s="6">
        <v>0.17478124493994271</v>
      </c>
      <c r="D62" s="2">
        <f>ABS(Table6[[#This Row],[Pb Analytic]]-Table6[[#This Row],[Pb Simulation]])</f>
        <v>1.6787550600572965E-3</v>
      </c>
      <c r="E62" s="1">
        <f>100*IF(Table6[[#This Row],[Pb Analytic]]&gt;0, Table6[[#This Row],[Absolute Error]]/Table6[[#This Row],[Pb Analytic]],1)</f>
        <v>0.96048924507554589</v>
      </c>
      <c r="F62" s="5">
        <v>0.66958499999999999</v>
      </c>
      <c r="G62" s="6">
        <v>0.66128490860434463</v>
      </c>
      <c r="H62" s="2">
        <f>ABS(Table7[[#This Row],[Pd Analytic]]-Table7[[#This Row],[Pd Simulation]])</f>
        <v>8.3000913956553513E-3</v>
      </c>
      <c r="I62" s="1">
        <f>100*IF(Table7[[#This Row],[Pd Analytic]]&gt;0, Table7[[#This Row],[Absolute Error]]/Table7[[#This Row],[Pd Analytic]],1)</f>
        <v>1.2551460478922563</v>
      </c>
      <c r="J62" s="6">
        <v>13.116323757622419</v>
      </c>
      <c r="K62" s="6">
        <v>13.10151029083935</v>
      </c>
      <c r="L62" s="2">
        <f>ABS(Table2[[#This Row],[Nc Analytic]]-Table2[[#This Row],[Nc Simulation]])</f>
        <v>1.4813466783069273E-2</v>
      </c>
      <c r="M62" s="1">
        <f>100*IF(Table2[[#This Row],[Nc Analytic]]&gt;0, Table2[[#This Row],[Absolute Error]]/Table2[[#This Row],[Nc Analytic]],1)</f>
        <v>0.11306686369911821</v>
      </c>
    </row>
    <row r="63" spans="1:13" x14ac:dyDescent="0.35">
      <c r="A63" s="1">
        <v>6.2</v>
      </c>
      <c r="B63" s="4">
        <v>0.18479000000000001</v>
      </c>
      <c r="C63" s="6">
        <v>0.18307641314716919</v>
      </c>
      <c r="D63" s="2">
        <f>ABS(Table6[[#This Row],[Pb Analytic]]-Table6[[#This Row],[Pb Simulation]])</f>
        <v>1.7135868528308229E-3</v>
      </c>
      <c r="E63" s="1">
        <f>100*IF(Table6[[#This Row],[Pb Analytic]]&gt;0, Table6[[#This Row],[Absolute Error]]/Table6[[#This Row],[Pb Analytic]],1)</f>
        <v>0.93599542582982875</v>
      </c>
      <c r="F63" s="5">
        <v>0.66408999999999996</v>
      </c>
      <c r="G63" s="6">
        <v>0.65563372489412841</v>
      </c>
      <c r="H63" s="2">
        <f>ABS(Table7[[#This Row],[Pd Analytic]]-Table7[[#This Row],[Pd Simulation]])</f>
        <v>8.4562751058715468E-3</v>
      </c>
      <c r="I63" s="1">
        <f>100*IF(Table7[[#This Row],[Pd Analytic]]&gt;0, Table7[[#This Row],[Absolute Error]]/Table7[[#This Row],[Pd Analytic]],1)</f>
        <v>1.2897864744887955</v>
      </c>
      <c r="J63" s="6">
        <v>13.20209271956891</v>
      </c>
      <c r="K63" s="6">
        <v>13.19478442717474</v>
      </c>
      <c r="L63" s="2">
        <f>ABS(Table2[[#This Row],[Nc Analytic]]-Table2[[#This Row],[Nc Simulation]])</f>
        <v>7.3082923941694133E-3</v>
      </c>
      <c r="M63" s="1">
        <f>100*IF(Table2[[#This Row],[Nc Analytic]]&gt;0, Table2[[#This Row],[Absolute Error]]/Table2[[#This Row],[Nc Analytic]],1)</f>
        <v>5.5387736226428522E-2</v>
      </c>
    </row>
    <row r="64" spans="1:13" x14ac:dyDescent="0.35">
      <c r="A64" s="1">
        <v>6.3</v>
      </c>
      <c r="B64" s="4">
        <v>0.19348399999999999</v>
      </c>
      <c r="C64" s="6">
        <v>0.1913441419115644</v>
      </c>
      <c r="D64" s="2">
        <f>ABS(Table6[[#This Row],[Pb Analytic]]-Table6[[#This Row],[Pb Simulation]])</f>
        <v>2.1398580884355867E-3</v>
      </c>
      <c r="E64" s="1">
        <f>100*IF(Table6[[#This Row],[Pb Analytic]]&gt;0, Table6[[#This Row],[Absolute Error]]/Table6[[#This Row],[Pb Analytic]],1)</f>
        <v>1.1183295537861766</v>
      </c>
      <c r="F64" s="5">
        <v>0.65788100000000005</v>
      </c>
      <c r="G64" s="6">
        <v>0.64992606613078818</v>
      </c>
      <c r="H64" s="2">
        <f>ABS(Table7[[#This Row],[Pd Analytic]]-Table7[[#This Row],[Pd Simulation]])</f>
        <v>7.9549338692118665E-3</v>
      </c>
      <c r="I64" s="1">
        <f>100*IF(Table7[[#This Row],[Pd Analytic]]&gt;0, Table7[[#This Row],[Absolute Error]]/Table7[[#This Row],[Pd Analytic]],1)</f>
        <v>1.2239752002208588</v>
      </c>
      <c r="J64" s="6">
        <v>13.28845562092442</v>
      </c>
      <c r="K64" s="6">
        <v>13.283600339205069</v>
      </c>
      <c r="L64" s="2">
        <f>ABS(Table2[[#This Row],[Nc Analytic]]-Table2[[#This Row],[Nc Simulation]])</f>
        <v>4.8552817193510123E-3</v>
      </c>
      <c r="M64" s="1">
        <f>100*IF(Table2[[#This Row],[Nc Analytic]]&gt;0, Table2[[#This Row],[Absolute Error]]/Table2[[#This Row],[Nc Analytic]],1)</f>
        <v>3.6550946997563512E-2</v>
      </c>
    </row>
    <row r="65" spans="1:13" x14ac:dyDescent="0.35">
      <c r="A65" s="1">
        <v>6.4</v>
      </c>
      <c r="B65" s="4">
        <v>0.20150499999999999</v>
      </c>
      <c r="C65" s="6">
        <v>0.19957352039704179</v>
      </c>
      <c r="D65" s="2">
        <f>ABS(Table6[[#This Row],[Pb Analytic]]-Table6[[#This Row],[Pb Simulation]])</f>
        <v>1.9314796029581971E-3</v>
      </c>
      <c r="E65" s="1">
        <f>100*IF(Table6[[#This Row],[Pb Analytic]]&gt;0, Table6[[#This Row],[Absolute Error]]/Table6[[#This Row],[Pb Analytic]],1)</f>
        <v>0.96780354383467926</v>
      </c>
      <c r="F65" s="5">
        <v>0.65281599999999995</v>
      </c>
      <c r="G65" s="6">
        <v>0.6441767722972882</v>
      </c>
      <c r="H65" s="2">
        <f>ABS(Table7[[#This Row],[Pd Analytic]]-Table7[[#This Row],[Pd Simulation]])</f>
        <v>8.6392277027117492E-3</v>
      </c>
      <c r="I65" s="1">
        <f>100*IF(Table7[[#This Row],[Pd Analytic]]&gt;0, Table7[[#This Row],[Absolute Error]]/Table7[[#This Row],[Pd Analytic]],1)</f>
        <v>1.3411268574466291</v>
      </c>
      <c r="J65" s="6">
        <v>13.382702101822559</v>
      </c>
      <c r="K65" s="6">
        <v>13.36819215486422</v>
      </c>
      <c r="L65" s="2">
        <f>ABS(Table2[[#This Row],[Nc Analytic]]-Table2[[#This Row],[Nc Simulation]])</f>
        <v>1.4509946958339626E-2</v>
      </c>
      <c r="M65" s="1">
        <f>100*IF(Table2[[#This Row],[Nc Analytic]]&gt;0, Table2[[#This Row],[Absolute Error]]/Table2[[#This Row],[Nc Analytic]],1)</f>
        <v>0.10854083177626948</v>
      </c>
    </row>
    <row r="66" spans="1:13" x14ac:dyDescent="0.35">
      <c r="A66" s="1">
        <v>6.5</v>
      </c>
      <c r="B66" s="4">
        <v>0.210476</v>
      </c>
      <c r="C66" s="6">
        <v>0.20775480475125541</v>
      </c>
      <c r="D66" s="2">
        <f>ABS(Table6[[#This Row],[Pb Analytic]]-Table6[[#This Row],[Pb Simulation]])</f>
        <v>2.7211952487445901E-3</v>
      </c>
      <c r="E66" s="1">
        <f>100*IF(Table6[[#This Row],[Pb Analytic]]&gt;0, Table6[[#This Row],[Absolute Error]]/Table6[[#This Row],[Pb Analytic]],1)</f>
        <v>1.3098109822310362</v>
      </c>
      <c r="F66" s="5">
        <v>0.64523200000000003</v>
      </c>
      <c r="G66" s="6">
        <v>0.63839927549911346</v>
      </c>
      <c r="H66" s="2">
        <f>ABS(Table7[[#This Row],[Pd Analytic]]-Table7[[#This Row],[Pd Simulation]])</f>
        <v>6.8327245008865667E-3</v>
      </c>
      <c r="I66" s="1">
        <f>100*IF(Table7[[#This Row],[Pd Analytic]]&gt;0, Table7[[#This Row],[Absolute Error]]/Table7[[#This Row],[Pd Analytic]],1)</f>
        <v>1.0702901402174374</v>
      </c>
      <c r="J66" s="6">
        <v>13.46745234257007</v>
      </c>
      <c r="K66" s="6">
        <v>13.448784350605321</v>
      </c>
      <c r="L66" s="2">
        <f>ABS(Table2[[#This Row],[Nc Analytic]]-Table2[[#This Row],[Nc Simulation]])</f>
        <v>1.866799196474922E-2</v>
      </c>
      <c r="M66" s="1">
        <f>100*IF(Table2[[#This Row],[Nc Analytic]]&gt;0, Table2[[#This Row],[Absolute Error]]/Table2[[#This Row],[Nc Analytic]],1)</f>
        <v>0.13880802515737406</v>
      </c>
    </row>
    <row r="67" spans="1:13" x14ac:dyDescent="0.35">
      <c r="A67" s="1">
        <v>6.6</v>
      </c>
      <c r="B67" s="4">
        <v>0.21936600000000001</v>
      </c>
      <c r="C67" s="6">
        <v>0.21587934382790561</v>
      </c>
      <c r="D67" s="2">
        <f>ABS(Table6[[#This Row],[Pb Analytic]]-Table6[[#This Row],[Pb Simulation]])</f>
        <v>3.4866561720943989E-3</v>
      </c>
      <c r="E67" s="1">
        <f>100*IF(Table6[[#This Row],[Pb Analytic]]&gt;0, Table6[[#This Row],[Absolute Error]]/Table6[[#This Row],[Pb Analytic]],1)</f>
        <v>1.6150948535742664</v>
      </c>
      <c r="F67" s="5">
        <v>0.638733</v>
      </c>
      <c r="G67" s="6">
        <v>0.63260569230113806</v>
      </c>
      <c r="H67" s="2">
        <f>ABS(Table7[[#This Row],[Pd Analytic]]-Table7[[#This Row],[Pd Simulation]])</f>
        <v>6.127307698861939E-3</v>
      </c>
      <c r="I67" s="1">
        <f>100*IF(Table7[[#This Row],[Pd Analytic]]&gt;0, Table7[[#This Row],[Absolute Error]]/Table7[[#This Row],[Pd Analytic]],1)</f>
        <v>0.96858244771296942</v>
      </c>
      <c r="J67" s="6">
        <v>13.53493835210689</v>
      </c>
      <c r="K67" s="6">
        <v>13.52559146911085</v>
      </c>
      <c r="L67" s="2">
        <f>ABS(Table2[[#This Row],[Nc Analytic]]-Table2[[#This Row],[Nc Simulation]])</f>
        <v>9.346882996039696E-3</v>
      </c>
      <c r="M67" s="1">
        <f>100*IF(Table2[[#This Row],[Nc Analytic]]&gt;0, Table2[[#This Row],[Absolute Error]]/Table2[[#This Row],[Nc Analytic]],1)</f>
        <v>6.9105170131640414E-2</v>
      </c>
    </row>
    <row r="68" spans="1:13" x14ac:dyDescent="0.35">
      <c r="A68" s="1">
        <v>6.7</v>
      </c>
      <c r="B68" s="4">
        <v>0.22425600000000001</v>
      </c>
      <c r="C68" s="6">
        <v>0.2239395034439389</v>
      </c>
      <c r="D68" s="2">
        <f>ABS(Table6[[#This Row],[Pb Analytic]]-Table6[[#This Row],[Pb Simulation]])</f>
        <v>3.1649655606111327E-4</v>
      </c>
      <c r="E68" s="1">
        <f>100*IF(Table6[[#This Row],[Pb Analytic]]&gt;0, Table6[[#This Row],[Absolute Error]]/Table6[[#This Row],[Pb Analytic]],1)</f>
        <v>0.14133127527468378</v>
      </c>
      <c r="F68" s="5">
        <v>0.63567899999999999</v>
      </c>
      <c r="G68" s="6">
        <v>0.62680691595329929</v>
      </c>
      <c r="H68" s="2">
        <f>ABS(Table7[[#This Row],[Pd Analytic]]-Table7[[#This Row],[Pd Simulation]])</f>
        <v>8.8720840467007012E-3</v>
      </c>
      <c r="I68" s="1">
        <f>100*IF(Table7[[#This Row],[Pd Analytic]]&gt;0, Table7[[#This Row],[Absolute Error]]/Table7[[#This Row],[Pd Analytic]],1)</f>
        <v>1.4154413138864796</v>
      </c>
      <c r="J68" s="6">
        <v>13.595058312084671</v>
      </c>
      <c r="K68" s="6">
        <v>13.59881800069982</v>
      </c>
      <c r="L68" s="2">
        <f>ABS(Table2[[#This Row],[Nc Analytic]]-Table2[[#This Row],[Nc Simulation]])</f>
        <v>3.7596886151494147E-3</v>
      </c>
      <c r="M68" s="1">
        <f>100*IF(Table2[[#This Row],[Nc Analytic]]&gt;0, Table2[[#This Row],[Absolute Error]]/Table2[[#This Row],[Nc Analytic]],1)</f>
        <v>2.764717209213282E-2</v>
      </c>
    </row>
    <row r="69" spans="1:13" x14ac:dyDescent="0.35">
      <c r="A69" s="1">
        <v>6.8</v>
      </c>
      <c r="B69" s="4">
        <v>0.234509</v>
      </c>
      <c r="C69" s="6">
        <v>0.2319285908143707</v>
      </c>
      <c r="D69" s="2">
        <f>ABS(Table6[[#This Row],[Pb Analytic]]-Table6[[#This Row],[Pb Simulation]])</f>
        <v>2.5804091856292954E-3</v>
      </c>
      <c r="E69" s="1">
        <f>100*IF(Table6[[#This Row],[Pb Analytic]]&gt;0, Table6[[#This Row],[Absolute Error]]/Table6[[#This Row],[Pb Analytic]],1)</f>
        <v>1.1125877911682671</v>
      </c>
      <c r="F69" s="5">
        <v>0.62827299999999997</v>
      </c>
      <c r="G69" s="6">
        <v>0.62101270701570188</v>
      </c>
      <c r="H69" s="2">
        <f>ABS(Table7[[#This Row],[Pd Analytic]]-Table7[[#This Row],[Pd Simulation]])</f>
        <v>7.260292984298089E-3</v>
      </c>
      <c r="I69" s="1">
        <f>100*IF(Table7[[#This Row],[Pd Analytic]]&gt;0, Table7[[#This Row],[Absolute Error]]/Table7[[#This Row],[Pd Analytic]],1)</f>
        <v>1.1691053825915543</v>
      </c>
      <c r="J69" s="6">
        <v>13.67591422715337</v>
      </c>
      <c r="K69" s="6">
        <v>13.66865839787582</v>
      </c>
      <c r="L69" s="2">
        <f>ABS(Table2[[#This Row],[Nc Analytic]]-Table2[[#This Row],[Nc Simulation]])</f>
        <v>7.2558292775504185E-3</v>
      </c>
      <c r="M69" s="1">
        <f>100*IF(Table2[[#This Row],[Nc Analytic]]&gt;0, Table2[[#This Row],[Absolute Error]]/Table2[[#This Row],[Nc Analytic]],1)</f>
        <v>5.3083697509610825E-2</v>
      </c>
    </row>
    <row r="70" spans="1:13" x14ac:dyDescent="0.35">
      <c r="A70" s="1">
        <v>6.9</v>
      </c>
      <c r="B70" s="4">
        <v>0.242317</v>
      </c>
      <c r="C70" s="6">
        <v>0.23984078042863891</v>
      </c>
      <c r="D70" s="2">
        <f>ABS(Table6[[#This Row],[Pb Analytic]]-Table6[[#This Row],[Pb Simulation]])</f>
        <v>2.476219571361099E-3</v>
      </c>
      <c r="E70" s="1">
        <f>100*IF(Table6[[#This Row],[Pb Analytic]]&gt;0, Table6[[#This Row],[Absolute Error]]/Table6[[#This Row],[Pb Analytic]],1)</f>
        <v>1.0324430928450308</v>
      </c>
      <c r="F70" s="5">
        <v>0.62216899999999997</v>
      </c>
      <c r="G70" s="6">
        <v>0.61523178125677835</v>
      </c>
      <c r="H70" s="2">
        <f>ABS(Table7[[#This Row],[Pd Analytic]]-Table7[[#This Row],[Pd Simulation]])</f>
        <v>6.9372187432216181E-3</v>
      </c>
      <c r="I70" s="1">
        <f>100*IF(Table7[[#This Row],[Pd Analytic]]&gt;0, Table7[[#This Row],[Absolute Error]]/Table7[[#This Row],[Pd Analytic]],1)</f>
        <v>1.1275780859451801</v>
      </c>
      <c r="J70" s="6">
        <v>13.73424247631085</v>
      </c>
      <c r="K70" s="6">
        <v>13.735297196385931</v>
      </c>
      <c r="L70" s="2">
        <f>ABS(Table2[[#This Row],[Nc Analytic]]-Table2[[#This Row],[Nc Simulation]])</f>
        <v>1.0547200750803398E-3</v>
      </c>
      <c r="M70" s="1">
        <f>100*IF(Table2[[#This Row],[Nc Analytic]]&gt;0, Table2[[#This Row],[Absolute Error]]/Table2[[#This Row],[Nc Analytic]],1)</f>
        <v>7.678902465669696E-3</v>
      </c>
    </row>
    <row r="71" spans="1:13" x14ac:dyDescent="0.35">
      <c r="A71" s="1">
        <v>7</v>
      </c>
      <c r="B71" s="4">
        <v>0.247475</v>
      </c>
      <c r="C71" s="6">
        <v>0.24767104231277109</v>
      </c>
      <c r="D71" s="2">
        <f>ABS(Table6[[#This Row],[Pb Analytic]]-Table6[[#This Row],[Pb Simulation]])</f>
        <v>1.9604231277109418E-4</v>
      </c>
      <c r="E71" s="1">
        <f>100*IF(Table6[[#This Row],[Pb Analytic]]&gt;0, Table6[[#This Row],[Absolute Error]]/Table6[[#This Row],[Pb Analytic]],1)</f>
        <v>7.9154313294132458E-2</v>
      </c>
      <c r="F71" s="5">
        <v>0.61853899999999995</v>
      </c>
      <c r="G71" s="6">
        <v>0.60947189400352342</v>
      </c>
      <c r="H71" s="2">
        <f>ABS(Table7[[#This Row],[Pd Analytic]]-Table7[[#This Row],[Pd Simulation]])</f>
        <v>9.0671059964765321E-3</v>
      </c>
      <c r="I71" s="1">
        <f>100*IF(Table7[[#This Row],[Pd Analytic]]&gt;0, Table7[[#This Row],[Absolute Error]]/Table7[[#This Row],[Pd Analytic]],1)</f>
        <v>1.4876987906556549</v>
      </c>
      <c r="J71" s="6">
        <v>13.794693342464971</v>
      </c>
      <c r="K71" s="6">
        <v>13.798909219859929</v>
      </c>
      <c r="L71" s="2">
        <f>ABS(Table2[[#This Row],[Nc Analytic]]-Table2[[#This Row],[Nc Simulation]])</f>
        <v>4.2158773949587669E-3</v>
      </c>
      <c r="M71" s="1">
        <f>100*IF(Table2[[#This Row],[Nc Analytic]]&gt;0, Table2[[#This Row],[Absolute Error]]/Table2[[#This Row],[Nc Analytic]],1)</f>
        <v>3.055225110758111E-2</v>
      </c>
    </row>
    <row r="72" spans="1:13" x14ac:dyDescent="0.35">
      <c r="A72" s="1">
        <v>7.1</v>
      </c>
      <c r="B72" s="4">
        <v>0.25698300000000002</v>
      </c>
      <c r="C72" s="6">
        <v>0.25541507335620062</v>
      </c>
      <c r="D72" s="2">
        <f>ABS(Table6[[#This Row],[Pb Analytic]]-Table6[[#This Row],[Pb Simulation]])</f>
        <v>1.5679266437993999E-3</v>
      </c>
      <c r="E72" s="1">
        <f>100*IF(Table6[[#This Row],[Pb Analytic]]&gt;0, Table6[[#This Row],[Absolute Error]]/Table6[[#This Row],[Pb Analytic]],1)</f>
        <v>0.61387396726299592</v>
      </c>
      <c r="F72" s="5">
        <v>0.61112999999999995</v>
      </c>
      <c r="G72" s="6">
        <v>0.6037399203755307</v>
      </c>
      <c r="H72" s="2">
        <f>ABS(Table7[[#This Row],[Pd Analytic]]-Table7[[#This Row],[Pd Simulation]])</f>
        <v>7.3900796244692479E-3</v>
      </c>
      <c r="I72" s="1">
        <f>100*IF(Table7[[#This Row],[Pd Analytic]]&gt;0, Table7[[#This Row],[Absolute Error]]/Table7[[#This Row],[Pd Analytic]],1)</f>
        <v>1.224050187019696</v>
      </c>
      <c r="J72" s="6">
        <v>13.85905161270485</v>
      </c>
      <c r="K72" s="6">
        <v>13.85965984850351</v>
      </c>
      <c r="L72" s="2">
        <f>ABS(Table2[[#This Row],[Nc Analytic]]-Table2[[#This Row],[Nc Simulation]])</f>
        <v>6.0823579866031707E-4</v>
      </c>
      <c r="M72" s="1">
        <f>100*IF(Table2[[#This Row],[Nc Analytic]]&gt;0, Table2[[#This Row],[Absolute Error]]/Table2[[#This Row],[Nc Analytic]],1)</f>
        <v>4.388533378948626E-3</v>
      </c>
    </row>
    <row r="73" spans="1:13" x14ac:dyDescent="0.35">
      <c r="A73" s="1">
        <v>7.2</v>
      </c>
      <c r="B73" s="4">
        <v>0.263963</v>
      </c>
      <c r="C73" s="6">
        <v>0.26306923216492228</v>
      </c>
      <c r="D73" s="2">
        <f>ABS(Table6[[#This Row],[Pb Analytic]]-Table6[[#This Row],[Pb Simulation]])</f>
        <v>8.9376783507771895E-4</v>
      </c>
      <c r="E73" s="1">
        <f>100*IF(Table6[[#This Row],[Pb Analytic]]&gt;0, Table6[[#This Row],[Absolute Error]]/Table6[[#This Row],[Pb Analytic]],1)</f>
        <v>0.3397462438775059</v>
      </c>
      <c r="F73" s="5">
        <v>0.60656299999999996</v>
      </c>
      <c r="G73" s="6">
        <v>0.59804193104029202</v>
      </c>
      <c r="H73" s="2">
        <f>ABS(Table7[[#This Row],[Pd Analytic]]-Table7[[#This Row],[Pd Simulation]])</f>
        <v>8.5210689597079448E-3</v>
      </c>
      <c r="I73" s="1">
        <f>100*IF(Table7[[#This Row],[Pd Analytic]]&gt;0, Table7[[#This Row],[Absolute Error]]/Table7[[#This Row],[Pd Analytic]],1)</f>
        <v>1.4248280124581854</v>
      </c>
      <c r="J73" s="6">
        <v>13.91868693384728</v>
      </c>
      <c r="K73" s="6">
        <v>13.91770533539276</v>
      </c>
      <c r="L73" s="2">
        <f>ABS(Table2[[#This Row],[Nc Analytic]]-Table2[[#This Row],[Nc Simulation]])</f>
        <v>9.8159845451917249E-4</v>
      </c>
      <c r="M73" s="1">
        <f>100*IF(Table2[[#This Row],[Nc Analytic]]&gt;0, Table2[[#This Row],[Absolute Error]]/Table2[[#This Row],[Nc Analytic]],1)</f>
        <v>7.0528756778817916E-3</v>
      </c>
    </row>
    <row r="74" spans="1:13" x14ac:dyDescent="0.35">
      <c r="A74" s="1">
        <v>7.3</v>
      </c>
      <c r="B74" s="4">
        <v>0.27278200000000002</v>
      </c>
      <c r="C74" s="6">
        <v>0.27063047772778048</v>
      </c>
      <c r="D74" s="2">
        <f>ABS(Table6[[#This Row],[Pb Analytic]]-Table6[[#This Row],[Pb Simulation]])</f>
        <v>2.1515222722195415E-3</v>
      </c>
      <c r="E74" s="1">
        <f>100*IF(Table6[[#This Row],[Pb Analytic]]&gt;0, Table6[[#This Row],[Absolute Error]]/Table6[[#This Row],[Pb Analytic]],1)</f>
        <v>0.79500368557295187</v>
      </c>
      <c r="F74" s="5">
        <v>0.59924200000000005</v>
      </c>
      <c r="G74" s="6">
        <v>0.59238326329192836</v>
      </c>
      <c r="H74" s="2">
        <f>ABS(Table7[[#This Row],[Pd Analytic]]-Table7[[#This Row],[Pd Simulation]])</f>
        <v>6.8587367080716888E-3</v>
      </c>
      <c r="I74" s="1">
        <f>100*IF(Table7[[#This Row],[Pd Analytic]]&gt;0, Table7[[#This Row],[Absolute Error]]/Table7[[#This Row],[Pd Analytic]],1)</f>
        <v>1.1578208118097491</v>
      </c>
      <c r="J74" s="6">
        <v>13.97311768884391</v>
      </c>
      <c r="K74" s="6">
        <v>13.97319315664936</v>
      </c>
      <c r="L74" s="2">
        <f>ABS(Table2[[#This Row],[Nc Analytic]]-Table2[[#This Row],[Nc Simulation]])</f>
        <v>7.5467805450202263E-5</v>
      </c>
      <c r="M74" s="1">
        <f>100*IF(Table2[[#This Row],[Nc Analytic]]&gt;0, Table2[[#This Row],[Absolute Error]]/Table2[[#This Row],[Nc Analytic]],1)</f>
        <v>5.4008990360438652E-4</v>
      </c>
    </row>
    <row r="75" spans="1:13" x14ac:dyDescent="0.35">
      <c r="A75" s="1">
        <v>7.4</v>
      </c>
      <c r="B75" s="4">
        <v>0.27799200000000002</v>
      </c>
      <c r="C75" s="6">
        <v>0.27809631204403679</v>
      </c>
      <c r="D75" s="2">
        <f>ABS(Table6[[#This Row],[Pb Analytic]]-Table6[[#This Row],[Pb Simulation]])</f>
        <v>1.0431204403676952E-4</v>
      </c>
      <c r="E75" s="1">
        <f>100*IF(Table6[[#This Row],[Pb Analytic]]&gt;0, Table6[[#This Row],[Absolute Error]]/Table6[[#This Row],[Pb Analytic]],1)</f>
        <v>3.7509323036348505E-2</v>
      </c>
      <c r="F75" s="5">
        <v>0.595746</v>
      </c>
      <c r="G75" s="6">
        <v>0.58676858738506266</v>
      </c>
      <c r="H75" s="2">
        <f>ABS(Table7[[#This Row],[Pd Analytic]]-Table7[[#This Row],[Pd Simulation]])</f>
        <v>8.9774126149373412E-3</v>
      </c>
      <c r="I75" s="1">
        <f>100*IF(Table7[[#This Row],[Pd Analytic]]&gt;0, Table7[[#This Row],[Absolute Error]]/Table7[[#This Row],[Pd Analytic]],1)</f>
        <v>1.5299749863818082</v>
      </c>
      <c r="J75" s="6">
        <v>14.011948007953009</v>
      </c>
      <c r="K75" s="6">
        <v>14.02626238417305</v>
      </c>
      <c r="L75" s="2">
        <f>ABS(Table2[[#This Row],[Nc Analytic]]-Table2[[#This Row],[Nc Simulation]])</f>
        <v>1.4314376220040614E-2</v>
      </c>
      <c r="M75" s="1">
        <f>100*IF(Table2[[#This Row],[Nc Analytic]]&gt;0, Table2[[#This Row],[Absolute Error]]/Table2[[#This Row],[Nc Analytic]],1)</f>
        <v>0.10205410271087376</v>
      </c>
    </row>
    <row r="76" spans="1:13" x14ac:dyDescent="0.35">
      <c r="A76" s="1">
        <v>7.5</v>
      </c>
      <c r="B76" s="4">
        <v>0.287607</v>
      </c>
      <c r="C76" s="6">
        <v>0.28546472675242401</v>
      </c>
      <c r="D76" s="2">
        <f>ABS(Table6[[#This Row],[Pb Analytic]]-Table6[[#This Row],[Pb Simulation]])</f>
        <v>2.1422732475759876E-3</v>
      </c>
      <c r="E76" s="1">
        <f>100*IF(Table6[[#This Row],[Pb Analytic]]&gt;0, Table6[[#This Row],[Absolute Error]]/Table6[[#This Row],[Pb Analytic]],1)</f>
        <v>0.75045112296270644</v>
      </c>
      <c r="F76" s="5">
        <v>0.58774300000000002</v>
      </c>
      <c r="G76" s="6">
        <v>0.58120196815536329</v>
      </c>
      <c r="H76" s="2">
        <f>ABS(Table7[[#This Row],[Pd Analytic]]-Table7[[#This Row],[Pd Simulation]])</f>
        <v>6.5410318446367244E-3</v>
      </c>
      <c r="I76" s="1">
        <f>100*IF(Table7[[#This Row],[Pd Analytic]]&gt;0, Table7[[#This Row],[Absolute Error]]/Table7[[#This Row],[Pd Analytic]],1)</f>
        <v>1.1254318125241132</v>
      </c>
      <c r="J76" s="6">
        <v>14.068191721994349</v>
      </c>
      <c r="K76" s="6">
        <v>14.07704407168726</v>
      </c>
      <c r="L76" s="2">
        <f>ABS(Table2[[#This Row],[Nc Analytic]]-Table2[[#This Row],[Nc Simulation]])</f>
        <v>8.8523496929102663E-3</v>
      </c>
      <c r="M76" s="1">
        <f>100*IF(Table2[[#This Row],[Nc Analytic]]&gt;0, Table2[[#This Row],[Absolute Error]]/Table2[[#This Row],[Nc Analytic]],1)</f>
        <v>6.2885003753840152E-2</v>
      </c>
    </row>
    <row r="77" spans="1:13" x14ac:dyDescent="0.35">
      <c r="A77" s="1">
        <v>7.6</v>
      </c>
      <c r="B77" s="4">
        <v>0.29328100000000001</v>
      </c>
      <c r="C77" s="6">
        <v>0.29273415371955253</v>
      </c>
      <c r="D77" s="2">
        <f>ABS(Table6[[#This Row],[Pb Analytic]]-Table6[[#This Row],[Pb Simulation]])</f>
        <v>5.4684628044748829E-4</v>
      </c>
      <c r="E77" s="1">
        <f>100*IF(Table6[[#This Row],[Pb Analytic]]&gt;0, Table6[[#This Row],[Absolute Error]]/Table6[[#This Row],[Pb Analytic]],1)</f>
        <v>0.1868064499817067</v>
      </c>
      <c r="F77" s="5">
        <v>0.58378600000000003</v>
      </c>
      <c r="G77" s="6">
        <v>0.57568692203338112</v>
      </c>
      <c r="H77" s="2">
        <f>ABS(Table7[[#This Row],[Pd Analytic]]-Table7[[#This Row],[Pd Simulation]])</f>
        <v>8.0990779666189061E-3</v>
      </c>
      <c r="I77" s="1">
        <f>100*IF(Table7[[#This Row],[Pd Analytic]]&gt;0, Table7[[#This Row],[Absolute Error]]/Table7[[#This Row],[Pd Analytic]],1)</f>
        <v>1.406854603889939</v>
      </c>
      <c r="J77" s="6">
        <v>14.11589625016936</v>
      </c>
      <c r="K77" s="6">
        <v>14.12566164663879</v>
      </c>
      <c r="L77" s="2">
        <f>ABS(Table2[[#This Row],[Nc Analytic]]-Table2[[#This Row],[Nc Simulation]])</f>
        <v>9.7653964694295325E-3</v>
      </c>
      <c r="M77" s="1">
        <f>100*IF(Table2[[#This Row],[Nc Analytic]]&gt;0, Table2[[#This Row],[Absolute Error]]/Table2[[#This Row],[Nc Analytic]],1)</f>
        <v>6.9132311913709291E-2</v>
      </c>
    </row>
    <row r="78" spans="1:13" x14ac:dyDescent="0.35">
      <c r="A78" s="1">
        <v>7.7</v>
      </c>
      <c r="B78" s="4">
        <v>0.30107499999999998</v>
      </c>
      <c r="C78" s="6">
        <v>0.29990341948430549</v>
      </c>
      <c r="D78" s="2">
        <f>ABS(Table6[[#This Row],[Pb Analytic]]-Table6[[#This Row],[Pb Simulation]])</f>
        <v>1.1715805156944925E-3</v>
      </c>
      <c r="E78" s="1">
        <f>100*IF(Table6[[#This Row],[Pb Analytic]]&gt;0, Table6[[#This Row],[Absolute Error]]/Table6[[#This Row],[Pb Analytic]],1)</f>
        <v>0.39065260333112128</v>
      </c>
      <c r="F78" s="5">
        <v>0.57762000000000002</v>
      </c>
      <c r="G78" s="6">
        <v>0.57022646961306223</v>
      </c>
      <c r="H78" s="2">
        <f>ABS(Table7[[#This Row],[Pd Analytic]]-Table7[[#This Row],[Pd Simulation]])</f>
        <v>7.3935303869377966E-3</v>
      </c>
      <c r="I78" s="1">
        <f>100*IF(Table7[[#This Row],[Pd Analytic]]&gt;0, Table7[[#This Row],[Absolute Error]]/Table7[[#This Row],[Pd Analytic]],1)</f>
        <v>1.296595437240017</v>
      </c>
      <c r="J78" s="6">
        <v>14.168083487148319</v>
      </c>
      <c r="K78" s="6">
        <v>14.17223130201201</v>
      </c>
      <c r="L78" s="2">
        <f>ABS(Table2[[#This Row],[Nc Analytic]]-Table2[[#This Row],[Nc Simulation]])</f>
        <v>4.1478148636908685E-3</v>
      </c>
      <c r="M78" s="1">
        <f>100*IF(Table2[[#This Row],[Nc Analytic]]&gt;0, Table2[[#This Row],[Absolute Error]]/Table2[[#This Row],[Nc Analytic]],1)</f>
        <v>2.9267197065165101E-2</v>
      </c>
    </row>
    <row r="79" spans="1:13" x14ac:dyDescent="0.35">
      <c r="A79" s="1">
        <v>7.8</v>
      </c>
      <c r="B79" s="4">
        <v>0.30990800000000002</v>
      </c>
      <c r="C79" s="6">
        <v>0.30697170341081298</v>
      </c>
      <c r="D79" s="2">
        <f>ABS(Table6[[#This Row],[Pb Analytic]]-Table6[[#This Row],[Pb Simulation]])</f>
        <v>2.9362965891870374E-3</v>
      </c>
      <c r="E79" s="1">
        <f>100*IF(Table6[[#This Row],[Pb Analytic]]&gt;0, Table6[[#This Row],[Absolute Error]]/Table6[[#This Row],[Pb Analytic]],1)</f>
        <v>0.95653656560567779</v>
      </c>
      <c r="F79" s="5">
        <v>0.57123500000000005</v>
      </c>
      <c r="G79" s="6">
        <v>0.56482318397459474</v>
      </c>
      <c r="H79" s="2">
        <f>ABS(Table7[[#This Row],[Pd Analytic]]-Table7[[#This Row],[Pd Simulation]])</f>
        <v>6.4118160254053036E-3</v>
      </c>
      <c r="I79" s="1">
        <f>100*IF(Table7[[#This Row],[Pd Analytic]]&gt;0, Table7[[#This Row],[Absolute Error]]/Table7[[#This Row],[Pd Analytic]],1)</f>
        <v>1.135189951001321</v>
      </c>
      <c r="J79" s="6">
        <v>14.225590895299201</v>
      </c>
      <c r="K79" s="6">
        <v>14.216862383399331</v>
      </c>
      <c r="L79" s="2">
        <f>ABS(Table2[[#This Row],[Nc Analytic]]-Table2[[#This Row],[Nc Simulation]])</f>
        <v>8.7285118998696731E-3</v>
      </c>
      <c r="M79" s="1">
        <f>100*IF(Table2[[#This Row],[Nc Analytic]]&gt;0, Table2[[#This Row],[Absolute Error]]/Table2[[#This Row],[Nc Analytic]],1)</f>
        <v>6.1395487024350291E-2</v>
      </c>
    </row>
    <row r="80" spans="1:13" x14ac:dyDescent="0.35">
      <c r="A80" s="1">
        <v>7.9</v>
      </c>
      <c r="B80" s="4">
        <v>0.31561</v>
      </c>
      <c r="C80" s="6">
        <v>0.31393849937235652</v>
      </c>
      <c r="D80" s="2">
        <f>ABS(Table6[[#This Row],[Pb Analytic]]-Table6[[#This Row],[Pb Simulation]])</f>
        <v>1.6715006276434852E-3</v>
      </c>
      <c r="E80" s="1">
        <f>100*IF(Table6[[#This Row],[Pb Analytic]]&gt;0, Table6[[#This Row],[Absolute Error]]/Table6[[#This Row],[Pb Analytic]],1)</f>
        <v>0.53242932325447279</v>
      </c>
      <c r="F80" s="5">
        <v>0.56671300000000002</v>
      </c>
      <c r="G80" s="6">
        <v>0.5594792349863339</v>
      </c>
      <c r="H80" s="2">
        <f>ABS(Table7[[#This Row],[Pd Analytic]]-Table7[[#This Row],[Pd Simulation]])</f>
        <v>7.2337650136661269E-3</v>
      </c>
      <c r="I80" s="1">
        <f>100*IF(Table7[[#This Row],[Pd Analytic]]&gt;0, Table7[[#This Row],[Absolute Error]]/Table7[[#This Row],[Pd Analytic]],1)</f>
        <v>1.2929461115465388</v>
      </c>
      <c r="J80" s="6">
        <v>14.26430117442475</v>
      </c>
      <c r="K80" s="6">
        <v>14.25965776774245</v>
      </c>
      <c r="L80" s="2">
        <f>ABS(Table2[[#This Row],[Nc Analytic]]-Table2[[#This Row],[Nc Simulation]])</f>
        <v>4.6434066823000109E-3</v>
      </c>
      <c r="M80" s="1">
        <f>100*IF(Table2[[#This Row],[Nc Analytic]]&gt;0, Table2[[#This Row],[Absolute Error]]/Table2[[#This Row],[Nc Analytic]],1)</f>
        <v>3.2563240702761564E-2</v>
      </c>
    </row>
    <row r="81" spans="1:13" x14ac:dyDescent="0.35">
      <c r="A81" s="1">
        <v>8</v>
      </c>
      <c r="B81" s="4">
        <v>0.32227800000000001</v>
      </c>
      <c r="C81" s="6">
        <v>0.32080358076928978</v>
      </c>
      <c r="D81" s="2">
        <f>ABS(Table6[[#This Row],[Pb Analytic]]-Table6[[#This Row],[Pb Simulation]])</f>
        <v>1.4744192307102333E-3</v>
      </c>
      <c r="E81" s="1">
        <f>100*IF(Table6[[#This Row],[Pb Analytic]]&gt;0, Table6[[#This Row],[Absolute Error]]/Table6[[#This Row],[Pb Analytic]],1)</f>
        <v>0.45960186204111664</v>
      </c>
      <c r="F81" s="5">
        <v>0.56166000000000005</v>
      </c>
      <c r="G81" s="6">
        <v>0.55419642982520811</v>
      </c>
      <c r="H81" s="2">
        <f>ABS(Table7[[#This Row],[Pd Analytic]]-Table7[[#This Row],[Pd Simulation]])</f>
        <v>7.4635701747919336E-3</v>
      </c>
      <c r="I81" s="1">
        <f>100*IF(Table7[[#This Row],[Pd Analytic]]&gt;0, Table7[[#This Row],[Absolute Error]]/Table7[[#This Row],[Pd Analytic]],1)</f>
        <v>1.346737325093545</v>
      </c>
      <c r="J81" s="6">
        <v>14.29314516792963</v>
      </c>
      <c r="K81" s="6">
        <v>14.30071423104901</v>
      </c>
      <c r="L81" s="2">
        <f>ABS(Table2[[#This Row],[Nc Analytic]]-Table2[[#This Row],[Nc Simulation]])</f>
        <v>7.5690631193801039E-3</v>
      </c>
      <c r="M81" s="1">
        <f>100*IF(Table2[[#This Row],[Nc Analytic]]&gt;0, Table2[[#This Row],[Absolute Error]]/Table2[[#This Row],[Nc Analytic]],1)</f>
        <v>5.2927867777027002E-2</v>
      </c>
    </row>
    <row r="82" spans="1:13" x14ac:dyDescent="0.35">
      <c r="A82" s="1">
        <v>8.1</v>
      </c>
      <c r="B82" s="4">
        <v>0.329818</v>
      </c>
      <c r="C82" s="6">
        <v>0.32756696867338142</v>
      </c>
      <c r="D82" s="2">
        <f>ABS(Table6[[#This Row],[Pb Analytic]]-Table6[[#This Row],[Pb Simulation]])</f>
        <v>2.25103132661858E-3</v>
      </c>
      <c r="E82" s="1">
        <f>100*IF(Table6[[#This Row],[Pb Analytic]]&gt;0, Table6[[#This Row],[Absolute Error]]/Table6[[#This Row],[Pb Analytic]],1)</f>
        <v>0.68719728846136929</v>
      </c>
      <c r="F82" s="5">
        <v>0.55559899999999995</v>
      </c>
      <c r="G82" s="6">
        <v>0.54897624996158112</v>
      </c>
      <c r="H82" s="2">
        <f>ABS(Table7[[#This Row],[Pd Analytic]]-Table7[[#This Row],[Pd Simulation]])</f>
        <v>6.6227500384188343E-3</v>
      </c>
      <c r="I82" s="1">
        <f>100*IF(Table7[[#This Row],[Pd Analytic]]&gt;0, Table7[[#This Row],[Absolute Error]]/Table7[[#This Row],[Pd Analytic]],1)</f>
        <v>1.2063818860801925</v>
      </c>
      <c r="J82" s="6">
        <v>14.346757424387521</v>
      </c>
      <c r="K82" s="6">
        <v>14.340122803123229</v>
      </c>
      <c r="L82" s="2">
        <f>ABS(Table2[[#This Row],[Nc Analytic]]-Table2[[#This Row],[Nc Simulation]])</f>
        <v>6.6346212642915958E-3</v>
      </c>
      <c r="M82" s="1">
        <f>100*IF(Table2[[#This Row],[Nc Analytic]]&gt;0, Table2[[#This Row],[Absolute Error]]/Table2[[#This Row],[Nc Analytic]],1)</f>
        <v>4.626613980492969E-2</v>
      </c>
    </row>
    <row r="83" spans="1:13" x14ac:dyDescent="0.35">
      <c r="A83" s="1">
        <v>8.1999999999999993</v>
      </c>
      <c r="B83" s="4">
        <v>0.33576499999999998</v>
      </c>
      <c r="C83" s="6">
        <v>0.33422890288691959</v>
      </c>
      <c r="D83" s="2">
        <f>ABS(Table6[[#This Row],[Pb Analytic]]-Table6[[#This Row],[Pb Simulation]])</f>
        <v>1.5360971130803924E-3</v>
      </c>
      <c r="E83" s="1">
        <f>100*IF(Table6[[#This Row],[Pb Analytic]]&gt;0, Table6[[#This Row],[Absolute Error]]/Table6[[#This Row],[Pb Analytic]],1)</f>
        <v>0.4595943378362175</v>
      </c>
      <c r="F83" s="5">
        <v>0.55095099999999997</v>
      </c>
      <c r="G83" s="6">
        <v>0.54381988485491717</v>
      </c>
      <c r="H83" s="2">
        <f>ABS(Table7[[#This Row],[Pd Analytic]]-Table7[[#This Row],[Pd Simulation]])</f>
        <v>7.1311151450828003E-3</v>
      </c>
      <c r="I83" s="1">
        <f>100*IF(Table7[[#This Row],[Pd Analytic]]&gt;0, Table7[[#This Row],[Absolute Error]]/Table7[[#This Row],[Pd Analytic]],1)</f>
        <v>1.3113009184990123</v>
      </c>
      <c r="J83" s="6">
        <v>14.376055265974101</v>
      </c>
      <c r="K83" s="6">
        <v>14.3779691079479</v>
      </c>
      <c r="L83" s="2">
        <f>ABS(Table2[[#This Row],[Nc Analytic]]-Table2[[#This Row],[Nc Simulation]])</f>
        <v>1.9138419737991796E-3</v>
      </c>
      <c r="M83" s="1">
        <f>100*IF(Table2[[#This Row],[Nc Analytic]]&gt;0, Table2[[#This Row],[Absolute Error]]/Table2[[#This Row],[Nc Analytic]],1)</f>
        <v>1.3310933967310029E-2</v>
      </c>
    </row>
    <row r="84" spans="1:13" x14ac:dyDescent="0.35">
      <c r="A84" s="1">
        <v>8.3000000000000007</v>
      </c>
      <c r="B84" s="4">
        <v>0.34332800000000002</v>
      </c>
      <c r="C84" s="6">
        <v>0.34078981570587208</v>
      </c>
      <c r="D84" s="2">
        <f>ABS(Table6[[#This Row],[Pb Analytic]]-Table6[[#This Row],[Pb Simulation]])</f>
        <v>2.5381842941279431E-3</v>
      </c>
      <c r="E84" s="1">
        <f>100*IF(Table6[[#This Row],[Pb Analytic]]&gt;0, Table6[[#This Row],[Absolute Error]]/Table6[[#This Row],[Pb Analytic]],1)</f>
        <v>0.74479464383953076</v>
      </c>
      <c r="F84" s="5">
        <v>0.54503699999999999</v>
      </c>
      <c r="G84" s="6">
        <v>0.53872826260236262</v>
      </c>
      <c r="H84" s="2">
        <f>ABS(Table7[[#This Row],[Pd Analytic]]-Table7[[#This Row],[Pd Simulation]])</f>
        <v>6.3087373976373762E-3</v>
      </c>
      <c r="I84" s="1">
        <f>100*IF(Table7[[#This Row],[Pd Analytic]]&gt;0, Table7[[#This Row],[Absolute Error]]/Table7[[#This Row],[Pd Analytic]],1)</f>
        <v>1.1710425896652612</v>
      </c>
      <c r="J84" s="6">
        <v>14.41886627807474</v>
      </c>
      <c r="K84" s="6">
        <v>14.414333688840481</v>
      </c>
      <c r="L84" s="2">
        <f>ABS(Table2[[#This Row],[Nc Analytic]]-Table2[[#This Row],[Nc Simulation]])</f>
        <v>4.5325892342589214E-3</v>
      </c>
      <c r="M84" s="1">
        <f>100*IF(Table2[[#This Row],[Nc Analytic]]&gt;0, Table2[[#This Row],[Absolute Error]]/Table2[[#This Row],[Nc Analytic]],1)</f>
        <v>3.1445013915336467E-2</v>
      </c>
    </row>
    <row r="85" spans="1:13" x14ac:dyDescent="0.35">
      <c r="A85" s="1">
        <v>8.4</v>
      </c>
      <c r="B85" s="4">
        <v>0.34790100000000002</v>
      </c>
      <c r="C85" s="6">
        <v>0.34725030818103719</v>
      </c>
      <c r="D85" s="2">
        <f>ABS(Table6[[#This Row],[Pb Analytic]]-Table6[[#This Row],[Pb Simulation]])</f>
        <v>6.5069181896282302E-4</v>
      </c>
      <c r="E85" s="1">
        <f>100*IF(Table6[[#This Row],[Pb Analytic]]&gt;0, Table6[[#This Row],[Absolute Error]]/Table6[[#This Row],[Pb Analytic]],1)</f>
        <v>0.18738408681946744</v>
      </c>
      <c r="F85" s="5">
        <v>0.54117899999999997</v>
      </c>
      <c r="G85" s="6">
        <v>0.53370207777474954</v>
      </c>
      <c r="H85" s="2">
        <f>ABS(Table7[[#This Row],[Pd Analytic]]-Table7[[#This Row],[Pd Simulation]])</f>
        <v>7.4769222252504264E-3</v>
      </c>
      <c r="I85" s="1">
        <f>100*IF(Table7[[#This Row],[Pd Analytic]]&gt;0, Table7[[#This Row],[Absolute Error]]/Table7[[#This Row],[Pd Analytic]],1)</f>
        <v>1.4009543032744352</v>
      </c>
      <c r="J85" s="6">
        <v>14.437287472374489</v>
      </c>
      <c r="K85" s="6">
        <v>14.449292317895081</v>
      </c>
      <c r="L85" s="2">
        <f>ABS(Table2[[#This Row],[Nc Analytic]]-Table2[[#This Row],[Nc Simulation]])</f>
        <v>1.2004845520591445E-2</v>
      </c>
      <c r="M85" s="1">
        <f>100*IF(Table2[[#This Row],[Nc Analytic]]&gt;0, Table2[[#This Row],[Absolute Error]]/Table2[[#This Row],[Nc Analytic]],1)</f>
        <v>8.3082584644811636E-2</v>
      </c>
    </row>
    <row r="86" spans="1:13" x14ac:dyDescent="0.35">
      <c r="A86" s="1">
        <v>8.5</v>
      </c>
      <c r="B86" s="4">
        <v>0.35486099999999998</v>
      </c>
      <c r="C86" s="6">
        <v>0.35361112867844108</v>
      </c>
      <c r="D86" s="2">
        <f>ABS(Table6[[#This Row],[Pb Analytic]]-Table6[[#This Row],[Pb Simulation]])</f>
        <v>1.2498713215589041E-3</v>
      </c>
      <c r="E86" s="1">
        <f>100*IF(Table6[[#This Row],[Pb Analytic]]&gt;0, Table6[[#This Row],[Absolute Error]]/Table6[[#This Row],[Pb Analytic]],1)</f>
        <v>0.35345927211908651</v>
      </c>
      <c r="F86" s="5">
        <v>0.53544700000000001</v>
      </c>
      <c r="G86" s="6">
        <v>0.52874181666456543</v>
      </c>
      <c r="H86" s="2">
        <f>ABS(Table7[[#This Row],[Pd Analytic]]-Table7[[#This Row],[Pd Simulation]])</f>
        <v>6.7051833354345725E-3</v>
      </c>
      <c r="I86" s="1">
        <f>100*IF(Table7[[#This Row],[Pd Analytic]]&gt;0, Table7[[#This Row],[Absolute Error]]/Table7[[#This Row],[Pd Analytic]],1)</f>
        <v>1.2681394064370646</v>
      </c>
      <c r="J86" s="6">
        <v>14.473936404665659</v>
      </c>
      <c r="K86" s="6">
        <v>14.482916289530859</v>
      </c>
      <c r="L86" s="2">
        <f>ABS(Table2[[#This Row],[Nc Analytic]]-Table2[[#This Row],[Nc Simulation]])</f>
        <v>8.9798848651998497E-3</v>
      </c>
      <c r="M86" s="1">
        <f>100*IF(Table2[[#This Row],[Nc Analytic]]&gt;0, Table2[[#This Row],[Absolute Error]]/Table2[[#This Row],[Nc Analytic]],1)</f>
        <v>6.2003291917740774E-2</v>
      </c>
    </row>
    <row r="87" spans="1:13" x14ac:dyDescent="0.35">
      <c r="A87" s="1">
        <v>8.6</v>
      </c>
      <c r="B87" s="4">
        <v>0.36064099999999999</v>
      </c>
      <c r="C87" s="6">
        <v>0.35987315354936322</v>
      </c>
      <c r="D87" s="2">
        <f>ABS(Table6[[#This Row],[Pb Analytic]]-Table6[[#This Row],[Pb Simulation]])</f>
        <v>7.678464506367666E-4</v>
      </c>
      <c r="E87" s="1">
        <f>100*IF(Table6[[#This Row],[Pb Analytic]]&gt;0, Table6[[#This Row],[Absolute Error]]/Table6[[#This Row],[Pb Analytic]],1)</f>
        <v>0.21336586046045314</v>
      </c>
      <c r="F87" s="5">
        <v>0.53096200000000005</v>
      </c>
      <c r="G87" s="6">
        <v>0.52384778015893052</v>
      </c>
      <c r="H87" s="2">
        <f>ABS(Table7[[#This Row],[Pd Analytic]]-Table7[[#This Row],[Pd Simulation]])</f>
        <v>7.1142198410695245E-3</v>
      </c>
      <c r="I87" s="1">
        <f>100*IF(Table7[[#This Row],[Pd Analytic]]&gt;0, Table7[[#This Row],[Absolute Error]]/Table7[[#This Row],[Pd Analytic]],1)</f>
        <v>1.358070055944713</v>
      </c>
      <c r="J87" s="6">
        <v>14.51192624176279</v>
      </c>
      <c r="K87" s="6">
        <v>14.515272698209079</v>
      </c>
      <c r="L87" s="2">
        <f>ABS(Table2[[#This Row],[Nc Analytic]]-Table2[[#This Row],[Nc Simulation]])</f>
        <v>3.346456446289281E-3</v>
      </c>
      <c r="M87" s="1">
        <f>100*IF(Table2[[#This Row],[Nc Analytic]]&gt;0, Table2[[#This Row],[Absolute Error]]/Table2[[#This Row],[Nc Analytic]],1)</f>
        <v>2.3054726672149761E-2</v>
      </c>
    </row>
    <row r="88" spans="1:13" x14ac:dyDescent="0.35">
      <c r="A88" s="1">
        <v>8.6999999999999993</v>
      </c>
      <c r="B88" s="4">
        <v>0.36816500000000002</v>
      </c>
      <c r="C88" s="6">
        <v>0.36603736973068413</v>
      </c>
      <c r="D88" s="2">
        <f>ABS(Table6[[#This Row],[Pb Analytic]]-Table6[[#This Row],[Pb Simulation]])</f>
        <v>2.1276302693158944E-3</v>
      </c>
      <c r="E88" s="1">
        <f>100*IF(Table6[[#This Row],[Pb Analytic]]&gt;0, Table6[[#This Row],[Absolute Error]]/Table6[[#This Row],[Pb Analytic]],1)</f>
        <v>0.58126039723247958</v>
      </c>
      <c r="F88" s="5">
        <v>0.52468099999999995</v>
      </c>
      <c r="G88" s="6">
        <v>0.51902010443816826</v>
      </c>
      <c r="H88" s="2">
        <f>ABS(Table7[[#This Row],[Pd Analytic]]-Table7[[#This Row],[Pd Simulation]])</f>
        <v>5.6608955618316914E-3</v>
      </c>
      <c r="I88" s="1">
        <f>100*IF(Table7[[#This Row],[Pd Analytic]]&gt;0, Table7[[#This Row],[Absolute Error]]/Table7[[#This Row],[Pd Analytic]],1)</f>
        <v>1.0906890722392206</v>
      </c>
      <c r="J88" s="6">
        <v>14.53756901791964</v>
      </c>
      <c r="K88" s="6">
        <v>14.546424700567179</v>
      </c>
      <c r="L88" s="2">
        <f>ABS(Table2[[#This Row],[Nc Analytic]]-Table2[[#This Row],[Nc Simulation]])</f>
        <v>8.8556826475389983E-3</v>
      </c>
      <c r="M88" s="1">
        <f>100*IF(Table2[[#This Row],[Nc Analytic]]&gt;0, Table2[[#This Row],[Absolute Error]]/Table2[[#This Row],[Nc Analytic]],1)</f>
        <v>6.0878757700465774E-2</v>
      </c>
    </row>
    <row r="89" spans="1:13" x14ac:dyDescent="0.35">
      <c r="A89" s="1">
        <v>8.8000000000000007</v>
      </c>
      <c r="B89" s="4">
        <v>0.37362499999999998</v>
      </c>
      <c r="C89" s="6">
        <v>0.37210485910723179</v>
      </c>
      <c r="D89" s="2">
        <f>ABS(Table6[[#This Row],[Pb Analytic]]-Table6[[#This Row],[Pb Simulation]])</f>
        <v>1.5201408927681959E-3</v>
      </c>
      <c r="E89" s="1">
        <f>100*IF(Table6[[#This Row],[Pb Analytic]]&gt;0, Table6[[#This Row],[Absolute Error]]/Table6[[#This Row],[Pb Analytic]],1)</f>
        <v>0.4085248702248544</v>
      </c>
      <c r="F89" s="5">
        <v>0.52082399999999995</v>
      </c>
      <c r="G89" s="6">
        <v>0.51425877968766154</v>
      </c>
      <c r="H89" s="2">
        <f>ABS(Table7[[#This Row],[Pd Analytic]]-Table7[[#This Row],[Pd Simulation]])</f>
        <v>6.5652203123384156E-3</v>
      </c>
      <c r="I89" s="1">
        <f>100*IF(Table7[[#This Row],[Pd Analytic]]&gt;0, Table7[[#This Row],[Absolute Error]]/Table7[[#This Row],[Pd Analytic]],1)</f>
        <v>1.2766374774050226</v>
      </c>
      <c r="J89" s="6">
        <v>14.5723333160804</v>
      </c>
      <c r="K89" s="6">
        <v>14.576431762359199</v>
      </c>
      <c r="L89" s="2">
        <f>ABS(Table2[[#This Row],[Nc Analytic]]-Table2[[#This Row],[Nc Simulation]])</f>
        <v>4.0984462787996279E-3</v>
      </c>
      <c r="M89" s="1">
        <f>100*IF(Table2[[#This Row],[Nc Analytic]]&gt;0, Table2[[#This Row],[Absolute Error]]/Table2[[#This Row],[Nc Analytic]],1)</f>
        <v>2.8116937983293476E-2</v>
      </c>
    </row>
    <row r="90" spans="1:13" x14ac:dyDescent="0.35">
      <c r="A90" s="1">
        <v>8.9</v>
      </c>
      <c r="B90" s="4">
        <v>0.379523</v>
      </c>
      <c r="C90" s="6">
        <v>0.37807678447905407</v>
      </c>
      <c r="D90" s="2">
        <f>ABS(Table6[[#This Row],[Pb Analytic]]-Table6[[#This Row],[Pb Simulation]])</f>
        <v>1.446215520945926E-3</v>
      </c>
      <c r="E90" s="1">
        <f>100*IF(Table6[[#This Row],[Pb Analytic]]&gt;0, Table6[[#This Row],[Absolute Error]]/Table6[[#This Row],[Pb Analytic]],1)</f>
        <v>0.3825189962241779</v>
      </c>
      <c r="F90" s="5">
        <v>0.51585899999999996</v>
      </c>
      <c r="G90" s="6">
        <v>0.50956366699769573</v>
      </c>
      <c r="H90" s="2">
        <f>ABS(Table7[[#This Row],[Pd Analytic]]-Table7[[#This Row],[Pd Simulation]])</f>
        <v>6.2953330023042264E-3</v>
      </c>
      <c r="I90" s="1">
        <f>100*IF(Table7[[#This Row],[Pd Analytic]]&gt;0, Table7[[#This Row],[Absolute Error]]/Table7[[#This Row],[Pd Analytic]],1)</f>
        <v>1.2354360033939966</v>
      </c>
      <c r="J90" s="6">
        <v>14.594315122628791</v>
      </c>
      <c r="K90" s="6">
        <v>14.6053498906954</v>
      </c>
      <c r="L90" s="2">
        <f>ABS(Table2[[#This Row],[Nc Analytic]]-Table2[[#This Row],[Nc Simulation]])</f>
        <v>1.1034768066609857E-2</v>
      </c>
      <c r="M90" s="1">
        <f>100*IF(Table2[[#This Row],[Nc Analytic]]&gt;0, Table2[[#This Row],[Absolute Error]]/Table2[[#This Row],[Nc Analytic]],1)</f>
        <v>7.5552918274417749E-2</v>
      </c>
    </row>
    <row r="91" spans="1:13" x14ac:dyDescent="0.35">
      <c r="A91" s="1">
        <v>9</v>
      </c>
      <c r="B91" s="4">
        <v>0.38688600000000001</v>
      </c>
      <c r="C91" s="6">
        <v>0.38395437698780138</v>
      </c>
      <c r="D91" s="2">
        <f>ABS(Table6[[#This Row],[Pb Analytic]]-Table6[[#This Row],[Pb Simulation]])</f>
        <v>2.9316230121986253E-3</v>
      </c>
      <c r="E91" s="1">
        <f>100*IF(Table6[[#This Row],[Pb Analytic]]&gt;0, Table6[[#This Row],[Absolute Error]]/Table6[[#This Row],[Pb Analytic]],1)</f>
        <v>0.76353420820405604</v>
      </c>
      <c r="F91" s="5">
        <v>0.51032299999999997</v>
      </c>
      <c r="G91" s="6">
        <v>0.50493451361318265</v>
      </c>
      <c r="H91" s="2">
        <f>ABS(Table7[[#This Row],[Pd Analytic]]-Table7[[#This Row],[Pd Simulation]])</f>
        <v>5.3884863868173261E-3</v>
      </c>
      <c r="I91" s="1">
        <f>100*IF(Table7[[#This Row],[Pd Analytic]]&gt;0, Table7[[#This Row],[Absolute Error]]/Table7[[#This Row],[Pd Analytic]],1)</f>
        <v>1.0671653930444744</v>
      </c>
      <c r="J91" s="6">
        <v>14.63308920612711</v>
      </c>
      <c r="K91" s="6">
        <v>14.63323185214708</v>
      </c>
      <c r="L91" s="2">
        <f>ABS(Table2[[#This Row],[Nc Analytic]]-Table2[[#This Row],[Nc Simulation]])</f>
        <v>1.4264601997027171E-4</v>
      </c>
      <c r="M91" s="1">
        <f>100*IF(Table2[[#This Row],[Nc Analytic]]&gt;0, Table2[[#This Row],[Absolute Error]]/Table2[[#This Row],[Nc Analytic]],1)</f>
        <v>9.7480871902772307E-4</v>
      </c>
    </row>
    <row r="92" spans="1:13" x14ac:dyDescent="0.35">
      <c r="A92" s="1">
        <v>9.1</v>
      </c>
      <c r="B92" s="4">
        <v>0.390017</v>
      </c>
      <c r="C92" s="6">
        <v>0.38973892486742501</v>
      </c>
      <c r="D92" s="2">
        <f>ABS(Table6[[#This Row],[Pb Analytic]]-Table6[[#This Row],[Pb Simulation]])</f>
        <v>2.7807513257499528E-4</v>
      </c>
      <c r="E92" s="1">
        <f>100*IF(Table6[[#This Row],[Pb Analytic]]&gt;0, Table6[[#This Row],[Absolute Error]]/Table6[[#This Row],[Pb Analytic]],1)</f>
        <v>7.134907878898325E-2</v>
      </c>
      <c r="F92" s="5">
        <v>0.50746999999999998</v>
      </c>
      <c r="G92" s="6">
        <v>0.50037096668272563</v>
      </c>
      <c r="H92" s="2">
        <f>ABS(Table7[[#This Row],[Pd Analytic]]-Table7[[#This Row],[Pd Simulation]])</f>
        <v>7.0990333172743503E-3</v>
      </c>
      <c r="I92" s="1">
        <f>100*IF(Table7[[#This Row],[Pd Analytic]]&gt;0, Table7[[#This Row],[Absolute Error]]/Table7[[#This Row],[Pd Analytic]],1)</f>
        <v>1.4187540424933753</v>
      </c>
      <c r="J92" s="6">
        <v>14.64330056380958</v>
      </c>
      <c r="K92" s="6">
        <v>14.66012737733204</v>
      </c>
      <c r="L92" s="2">
        <f>ABS(Table2[[#This Row],[Nc Analytic]]-Table2[[#This Row],[Nc Simulation]])</f>
        <v>1.6826813522460071E-2</v>
      </c>
      <c r="M92" s="1">
        <f>100*IF(Table2[[#This Row],[Nc Analytic]]&gt;0, Table2[[#This Row],[Absolute Error]]/Table2[[#This Row],[Nc Analytic]],1)</f>
        <v>0.1147794496552481</v>
      </c>
    </row>
    <row r="93" spans="1:13" x14ac:dyDescent="0.35">
      <c r="A93" s="1">
        <v>9.1999999999999993</v>
      </c>
      <c r="B93" s="4">
        <v>0.39803100000000002</v>
      </c>
      <c r="C93" s="6">
        <v>0.39543176339504799</v>
      </c>
      <c r="D93" s="2">
        <f>ABS(Table6[[#This Row],[Pb Analytic]]-Table6[[#This Row],[Pb Simulation]])</f>
        <v>2.5992366049520377E-3</v>
      </c>
      <c r="E93" s="1">
        <f>100*IF(Table6[[#This Row],[Pb Analytic]]&gt;0, Table6[[#This Row],[Absolute Error]]/Table6[[#This Row],[Pb Analytic]],1)</f>
        <v>0.65731608979406231</v>
      </c>
      <c r="F93" s="5">
        <v>0.50122800000000001</v>
      </c>
      <c r="G93" s="6">
        <v>0.49587258564456588</v>
      </c>
      <c r="H93" s="2">
        <f>ABS(Table7[[#This Row],[Pd Analytic]]-Table7[[#This Row],[Pd Simulation]])</f>
        <v>5.3554143554341294E-3</v>
      </c>
      <c r="I93" s="1">
        <f>100*IF(Table7[[#This Row],[Pd Analytic]]&gt;0, Table7[[#This Row],[Absolute Error]]/Table7[[#This Row],[Pd Analytic]],1)</f>
        <v>1.0799980701640988</v>
      </c>
      <c r="J93" s="6">
        <v>14.68027786744789</v>
      </c>
      <c r="K93" s="6">
        <v>14.68608335262557</v>
      </c>
      <c r="L93" s="2">
        <f>ABS(Table2[[#This Row],[Nc Analytic]]-Table2[[#This Row],[Nc Simulation]])</f>
        <v>5.8054851776798699E-3</v>
      </c>
      <c r="M93" s="1">
        <f>100*IF(Table2[[#This Row],[Nc Analytic]]&gt;0, Table2[[#This Row],[Absolute Error]]/Table2[[#This Row],[Nc Analytic]],1)</f>
        <v>3.9530520413681082E-2</v>
      </c>
    </row>
    <row r="94" spans="1:13" x14ac:dyDescent="0.35">
      <c r="A94" s="1">
        <v>9.3000000000000007</v>
      </c>
      <c r="B94" s="4">
        <v>0.40299299999999999</v>
      </c>
      <c r="C94" s="6">
        <v>0.40103426592803409</v>
      </c>
      <c r="D94" s="2">
        <f>ABS(Table6[[#This Row],[Pb Analytic]]-Table6[[#This Row],[Pb Simulation]])</f>
        <v>1.9587340719658952E-3</v>
      </c>
      <c r="E94" s="1">
        <f>100*IF(Table6[[#This Row],[Pb Analytic]]&gt;0, Table6[[#This Row],[Absolute Error]]/Table6[[#This Row],[Pb Analytic]],1)</f>
        <v>0.48842062596152108</v>
      </c>
      <c r="F94" s="5">
        <v>0.49756899999999998</v>
      </c>
      <c r="G94" s="6">
        <v>0.49143885337563559</v>
      </c>
      <c r="H94" s="2">
        <f>ABS(Table7[[#This Row],[Pd Analytic]]-Table7[[#This Row],[Pd Simulation]])</f>
        <v>6.1301466243643965E-3</v>
      </c>
      <c r="I94" s="1">
        <f>100*IF(Table7[[#This Row],[Pd Analytic]]&gt;0, Table7[[#This Row],[Absolute Error]]/Table7[[#This Row],[Pd Analytic]],1)</f>
        <v>1.2473874587361462</v>
      </c>
      <c r="J94" s="6">
        <v>14.703545640422609</v>
      </c>
      <c r="K94" s="6">
        <v>14.7111439996561</v>
      </c>
      <c r="L94" s="2">
        <f>ABS(Table2[[#This Row],[Nc Analytic]]-Table2[[#This Row],[Nc Simulation]])</f>
        <v>7.5983592334907257E-3</v>
      </c>
      <c r="M94" s="1">
        <f>100*IF(Table2[[#This Row],[Nc Analytic]]&gt;0, Table2[[#This Row],[Absolute Error]]/Table2[[#This Row],[Nc Analytic]],1)</f>
        <v>5.1650362702372783E-2</v>
      </c>
    </row>
    <row r="95" spans="1:13" x14ac:dyDescent="0.35">
      <c r="A95" s="1">
        <v>9.4</v>
      </c>
      <c r="B95" s="4">
        <v>0.408779</v>
      </c>
      <c r="C95" s="6">
        <v>0.40654783592289973</v>
      </c>
      <c r="D95" s="2">
        <f>ABS(Table6[[#This Row],[Pb Analytic]]-Table6[[#This Row],[Pb Simulation]])</f>
        <v>2.2311640771002783E-3</v>
      </c>
      <c r="E95" s="1">
        <f>100*IF(Table6[[#This Row],[Pb Analytic]]&gt;0, Table6[[#This Row],[Absolute Error]]/Table6[[#This Row],[Pb Analytic]],1)</f>
        <v>0.54880726939188784</v>
      </c>
      <c r="F95" s="5">
        <v>0.49159599999999998</v>
      </c>
      <c r="G95" s="6">
        <v>0.48706918621927969</v>
      </c>
      <c r="H95" s="2">
        <f>ABS(Table7[[#This Row],[Pd Analytic]]-Table7[[#This Row],[Pd Simulation]])</f>
        <v>4.5268137807202846E-3</v>
      </c>
      <c r="I95" s="1">
        <f>100*IF(Table7[[#This Row],[Pd Analytic]]&gt;0, Table7[[#This Row],[Absolute Error]]/Table7[[#This Row],[Pd Analytic]],1)</f>
        <v>0.92939851437908505</v>
      </c>
      <c r="J95" s="6">
        <v>14.72229923386657</v>
      </c>
      <c r="K95" s="6">
        <v>14.735351043247199</v>
      </c>
      <c r="L95" s="2">
        <f>ABS(Table2[[#This Row],[Nc Analytic]]-Table2[[#This Row],[Nc Simulation]])</f>
        <v>1.3051809380629109E-2</v>
      </c>
      <c r="M95" s="1">
        <f>100*IF(Table2[[#This Row],[Nc Analytic]]&gt;0, Table2[[#This Row],[Absolute Error]]/Table2[[#This Row],[Nc Analytic]],1)</f>
        <v>8.8574811297830527E-2</v>
      </c>
    </row>
    <row r="96" spans="1:13" x14ac:dyDescent="0.35">
      <c r="A96" s="1">
        <v>9.5</v>
      </c>
      <c r="B96" s="4">
        <v>0.41459699999999999</v>
      </c>
      <c r="C96" s="6">
        <v>0.41197389984074828</v>
      </c>
      <c r="D96" s="2">
        <f>ABS(Table6[[#This Row],[Pb Analytic]]-Table6[[#This Row],[Pb Simulation]])</f>
        <v>2.6231001592517122E-3</v>
      </c>
      <c r="E96" s="1">
        <f>100*IF(Table6[[#This Row],[Pb Analytic]]&gt;0, Table6[[#This Row],[Absolute Error]]/Table6[[#This Row],[Pb Analytic]],1)</f>
        <v>0.6367151317755062</v>
      </c>
      <c r="F96" s="5">
        <v>0.487927</v>
      </c>
      <c r="G96" s="6">
        <v>0.4827629429972371</v>
      </c>
      <c r="H96" s="2">
        <f>ABS(Table7[[#This Row],[Pd Analytic]]-Table7[[#This Row],[Pd Simulation]])</f>
        <v>5.1640570027629007E-3</v>
      </c>
      <c r="I96" s="1">
        <f>100*IF(Table7[[#This Row],[Pd Analytic]]&gt;0, Table7[[#This Row],[Absolute Error]]/Table7[[#This Row],[Pd Analytic]],1)</f>
        <v>1.0696879447088081</v>
      </c>
      <c r="J96" s="6">
        <v>14.747808714391381</v>
      </c>
      <c r="K96" s="6">
        <v>14.758743868460391</v>
      </c>
      <c r="L96" s="2">
        <f>ABS(Table2[[#This Row],[Nc Analytic]]-Table2[[#This Row],[Nc Simulation]])</f>
        <v>1.0935154069009911E-2</v>
      </c>
      <c r="M96" s="1">
        <f>100*IF(Table2[[#This Row],[Nc Analytic]]&gt;0, Table2[[#This Row],[Absolute Error]]/Table2[[#This Row],[Nc Analytic]],1)</f>
        <v>7.4092715250506272E-2</v>
      </c>
    </row>
    <row r="97" spans="1:13" x14ac:dyDescent="0.35">
      <c r="A97" s="1">
        <v>9.6</v>
      </c>
      <c r="B97" s="4">
        <v>0.41877900000000001</v>
      </c>
      <c r="C97" s="6">
        <v>0.41731390085233439</v>
      </c>
      <c r="D97" s="2">
        <f>ABS(Table6[[#This Row],[Pb Analytic]]-Table6[[#This Row],[Pb Simulation]])</f>
        <v>1.4650991476656272E-3</v>
      </c>
      <c r="E97" s="1">
        <f>100*IF(Table6[[#This Row],[Pb Analytic]]&gt;0, Table6[[#This Row],[Absolute Error]]/Table6[[#This Row],[Pb Analytic]],1)</f>
        <v>0.35107844351057199</v>
      </c>
      <c r="F97" s="5">
        <v>0.483879</v>
      </c>
      <c r="G97" s="6">
        <v>0.4785194331021867</v>
      </c>
      <c r="H97" s="2">
        <f>ABS(Table7[[#This Row],[Pd Analytic]]-Table7[[#This Row],[Pd Simulation]])</f>
        <v>5.359566897813306E-3</v>
      </c>
      <c r="I97" s="1">
        <f>100*IF(Table7[[#This Row],[Pd Analytic]]&gt;0, Table7[[#This Row],[Absolute Error]]/Table7[[#This Row],[Pd Analytic]],1)</f>
        <v>1.1200311893433141</v>
      </c>
      <c r="J97" s="6">
        <v>14.7700967058387</v>
      </c>
      <c r="K97" s="6">
        <v>14.78135966737957</v>
      </c>
      <c r="L97" s="2">
        <f>ABS(Table2[[#This Row],[Nc Analytic]]-Table2[[#This Row],[Nc Simulation]])</f>
        <v>1.1262961540870364E-2</v>
      </c>
      <c r="M97" s="1">
        <f>100*IF(Table2[[#This Row],[Nc Analytic]]&gt;0, Table2[[#This Row],[Absolute Error]]/Table2[[#This Row],[Nc Analytic]],1)</f>
        <v>7.6197060313241499E-2</v>
      </c>
    </row>
    <row r="98" spans="1:13" x14ac:dyDescent="0.35">
      <c r="A98" s="1">
        <v>9.6999999999999993</v>
      </c>
      <c r="B98" s="4">
        <v>0.424597</v>
      </c>
      <c r="C98" s="6">
        <v>0.42256929326369291</v>
      </c>
      <c r="D98" s="2">
        <f>ABS(Table6[[#This Row],[Pb Analytic]]-Table6[[#This Row],[Pb Simulation]])</f>
        <v>2.0277067363070889E-3</v>
      </c>
      <c r="E98" s="1">
        <f>100*IF(Table6[[#This Row],[Pb Analytic]]&gt;0, Table6[[#This Row],[Absolute Error]]/Table6[[#This Row],[Pb Analytic]],1)</f>
        <v>0.47985188905852505</v>
      </c>
      <c r="F98" s="5">
        <v>0.47972999999999999</v>
      </c>
      <c r="G98" s="6">
        <v>0.47433792375856382</v>
      </c>
      <c r="H98" s="2">
        <f>ABS(Table7[[#This Row],[Pd Analytic]]-Table7[[#This Row],[Pd Simulation]])</f>
        <v>5.3920762414361723E-3</v>
      </c>
      <c r="I98" s="1">
        <f>100*IF(Table7[[#This Row],[Pd Analytic]]&gt;0, Table7[[#This Row],[Absolute Error]]/Table7[[#This Row],[Pd Analytic]],1)</f>
        <v>1.1367584102722341</v>
      </c>
      <c r="J98" s="6">
        <v>14.79338611643999</v>
      </c>
      <c r="K98" s="6">
        <v>14.80323357625832</v>
      </c>
      <c r="L98" s="2">
        <f>ABS(Table2[[#This Row],[Nc Analytic]]-Table2[[#This Row],[Nc Simulation]])</f>
        <v>9.8474598183297957E-3</v>
      </c>
      <c r="M98" s="1">
        <f>100*IF(Table2[[#This Row],[Nc Analytic]]&gt;0, Table2[[#This Row],[Absolute Error]]/Table2[[#This Row],[Nc Analytic]],1)</f>
        <v>6.6522356535151345E-2</v>
      </c>
    </row>
    <row r="99" spans="1:13" x14ac:dyDescent="0.35">
      <c r="A99" s="1">
        <v>9.8000000000000007</v>
      </c>
      <c r="B99" s="4">
        <v>0.42995</v>
      </c>
      <c r="C99" s="6">
        <v>0.42774153759049932</v>
      </c>
      <c r="D99" s="2">
        <f>ABS(Table6[[#This Row],[Pb Analytic]]-Table6[[#This Row],[Pb Simulation]])</f>
        <v>2.2084624095006777E-3</v>
      </c>
      <c r="E99" s="1">
        <f>100*IF(Table6[[#This Row],[Pb Analytic]]&gt;0, Table6[[#This Row],[Absolute Error]]/Table6[[#This Row],[Pb Analytic]],1)</f>
        <v>0.51630768008669781</v>
      </c>
      <c r="F99" s="5">
        <v>0.47551599999999999</v>
      </c>
      <c r="G99" s="6">
        <v>0.47021764653141501</v>
      </c>
      <c r="H99" s="2">
        <f>ABS(Table7[[#This Row],[Pd Analytic]]-Table7[[#This Row],[Pd Simulation]])</f>
        <v>5.298353468584982E-3</v>
      </c>
      <c r="I99" s="1">
        <f>100*IF(Table7[[#This Row],[Pd Analytic]]&gt;0, Table7[[#This Row],[Absolute Error]]/Table7[[#This Row],[Pd Analytic]],1)</f>
        <v>1.1267874584606856</v>
      </c>
      <c r="J99" s="6">
        <v>14.807055992622891</v>
      </c>
      <c r="K99" s="6">
        <v>14.82439880362884</v>
      </c>
      <c r="L99" s="2">
        <f>ABS(Table2[[#This Row],[Nc Analytic]]-Table2[[#This Row],[Nc Simulation]])</f>
        <v>1.7342811005949699E-2</v>
      </c>
      <c r="M99" s="1">
        <f>100*IF(Table2[[#This Row],[Nc Analytic]]&gt;0, Table2[[#This Row],[Absolute Error]]/Table2[[#This Row],[Nc Analytic]],1)</f>
        <v>0.1169882923124301</v>
      </c>
    </row>
    <row r="100" spans="1:13" x14ac:dyDescent="0.35">
      <c r="A100" s="1">
        <v>9.9</v>
      </c>
      <c r="B100" s="4">
        <v>0.437475</v>
      </c>
      <c r="C100" s="6">
        <v>0.43283209621599111</v>
      </c>
      <c r="D100" s="2">
        <f>ABS(Table6[[#This Row],[Pb Analytic]]-Table6[[#This Row],[Pb Simulation]])</f>
        <v>4.6429037840088894E-3</v>
      </c>
      <c r="E100" s="1">
        <f>100*IF(Table6[[#This Row],[Pb Analytic]]&gt;0, Table6[[#This Row],[Absolute Error]]/Table6[[#This Row],[Pb Analytic]],1)</f>
        <v>1.0726801049643038</v>
      </c>
      <c r="F100" s="5">
        <v>0.46936299999999997</v>
      </c>
      <c r="G100" s="6">
        <v>0.46615780315575728</v>
      </c>
      <c r="H100" s="2">
        <f>ABS(Table7[[#This Row],[Pd Analytic]]-Table7[[#This Row],[Pd Simulation]])</f>
        <v>3.205196844242697E-3</v>
      </c>
      <c r="I100" s="1">
        <f>100*IF(Table7[[#This Row],[Pd Analytic]]&gt;0, Table7[[#This Row],[Absolute Error]]/Table7[[#This Row],[Pd Analytic]],1)</f>
        <v>0.68757764485425654</v>
      </c>
      <c r="J100" s="6">
        <v>14.840049044417089</v>
      </c>
      <c r="K100" s="6">
        <v>14.84488674994568</v>
      </c>
      <c r="L100" s="2">
        <f>ABS(Table2[[#This Row],[Nc Analytic]]-Table2[[#This Row],[Nc Simulation]])</f>
        <v>4.8377055285904191E-3</v>
      </c>
      <c r="M100" s="1">
        <f>100*IF(Table2[[#This Row],[Nc Analytic]]&gt;0, Table2[[#This Row],[Absolute Error]]/Table2[[#This Row],[Nc Analytic]],1)</f>
        <v>3.2588362646876513E-2</v>
      </c>
    </row>
    <row r="101" spans="1:13" x14ac:dyDescent="0.35">
      <c r="A101" s="1">
        <v>10</v>
      </c>
      <c r="B101" s="4">
        <v>0.43891599999999997</v>
      </c>
      <c r="C101" s="6">
        <v>0.43784242957339248</v>
      </c>
      <c r="D101" s="2">
        <f>ABS(Table6[[#This Row],[Pb Analytic]]-Table6[[#This Row],[Pb Simulation]])</f>
        <v>1.0735704266074952E-3</v>
      </c>
      <c r="E101" s="1">
        <f>100*IF(Table6[[#This Row],[Pb Analytic]]&gt;0, Table6[[#This Row],[Absolute Error]]/Table6[[#This Row],[Pb Analytic]],1)</f>
        <v>0.24519561241552543</v>
      </c>
      <c r="F101" s="5">
        <v>0.468024</v>
      </c>
      <c r="G101" s="6">
        <v>0.46215757075221081</v>
      </c>
      <c r="H101" s="2">
        <f>ABS(Table7[[#This Row],[Pd Analytic]]-Table7[[#This Row],[Pd Simulation]])</f>
        <v>5.8664292477891844E-3</v>
      </c>
      <c r="I101" s="1">
        <f>100*IF(Table7[[#This Row],[Pd Analytic]]&gt;0, Table7[[#This Row],[Absolute Error]]/Table7[[#This Row],[Pd Analytic]],1)</f>
        <v>1.2693569507561986</v>
      </c>
      <c r="J101" s="6">
        <v>14.849125429216389</v>
      </c>
      <c r="K101" s="6">
        <v>14.86472711931029</v>
      </c>
      <c r="L101" s="2">
        <f>ABS(Table2[[#This Row],[Nc Analytic]]-Table2[[#This Row],[Nc Simulation]])</f>
        <v>1.5601690093900444E-2</v>
      </c>
      <c r="M101" s="1">
        <f>100*IF(Table2[[#This Row],[Nc Analytic]]&gt;0, Table2[[#This Row],[Absolute Error]]/Table2[[#This Row],[Nc Analytic]],1)</f>
        <v>0.10495779686148957</v>
      </c>
    </row>
    <row r="102" spans="1:13" x14ac:dyDescent="0.35">
      <c r="A102" s="1">
        <v>10.1</v>
      </c>
      <c r="B102" s="4">
        <v>0.44591199999999998</v>
      </c>
      <c r="C102" s="6">
        <v>0.4427739927993839</v>
      </c>
      <c r="D102" s="2">
        <f>ABS(Table6[[#This Row],[Pb Analytic]]-Table6[[#This Row],[Pb Simulation]])</f>
        <v>3.1380072006160775E-3</v>
      </c>
      <c r="E102" s="1">
        <f>100*IF(Table6[[#This Row],[Pb Analytic]]&gt;0, Table6[[#This Row],[Absolute Error]]/Table6[[#This Row],[Pb Analytic]],1)</f>
        <v>0.70871533821948629</v>
      </c>
      <c r="F102" s="5">
        <v>0.46299200000000001</v>
      </c>
      <c r="G102" s="6">
        <v>0.45821610648854583</v>
      </c>
      <c r="H102" s="2">
        <f>ABS(Table7[[#This Row],[Pd Analytic]]-Table7[[#This Row],[Pd Simulation]])</f>
        <v>4.7758935114541878E-3</v>
      </c>
      <c r="I102" s="1">
        <f>100*IF(Table7[[#This Row],[Pd Analytic]]&gt;0, Table7[[#This Row],[Absolute Error]]/Table7[[#This Row],[Pd Analytic]],1)</f>
        <v>1.0422797112160378</v>
      </c>
      <c r="J102" s="6">
        <v>14.8753306384776</v>
      </c>
      <c r="K102" s="6">
        <v>14.883948023794851</v>
      </c>
      <c r="L102" s="2">
        <f>ABS(Table2[[#This Row],[Nc Analytic]]-Table2[[#This Row],[Nc Simulation]])</f>
        <v>8.6173853172510917E-3</v>
      </c>
      <c r="M102" s="1">
        <f>100*IF(Table2[[#This Row],[Nc Analytic]]&gt;0, Table2[[#This Row],[Absolute Error]]/Table2[[#This Row],[Nc Analytic]],1)</f>
        <v>5.7897174213955509E-2</v>
      </c>
    </row>
    <row r="103" spans="1:13" x14ac:dyDescent="0.35">
      <c r="A103" s="1">
        <v>10.199999999999999</v>
      </c>
      <c r="B103" s="4">
        <v>0.45077099999999998</v>
      </c>
      <c r="C103" s="6">
        <v>0.44762823281027148</v>
      </c>
      <c r="D103" s="2">
        <f>ABS(Table6[[#This Row],[Pb Analytic]]-Table6[[#This Row],[Pb Simulation]])</f>
        <v>3.1427671897285014E-3</v>
      </c>
      <c r="E103" s="1">
        <f>100*IF(Table6[[#This Row],[Pb Analytic]]&gt;0, Table6[[#This Row],[Absolute Error]]/Table6[[#This Row],[Pb Analytic]],1)</f>
        <v>0.70209315663531269</v>
      </c>
      <c r="F103" s="5">
        <v>0.45839400000000002</v>
      </c>
      <c r="G103" s="6">
        <v>0.45433255174118481</v>
      </c>
      <c r="H103" s="2">
        <f>ABS(Table7[[#This Row],[Pd Analytic]]-Table7[[#This Row],[Pd Simulation]])</f>
        <v>4.0614482588152145E-3</v>
      </c>
      <c r="I103" s="1">
        <f>100*IF(Table7[[#This Row],[Pd Analytic]]&gt;0, Table7[[#This Row],[Absolute Error]]/Table7[[#This Row],[Pd Analytic]],1)</f>
        <v>0.89393732481859667</v>
      </c>
      <c r="J103" s="6">
        <v>14.89530252741722</v>
      </c>
      <c r="K103" s="6">
        <v>14.9025760808554</v>
      </c>
      <c r="L103" s="2">
        <f>ABS(Table2[[#This Row],[Nc Analytic]]-Table2[[#This Row],[Nc Simulation]])</f>
        <v>7.273553438180258E-3</v>
      </c>
      <c r="M103" s="1">
        <f>100*IF(Table2[[#This Row],[Nc Analytic]]&gt;0, Table2[[#This Row],[Absolute Error]]/Table2[[#This Row],[Nc Analytic]],1)</f>
        <v>4.880735651820782E-2</v>
      </c>
    </row>
    <row r="104" spans="1:13" x14ac:dyDescent="0.35">
      <c r="A104" s="1">
        <v>10.3</v>
      </c>
      <c r="B104" s="4">
        <v>0.45419100000000001</v>
      </c>
      <c r="C104" s="6">
        <v>0.45240658575717108</v>
      </c>
      <c r="D104" s="2">
        <f>ABS(Table6[[#This Row],[Pb Analytic]]-Table6[[#This Row],[Pb Simulation]])</f>
        <v>1.7844142428289356E-3</v>
      </c>
      <c r="E104" s="1">
        <f>100*IF(Table6[[#This Row],[Pb Analytic]]&gt;0, Table6[[#This Row],[Absolute Error]]/Table6[[#This Row],[Pb Analytic]],1)</f>
        <v>0.39442711468102248</v>
      </c>
      <c r="F104" s="5">
        <v>0.45594299999999999</v>
      </c>
      <c r="G104" s="6">
        <v>0.45050603580560028</v>
      </c>
      <c r="H104" s="2">
        <f>ABS(Table7[[#This Row],[Pd Analytic]]-Table7[[#This Row],[Pd Simulation]])</f>
        <v>5.4369641943997071E-3</v>
      </c>
      <c r="I104" s="1">
        <f>100*IF(Table7[[#This Row],[Pd Analytic]]&gt;0, Table7[[#This Row],[Absolute Error]]/Table7[[#This Row],[Pd Analytic]],1)</f>
        <v>1.2068571256048239</v>
      </c>
      <c r="J104" s="6">
        <v>14.90985299864448</v>
      </c>
      <c r="K104" s="6">
        <v>14.9206365042965</v>
      </c>
      <c r="L104" s="2">
        <f>ABS(Table2[[#This Row],[Nc Analytic]]-Table2[[#This Row],[Nc Simulation]])</f>
        <v>1.0783505652019798E-2</v>
      </c>
      <c r="M104" s="1">
        <f>100*IF(Table2[[#This Row],[Nc Analytic]]&gt;0, Table2[[#This Row],[Absolute Error]]/Table2[[#This Row],[Nc Analytic]],1)</f>
        <v>7.2272423826655205E-2</v>
      </c>
    </row>
    <row r="105" spans="1:13" x14ac:dyDescent="0.35">
      <c r="A105" s="1">
        <v>10.4</v>
      </c>
      <c r="B105" s="4">
        <v>0.45905099999999999</v>
      </c>
      <c r="C105" s="6">
        <v>0.45711047482076173</v>
      </c>
      <c r="D105" s="2">
        <f>ABS(Table6[[#This Row],[Pb Analytic]]-Table6[[#This Row],[Pb Simulation]])</f>
        <v>1.9405251792382616E-3</v>
      </c>
      <c r="E105" s="1">
        <f>100*IF(Table6[[#This Row],[Pb Analytic]]&gt;0, Table6[[#This Row],[Absolute Error]]/Table6[[#This Row],[Pb Analytic]],1)</f>
        <v>0.42451995439377399</v>
      </c>
      <c r="F105" s="5">
        <v>0.45180500000000001</v>
      </c>
      <c r="G105" s="6">
        <v>0.44673567919990409</v>
      </c>
      <c r="H105" s="2">
        <f>ABS(Table7[[#This Row],[Pd Analytic]]-Table7[[#This Row],[Pd Simulation]])</f>
        <v>5.0693208000959222E-3</v>
      </c>
      <c r="I105" s="1">
        <f>100*IF(Table7[[#This Row],[Pd Analytic]]&gt;0, Table7[[#This Row],[Absolute Error]]/Table7[[#This Row],[Pd Analytic]],1)</f>
        <v>1.1347472423010825</v>
      </c>
      <c r="J105" s="6">
        <v>14.926053666659991</v>
      </c>
      <c r="K105" s="6">
        <v>14.93815318922208</v>
      </c>
      <c r="L105" s="2">
        <f>ABS(Table2[[#This Row],[Nc Analytic]]-Table2[[#This Row],[Nc Simulation]])</f>
        <v>1.2099522562088794E-2</v>
      </c>
      <c r="M105" s="1">
        <f>100*IF(Table2[[#This Row],[Nc Analytic]]&gt;0, Table2[[#This Row],[Absolute Error]]/Table2[[#This Row],[Nc Analytic]],1)</f>
        <v>8.0997445994988412E-2</v>
      </c>
    </row>
    <row r="106" spans="1:13" x14ac:dyDescent="0.35">
      <c r="A106" s="1">
        <v>10.5</v>
      </c>
      <c r="B106" s="4">
        <v>0.46260899999999999</v>
      </c>
      <c r="C106" s="6">
        <v>0.46174130831002042</v>
      </c>
      <c r="D106" s="2">
        <f>ABS(Table6[[#This Row],[Pb Analytic]]-Table6[[#This Row],[Pb Simulation]])</f>
        <v>8.6769168997957724E-4</v>
      </c>
      <c r="E106" s="1">
        <f>100*IF(Table6[[#This Row],[Pb Analytic]]&gt;0, Table6[[#This Row],[Absolute Error]]/Table6[[#This Row],[Pb Analytic]],1)</f>
        <v>0.18791727626781776</v>
      </c>
      <c r="F106" s="5">
        <v>0.44883099999999998</v>
      </c>
      <c r="G106" s="6">
        <v>0.44302059660169812</v>
      </c>
      <c r="H106" s="2">
        <f>ABS(Table7[[#This Row],[Pd Analytic]]-Table7[[#This Row],[Pd Simulation]])</f>
        <v>5.8104033983018555E-3</v>
      </c>
      <c r="I106" s="1">
        <f>100*IF(Table7[[#This Row],[Pd Analytic]]&gt;0, Table7[[#This Row],[Absolute Error]]/Table7[[#This Row],[Pd Analytic]],1)</f>
        <v>1.3115424977691847</v>
      </c>
      <c r="J106" s="6">
        <v>14.94051961476103</v>
      </c>
      <c r="K106" s="6">
        <v>14.95514879138045</v>
      </c>
      <c r="L106" s="2">
        <f>ABS(Table2[[#This Row],[Nc Analytic]]-Table2[[#This Row],[Nc Simulation]])</f>
        <v>1.4629176619420647E-2</v>
      </c>
      <c r="M106" s="1">
        <f>100*IF(Table2[[#This Row],[Nc Analytic]]&gt;0, Table2[[#This Row],[Absolute Error]]/Table2[[#This Row],[Nc Analytic]],1)</f>
        <v>9.7820334812397991E-2</v>
      </c>
    </row>
    <row r="107" spans="1:13" x14ac:dyDescent="0.35">
      <c r="A107" s="1">
        <v>10.6</v>
      </c>
      <c r="B107" s="4">
        <v>0.46670899999999998</v>
      </c>
      <c r="C107" s="6">
        <v>0.4663004780328403</v>
      </c>
      <c r="D107" s="2">
        <f>ABS(Table6[[#This Row],[Pb Analytic]]-Table6[[#This Row],[Pb Simulation]])</f>
        <v>4.085219671596807E-4</v>
      </c>
      <c r="E107" s="1">
        <f>100*IF(Table6[[#This Row],[Pb Analytic]]&gt;0, Table6[[#This Row],[Absolute Error]]/Table6[[#This Row],[Pb Analytic]],1)</f>
        <v>8.7609167565749227E-2</v>
      </c>
      <c r="F107" s="5">
        <v>0.44509300000000002</v>
      </c>
      <c r="G107" s="6">
        <v>0.43935989945442688</v>
      </c>
      <c r="H107" s="2">
        <f>ABS(Table7[[#This Row],[Pd Analytic]]-Table7[[#This Row],[Pd Simulation]])</f>
        <v>5.7331005455731332E-3</v>
      </c>
      <c r="I107" s="1">
        <f>100*IF(Table7[[#This Row],[Pd Analytic]]&gt;0, Table7[[#This Row],[Absolute Error]]/Table7[[#This Row],[Pd Analytic]],1)</f>
        <v>1.3048756959140295</v>
      </c>
      <c r="J107" s="6">
        <v>14.9520600356507</v>
      </c>
      <c r="K107" s="6">
        <v>14.971644801285739</v>
      </c>
      <c r="L107" s="2">
        <f>ABS(Table2[[#This Row],[Nc Analytic]]-Table2[[#This Row],[Nc Simulation]])</f>
        <v>1.9584765635039858E-2</v>
      </c>
      <c r="M107" s="1">
        <f>100*IF(Table2[[#This Row],[Nc Analytic]]&gt;0, Table2[[#This Row],[Absolute Error]]/Table2[[#This Row],[Nc Analytic]],1)</f>
        <v>0.13081238497828879</v>
      </c>
    </row>
    <row r="108" spans="1:13" x14ac:dyDescent="0.35">
      <c r="A108" s="1">
        <v>10.7</v>
      </c>
      <c r="B108" s="4">
        <v>0.472001</v>
      </c>
      <c r="C108" s="6">
        <v>0.47078935790960857</v>
      </c>
      <c r="D108" s="2">
        <f>ABS(Table6[[#This Row],[Pb Analytic]]-Table6[[#This Row],[Pb Simulation]])</f>
        <v>1.2116420903914293E-3</v>
      </c>
      <c r="E108" s="1">
        <f>100*IF(Table6[[#This Row],[Pb Analytic]]&gt;0, Table6[[#This Row],[Absolute Error]]/Table6[[#This Row],[Pb Analytic]],1)</f>
        <v>0.25736395057257527</v>
      </c>
      <c r="F108" s="5">
        <v>0.44089</v>
      </c>
      <c r="G108" s="6">
        <v>0.43575269827599178</v>
      </c>
      <c r="H108" s="2">
        <f>ABS(Table7[[#This Row],[Pd Analytic]]-Table7[[#This Row],[Pd Simulation]])</f>
        <v>5.1373017240082253E-3</v>
      </c>
      <c r="I108" s="1">
        <f>100*IF(Table7[[#This Row],[Pd Analytic]]&gt;0, Table7[[#This Row],[Absolute Error]]/Table7[[#This Row],[Pd Analytic]],1)</f>
        <v>1.1789489185800572</v>
      </c>
      <c r="J108" s="6">
        <v>14.97526140881288</v>
      </c>
      <c r="K108" s="6">
        <v>14.98766161347341</v>
      </c>
      <c r="L108" s="2">
        <f>ABS(Table2[[#This Row],[Nc Analytic]]-Table2[[#This Row],[Nc Simulation]])</f>
        <v>1.2400204660529823E-2</v>
      </c>
      <c r="M108" s="1">
        <f>100*IF(Table2[[#This Row],[Nc Analytic]]&gt;0, Table2[[#This Row],[Absolute Error]]/Table2[[#This Row],[Nc Analytic]],1)</f>
        <v>8.2736086391104885E-2</v>
      </c>
    </row>
    <row r="109" spans="1:13" x14ac:dyDescent="0.35">
      <c r="A109" s="1">
        <v>10.8</v>
      </c>
      <c r="B109" s="4">
        <v>0.47643999999999997</v>
      </c>
      <c r="C109" s="6">
        <v>0.47520930280368612</v>
      </c>
      <c r="D109" s="2">
        <f>ABS(Table6[[#This Row],[Pb Analytic]]-Table6[[#This Row],[Pb Simulation]])</f>
        <v>1.2306971963138569E-3</v>
      </c>
      <c r="E109" s="1">
        <f>100*IF(Table6[[#This Row],[Pb Analytic]]&gt;0, Table6[[#This Row],[Absolute Error]]/Table6[[#This Row],[Pb Analytic]],1)</f>
        <v>0.2589800302841021</v>
      </c>
      <c r="F109" s="5">
        <v>0.43743700000000002</v>
      </c>
      <c r="G109" s="6">
        <v>0.43219810469923198</v>
      </c>
      <c r="H109" s="2">
        <f>ABS(Table7[[#This Row],[Pd Analytic]]-Table7[[#This Row],[Pd Simulation]])</f>
        <v>5.2388953007680428E-3</v>
      </c>
      <c r="I109" s="1">
        <f>100*IF(Table7[[#This Row],[Pd Analytic]]&gt;0, Table7[[#This Row],[Absolute Error]]/Table7[[#This Row],[Pd Analytic]],1)</f>
        <v>1.2121513823883625</v>
      </c>
      <c r="J109" s="6">
        <v>14.986391121299199</v>
      </c>
      <c r="K109" s="6">
        <v>15.0032185912236</v>
      </c>
      <c r="L109" s="2">
        <f>ABS(Table2[[#This Row],[Nc Analytic]]-Table2[[#This Row],[Nc Simulation]])</f>
        <v>1.6827469924400873E-2</v>
      </c>
      <c r="M109" s="1">
        <f>100*IF(Table2[[#This Row],[Nc Analytic]]&gt;0, Table2[[#This Row],[Absolute Error]]/Table2[[#This Row],[Nc Analytic]],1)</f>
        <v>0.11215906655018945</v>
      </c>
    </row>
    <row r="110" spans="1:13" x14ac:dyDescent="0.35">
      <c r="A110" s="1">
        <v>10.9</v>
      </c>
      <c r="B110" s="4">
        <v>0.48285299999999998</v>
      </c>
      <c r="C110" s="6">
        <v>0.47956164754532682</v>
      </c>
      <c r="D110" s="2">
        <f>ABS(Table6[[#This Row],[Pb Analytic]]-Table6[[#This Row],[Pb Simulation]])</f>
        <v>3.2913524546731576E-3</v>
      </c>
      <c r="E110" s="1">
        <f>100*IF(Table6[[#This Row],[Pb Analytic]]&gt;0, Table6[[#This Row],[Absolute Error]]/Table6[[#This Row],[Pb Analytic]],1)</f>
        <v>0.68632520376060058</v>
      </c>
      <c r="F110" s="5">
        <v>0.431751</v>
      </c>
      <c r="G110" s="6">
        <v>0.42869523327102532</v>
      </c>
      <c r="H110" s="2">
        <f>ABS(Table7[[#This Row],[Pd Analytic]]-Table7[[#This Row],[Pd Simulation]])</f>
        <v>3.0557667289746737E-3</v>
      </c>
      <c r="I110" s="1">
        <f>100*IF(Table7[[#This Row],[Pd Analytic]]&gt;0, Table7[[#This Row],[Absolute Error]]/Table7[[#This Row],[Pd Analytic]],1)</f>
        <v>0.71280632295782687</v>
      </c>
      <c r="J110" s="6">
        <v>15.006756929499771</v>
      </c>
      <c r="K110" s="6">
        <v>15.018334127064289</v>
      </c>
      <c r="L110" s="2">
        <f>ABS(Table2[[#This Row],[Nc Analytic]]-Table2[[#This Row],[Nc Simulation]])</f>
        <v>1.1577197564518471E-2</v>
      </c>
      <c r="M110" s="1">
        <f>100*IF(Table2[[#This Row],[Nc Analytic]]&gt;0, Table2[[#This Row],[Absolute Error]]/Table2[[#This Row],[Nc Analytic]],1)</f>
        <v>7.7087095456581933E-2</v>
      </c>
    </row>
    <row r="111" spans="1:13" x14ac:dyDescent="0.35">
      <c r="A111" s="1">
        <v>11</v>
      </c>
      <c r="B111" s="4">
        <v>0.4854</v>
      </c>
      <c r="C111" s="6">
        <v>0.48384770612792399</v>
      </c>
      <c r="D111" s="2">
        <f>ABS(Table6[[#This Row],[Pb Analytic]]-Table6[[#This Row],[Pb Simulation]])</f>
        <v>1.5522938720760049E-3</v>
      </c>
      <c r="E111" s="1">
        <f>100*IF(Table6[[#This Row],[Pb Analytic]]&gt;0, Table6[[#This Row],[Absolute Error]]/Table6[[#This Row],[Pb Analytic]],1)</f>
        <v>0.32082282346619112</v>
      </c>
      <c r="F111" s="5">
        <v>0.43046899999999999</v>
      </c>
      <c r="G111" s="6">
        <v>0.42524320303417262</v>
      </c>
      <c r="H111" s="2">
        <f>ABS(Table7[[#This Row],[Pd Analytic]]-Table7[[#This Row],[Pd Simulation]])</f>
        <v>5.2257969658273673E-3</v>
      </c>
      <c r="I111" s="1">
        <f>100*IF(Table7[[#This Row],[Pd Analytic]]&gt;0, Table7[[#This Row],[Absolute Error]]/Table7[[#This Row],[Pd Analytic]],1)</f>
        <v>1.2288960596055478</v>
      </c>
      <c r="J111" s="6">
        <v>15.011179851038889</v>
      </c>
      <c r="K111" s="6">
        <v>15.033025699344631</v>
      </c>
      <c r="L111" s="2">
        <f>ABS(Table2[[#This Row],[Nc Analytic]]-Table2[[#This Row],[Nc Simulation]])</f>
        <v>2.18458483057411E-2</v>
      </c>
      <c r="M111" s="1">
        <f>100*IF(Table2[[#This Row],[Nc Analytic]]&gt;0, Table2[[#This Row],[Absolute Error]]/Table2[[#This Row],[Nc Analytic]],1)</f>
        <v>0.14531903784807257</v>
      </c>
    </row>
    <row r="112" spans="1:13" x14ac:dyDescent="0.35">
      <c r="A112" s="1">
        <v>11.1</v>
      </c>
      <c r="B112" s="4">
        <v>0.48976599999999998</v>
      </c>
      <c r="C112" s="6">
        <v>0.48806877105758578</v>
      </c>
      <c r="D112" s="2">
        <f>ABS(Table6[[#This Row],[Pb Analytic]]-Table6[[#This Row],[Pb Simulation]])</f>
        <v>1.6972289424141973E-3</v>
      </c>
      <c r="E112" s="1">
        <f>100*IF(Table6[[#This Row],[Pb Analytic]]&gt;0, Table6[[#This Row],[Absolute Error]]/Table6[[#This Row],[Pb Analytic]],1)</f>
        <v>0.34774381051598696</v>
      </c>
      <c r="F112" s="5">
        <v>0.42681599999999997</v>
      </c>
      <c r="G112" s="6">
        <v>0.42184113891389308</v>
      </c>
      <c r="H112" s="2">
        <f>ABS(Table7[[#This Row],[Pd Analytic]]-Table7[[#This Row],[Pd Simulation]])</f>
        <v>4.9748610861068965E-3</v>
      </c>
      <c r="I112" s="1">
        <f>100*IF(Table7[[#This Row],[Pd Analytic]]&gt;0, Table7[[#This Row],[Absolute Error]]/Table7[[#This Row],[Pd Analytic]],1)</f>
        <v>1.1793209877338144</v>
      </c>
      <c r="J112" s="6">
        <v>15.02764056401633</v>
      </c>
      <c r="K112" s="6">
        <v>15.04730992514922</v>
      </c>
      <c r="L112" s="2">
        <f>ABS(Table2[[#This Row],[Nc Analytic]]-Table2[[#This Row],[Nc Simulation]])</f>
        <v>1.9669361132889307E-2</v>
      </c>
      <c r="M112" s="1">
        <f>100*IF(Table2[[#This Row],[Nc Analytic]]&gt;0, Table2[[#This Row],[Absolute Error]]/Table2[[#This Row],[Nc Analytic]],1)</f>
        <v>0.13071679410294496</v>
      </c>
    </row>
    <row r="113" spans="1:13" x14ac:dyDescent="0.35">
      <c r="A113" s="1">
        <v>11.2</v>
      </c>
      <c r="B113" s="4">
        <v>0.49399300000000002</v>
      </c>
      <c r="C113" s="6">
        <v>0.49222611283895829</v>
      </c>
      <c r="D113" s="2">
        <f>ABS(Table6[[#This Row],[Pb Analytic]]-Table6[[#This Row],[Pb Simulation]])</f>
        <v>1.7668871610417303E-3</v>
      </c>
      <c r="E113" s="1">
        <f>100*IF(Table6[[#This Row],[Pb Analytic]]&gt;0, Table6[[#This Row],[Absolute Error]]/Table6[[#This Row],[Pb Analytic]],1)</f>
        <v>0.3589584369774797</v>
      </c>
      <c r="F113" s="5">
        <v>0.42330699999999999</v>
      </c>
      <c r="G113" s="6">
        <v>0.41848817292863988</v>
      </c>
      <c r="H113" s="2">
        <f>ABS(Table7[[#This Row],[Pd Analytic]]-Table7[[#This Row],[Pd Simulation]])</f>
        <v>4.81882707136011E-3</v>
      </c>
      <c r="I113" s="1">
        <f>100*IF(Table7[[#This Row],[Pd Analytic]]&gt;0, Table7[[#This Row],[Absolute Error]]/Table7[[#This Row],[Pd Analytic]],1)</f>
        <v>1.1514846495271949</v>
      </c>
      <c r="J113" s="6">
        <v>15.04041035971254</v>
      </c>
      <c r="K113" s="6">
        <v>15.061202609805189</v>
      </c>
      <c r="L113" s="2">
        <f>ABS(Table2[[#This Row],[Nc Analytic]]-Table2[[#This Row],[Nc Simulation]])</f>
        <v>2.0792250092648956E-2</v>
      </c>
      <c r="M113" s="1">
        <f>100*IF(Table2[[#This Row],[Nc Analytic]]&gt;0, Table2[[#This Row],[Absolute Error]]/Table2[[#This Row],[Nc Analytic]],1)</f>
        <v>0.13805172555817505</v>
      </c>
    </row>
    <row r="114" spans="1:13" x14ac:dyDescent="0.35">
      <c r="A114" s="1">
        <v>11.3</v>
      </c>
      <c r="B114" s="4">
        <v>0.49741299999999999</v>
      </c>
      <c r="C114" s="6">
        <v>0.49632097958194332</v>
      </c>
      <c r="D114" s="2">
        <f>ABS(Table6[[#This Row],[Pb Analytic]]-Table6[[#This Row],[Pb Simulation]])</f>
        <v>1.0920204180566717E-3</v>
      </c>
      <c r="E114" s="1">
        <f>100*IF(Table6[[#This Row],[Pb Analytic]]&gt;0, Table6[[#This Row],[Absolute Error]]/Table6[[#This Row],[Pb Analytic]],1)</f>
        <v>0.2200230219920368</v>
      </c>
      <c r="F114" s="5">
        <v>0.42082799999999998</v>
      </c>
      <c r="G114" s="6">
        <v>0.41518344524303458</v>
      </c>
      <c r="H114" s="2">
        <f>ABS(Table7[[#This Row],[Pd Analytic]]-Table7[[#This Row],[Pd Simulation]])</f>
        <v>5.6445547569654031E-3</v>
      </c>
      <c r="I114" s="1">
        <f>100*IF(Table7[[#This Row],[Pd Analytic]]&gt;0, Table7[[#This Row],[Absolute Error]]/Table7[[#This Row],[Pd Analytic]],1)</f>
        <v>1.3595327129821537</v>
      </c>
      <c r="J114" s="6">
        <v>15.05936970937055</v>
      </c>
      <c r="K114" s="6">
        <v>15.07471879321662</v>
      </c>
      <c r="L114" s="2">
        <f>ABS(Table2[[#This Row],[Nc Analytic]]-Table2[[#This Row],[Nc Simulation]])</f>
        <v>1.5349083846070144E-2</v>
      </c>
      <c r="M114" s="1">
        <f>100*IF(Table2[[#This Row],[Nc Analytic]]&gt;0, Table2[[#This Row],[Absolute Error]]/Table2[[#This Row],[Nc Analytic]],1)</f>
        <v>0.10182003430125</v>
      </c>
    </row>
    <row r="115" spans="1:13" x14ac:dyDescent="0.35">
      <c r="A115" s="1">
        <v>11.4</v>
      </c>
      <c r="B115" s="4">
        <v>0.50312000000000001</v>
      </c>
      <c r="C115" s="6">
        <v>0.50035459671551108</v>
      </c>
      <c r="D115" s="2">
        <f>ABS(Table6[[#This Row],[Pb Analytic]]-Table6[[#This Row],[Pb Simulation]])</f>
        <v>2.765403284488932E-3</v>
      </c>
      <c r="E115" s="1">
        <f>100*IF(Table6[[#This Row],[Pb Analytic]]&gt;0, Table6[[#This Row],[Absolute Error]]/Table6[[#This Row],[Pb Analytic]],1)</f>
        <v>0.55268869370680929</v>
      </c>
      <c r="F115" s="5">
        <v>0.41537499999999999</v>
      </c>
      <c r="G115" s="6">
        <v>0.41192610507898608</v>
      </c>
      <c r="H115" s="2">
        <f>ABS(Table7[[#This Row],[Pd Analytic]]-Table7[[#This Row],[Pd Simulation]])</f>
        <v>3.4488949210139119E-3</v>
      </c>
      <c r="I115" s="1">
        <f>100*IF(Table7[[#This Row],[Pd Analytic]]&gt;0, Table7[[#This Row],[Absolute Error]]/Table7[[#This Row],[Pd Analytic]],1)</f>
        <v>0.83726058593751729</v>
      </c>
      <c r="J115" s="6">
        <v>15.073022564629101</v>
      </c>
      <c r="K115" s="6">
        <v>15.08787279324406</v>
      </c>
      <c r="L115" s="2">
        <f>ABS(Table2[[#This Row],[Nc Analytic]]-Table2[[#This Row],[Nc Simulation]])</f>
        <v>1.4850228614958993E-2</v>
      </c>
      <c r="M115" s="1">
        <f>100*IF(Table2[[#This Row],[Nc Analytic]]&gt;0, Table2[[#This Row],[Absolute Error]]/Table2[[#This Row],[Nc Analytic]],1)</f>
        <v>9.8424932516719799E-2</v>
      </c>
    </row>
    <row r="116" spans="1:13" x14ac:dyDescent="0.35">
      <c r="A116" s="1">
        <v>11.5</v>
      </c>
      <c r="B116" s="4">
        <v>0.50600699999999998</v>
      </c>
      <c r="C116" s="6">
        <v>0.50432816679621895</v>
      </c>
      <c r="D116" s="2">
        <f>ABS(Table6[[#This Row],[Pb Analytic]]-Table6[[#This Row],[Pb Simulation]])</f>
        <v>1.6788332037810383E-3</v>
      </c>
      <c r="E116" s="1">
        <f>100*IF(Table6[[#This Row],[Pb Analytic]]&gt;0, Table6[[#This Row],[Absolute Error]]/Table6[[#This Row],[Pb Analytic]],1)</f>
        <v>0.33288507648619892</v>
      </c>
      <c r="F116" s="5">
        <v>0.413246</v>
      </c>
      <c r="G116" s="6">
        <v>0.40871531149950208</v>
      </c>
      <c r="H116" s="2">
        <f>ABS(Table7[[#This Row],[Pd Analytic]]-Table7[[#This Row],[Pd Simulation]])</f>
        <v>4.5306885004979258E-3</v>
      </c>
      <c r="I116" s="1">
        <f>100*IF(Table7[[#This Row],[Pd Analytic]]&gt;0, Table7[[#This Row],[Absolute Error]]/Table7[[#This Row],[Pd Analytic]],1)</f>
        <v>1.1085193955361383</v>
      </c>
      <c r="J116" s="6">
        <v>15.08256366186014</v>
      </c>
      <c r="K116" s="6">
        <v>15.100678246332031</v>
      </c>
      <c r="L116" s="2">
        <f>ABS(Table2[[#This Row],[Nc Analytic]]-Table2[[#This Row],[Nc Simulation]])</f>
        <v>1.8114584471890183E-2</v>
      </c>
      <c r="M116" s="1">
        <f>100*IF(Table2[[#This Row],[Nc Analytic]]&gt;0, Table2[[#This Row],[Absolute Error]]/Table2[[#This Row],[Nc Analytic]],1)</f>
        <v>0.11995874739129835</v>
      </c>
    </row>
    <row r="117" spans="1:13" x14ac:dyDescent="0.35">
      <c r="A117" s="1">
        <v>11.6</v>
      </c>
      <c r="B117" s="4">
        <v>0.50955499999999998</v>
      </c>
      <c r="C117" s="6">
        <v>0.50824286940030672</v>
      </c>
      <c r="D117" s="2">
        <f>ABS(Table6[[#This Row],[Pb Analytic]]-Table6[[#This Row],[Pb Simulation]])</f>
        <v>1.312130599693262E-3</v>
      </c>
      <c r="E117" s="1">
        <f>100*IF(Table6[[#This Row],[Pb Analytic]]&gt;0, Table6[[#This Row],[Absolute Error]]/Table6[[#This Row],[Pb Analytic]],1)</f>
        <v>0.25816999680516722</v>
      </c>
      <c r="F117" s="5">
        <v>0.410408</v>
      </c>
      <c r="G117" s="6">
        <v>0.40555023407828411</v>
      </c>
      <c r="H117" s="2">
        <f>ABS(Table7[[#This Row],[Pd Analytic]]-Table7[[#This Row],[Pd Simulation]])</f>
        <v>4.8577659217158842E-3</v>
      </c>
      <c r="I117" s="1">
        <f>100*IF(Table7[[#This Row],[Pd Analytic]]&gt;0, Table7[[#This Row],[Absolute Error]]/Table7[[#This Row],[Pd Analytic]],1)</f>
        <v>1.1978210129150562</v>
      </c>
      <c r="J117" s="6">
        <v>15.09433498014004</v>
      </c>
      <c r="K117" s="6">
        <v>15.11314814557263</v>
      </c>
      <c r="L117" s="2">
        <f>ABS(Table2[[#This Row],[Nc Analytic]]-Table2[[#This Row],[Nc Simulation]])</f>
        <v>1.881316543259004E-2</v>
      </c>
      <c r="M117" s="1">
        <f>100*IF(Table2[[#This Row],[Nc Analytic]]&gt;0, Table2[[#This Row],[Absolute Error]]/Table2[[#This Row],[Nc Analytic]],1)</f>
        <v>0.12448210823700107</v>
      </c>
    </row>
    <row r="118" spans="1:13" x14ac:dyDescent="0.35">
      <c r="A118" s="1">
        <v>11.7</v>
      </c>
      <c r="B118" s="4">
        <v>0.514567</v>
      </c>
      <c r="C118" s="6">
        <v>0.51209986108938654</v>
      </c>
      <c r="D118" s="2">
        <f>ABS(Table6[[#This Row],[Pb Analytic]]-Table6[[#This Row],[Pb Simulation]])</f>
        <v>2.4671389106134534E-3</v>
      </c>
      <c r="E118" s="1">
        <f>100*IF(Table6[[#This Row],[Pb Analytic]]&gt;0, Table6[[#This Row],[Absolute Error]]/Table6[[#This Row],[Pb Analytic]],1)</f>
        <v>0.4817691036598068</v>
      </c>
      <c r="F118" s="5">
        <v>0.40617399999999998</v>
      </c>
      <c r="G118" s="6">
        <v>0.40243005346692567</v>
      </c>
      <c r="H118" s="2">
        <f>ABS(Table7[[#This Row],[Pd Analytic]]-Table7[[#This Row],[Pd Simulation]])</f>
        <v>3.7439465330743049E-3</v>
      </c>
      <c r="I118" s="1">
        <f>100*IF(Table7[[#This Row],[Pd Analytic]]&gt;0, Table7[[#This Row],[Absolute Error]]/Table7[[#This Row],[Pd Analytic]],1)</f>
        <v>0.93033472545608642</v>
      </c>
      <c r="J118" s="6">
        <v>15.10910616636037</v>
      </c>
      <c r="K118" s="6">
        <v>15.125294876380231</v>
      </c>
      <c r="L118" s="2">
        <f>ABS(Table2[[#This Row],[Nc Analytic]]-Table2[[#This Row],[Nc Simulation]])</f>
        <v>1.6188710019861219E-2</v>
      </c>
      <c r="M118" s="1">
        <f>100*IF(Table2[[#This Row],[Nc Analytic]]&gt;0, Table2[[#This Row],[Absolute Error]]/Table2[[#This Row],[Nc Analytic]],1)</f>
        <v>0.10703070685346852</v>
      </c>
    </row>
    <row r="119" spans="1:13" x14ac:dyDescent="0.35">
      <c r="A119" s="1">
        <v>11.8</v>
      </c>
      <c r="B119" s="4">
        <v>0.51700199999999996</v>
      </c>
      <c r="C119" s="6">
        <v>0.515900275440767</v>
      </c>
      <c r="D119" s="2">
        <f>ABS(Table6[[#This Row],[Pb Analytic]]-Table6[[#This Row],[Pb Simulation]])</f>
        <v>1.1017245592329639E-3</v>
      </c>
      <c r="E119" s="1">
        <f>100*IF(Table6[[#This Row],[Pb Analytic]]&gt;0, Table6[[#This Row],[Absolute Error]]/Table6[[#This Row],[Pb Analytic]],1)</f>
        <v>0.21355378387648452</v>
      </c>
      <c r="F119" s="5">
        <v>0.404171</v>
      </c>
      <c r="G119" s="6">
        <v>0.39935396187038003</v>
      </c>
      <c r="H119" s="2">
        <f>ABS(Table7[[#This Row],[Pd Analytic]]-Table7[[#This Row],[Pd Simulation]])</f>
        <v>4.8170381296199771E-3</v>
      </c>
      <c r="I119" s="1">
        <f>100*IF(Table7[[#This Row],[Pd Analytic]]&gt;0, Table7[[#This Row],[Absolute Error]]/Table7[[#This Row],[Pd Analytic]],1)</f>
        <v>1.2062076727771298</v>
      </c>
      <c r="J119" s="6">
        <v>15.117534541023369</v>
      </c>
      <c r="K119" s="6">
        <v>15.13713024993991</v>
      </c>
      <c r="L119" s="2">
        <f>ABS(Table2[[#This Row],[Nc Analytic]]-Table2[[#This Row],[Nc Simulation]])</f>
        <v>1.9595708916540389E-2</v>
      </c>
      <c r="M119" s="1">
        <f>100*IF(Table2[[#This Row],[Nc Analytic]]&gt;0, Table2[[#This Row],[Absolute Error]]/Table2[[#This Row],[Nc Analytic]],1)</f>
        <v>0.12945458348433103</v>
      </c>
    </row>
    <row r="120" spans="1:13" x14ac:dyDescent="0.35">
      <c r="A120" s="1">
        <v>11.9</v>
      </c>
      <c r="B120" s="4">
        <v>0.52182200000000001</v>
      </c>
      <c r="C120" s="6">
        <v>0.51964522313438377</v>
      </c>
      <c r="D120" s="2">
        <f>ABS(Table6[[#This Row],[Pb Analytic]]-Table6[[#This Row],[Pb Simulation]])</f>
        <v>2.1767768656162367E-3</v>
      </c>
      <c r="E120" s="1">
        <f>100*IF(Table6[[#This Row],[Pb Analytic]]&gt;0, Table6[[#This Row],[Absolute Error]]/Table6[[#This Row],[Pb Analytic]],1)</f>
        <v>0.41889673352261481</v>
      </c>
      <c r="F120" s="5">
        <v>0.40087099999999998</v>
      </c>
      <c r="G120" s="6">
        <v>0.39632116344031881</v>
      </c>
      <c r="H120" s="2">
        <f>ABS(Table7[[#This Row],[Pd Analytic]]-Table7[[#This Row],[Pd Simulation]])</f>
        <v>4.5498365596811641E-3</v>
      </c>
      <c r="I120" s="1">
        <f>100*IF(Table7[[#This Row],[Pd Analytic]]&gt;0, Table7[[#This Row],[Absolute Error]]/Table7[[#This Row],[Pd Analytic]],1)</f>
        <v>1.1480175623692916</v>
      </c>
      <c r="J120" s="6">
        <v>15.1288308613185</v>
      </c>
      <c r="K120" s="6">
        <v>15.14866553458042</v>
      </c>
      <c r="L120" s="2">
        <f>ABS(Table2[[#This Row],[Nc Analytic]]-Table2[[#This Row],[Nc Simulation]])</f>
        <v>1.9834673261920344E-2</v>
      </c>
      <c r="M120" s="1">
        <f>100*IF(Table2[[#This Row],[Nc Analytic]]&gt;0, Table2[[#This Row],[Absolute Error]]/Table2[[#This Row],[Nc Analytic]],1)</f>
        <v>0.13093346880385603</v>
      </c>
    </row>
    <row r="121" spans="1:13" x14ac:dyDescent="0.35">
      <c r="A121" s="1">
        <v>12</v>
      </c>
      <c r="B121" s="4">
        <v>0.52594200000000002</v>
      </c>
      <c r="C121" s="6">
        <v>0.52333579208913583</v>
      </c>
      <c r="D121" s="2">
        <f>ABS(Table6[[#This Row],[Pb Analytic]]-Table6[[#This Row],[Pb Simulation]])</f>
        <v>2.6062079108641889E-3</v>
      </c>
      <c r="E121" s="1">
        <f>100*IF(Table6[[#This Row],[Pb Analytic]]&gt;0, Table6[[#This Row],[Absolute Error]]/Table6[[#This Row],[Pb Analytic]],1)</f>
        <v>0.49799917190076176</v>
      </c>
      <c r="F121" s="5">
        <v>0.39685900000000002</v>
      </c>
      <c r="G121" s="6">
        <v>0.39333087459507249</v>
      </c>
      <c r="H121" s="2">
        <f>ABS(Table7[[#This Row],[Pd Analytic]]-Table7[[#This Row],[Pd Simulation]])</f>
        <v>3.528125404927529E-3</v>
      </c>
      <c r="I121" s="1">
        <f>100*IF(Table7[[#This Row],[Pd Analytic]]&gt;0, Table7[[#This Row],[Absolute Error]]/Table7[[#This Row],[Pd Analytic]],1)</f>
        <v>0.89698664224100755</v>
      </c>
      <c r="J121" s="6">
        <v>15.14329251602326</v>
      </c>
      <c r="K121" s="6">
        <v>15.15991148521211</v>
      </c>
      <c r="L121" s="2">
        <f>ABS(Table2[[#This Row],[Nc Analytic]]-Table2[[#This Row],[Nc Simulation]])</f>
        <v>1.661896918884942E-2</v>
      </c>
      <c r="M121" s="1">
        <f>100*IF(Table2[[#This Row],[Nc Analytic]]&gt;0, Table2[[#This Row],[Absolute Error]]/Table2[[#This Row],[Nc Analytic]],1)</f>
        <v>0.10962444737926445</v>
      </c>
    </row>
    <row r="122" spans="1:13" x14ac:dyDescent="0.35">
      <c r="A122" s="1">
        <v>12.1</v>
      </c>
      <c r="B122" s="4">
        <v>0.52876900000000004</v>
      </c>
      <c r="C122" s="6">
        <v>0.52697304764218411</v>
      </c>
      <c r="D122" s="2">
        <f>ABS(Table6[[#This Row],[Pb Analytic]]-Table6[[#This Row],[Pb Simulation]])</f>
        <v>1.7959523578159331E-3</v>
      </c>
      <c r="E122" s="1">
        <f>100*IF(Table6[[#This Row],[Pb Analytic]]&gt;0, Table6[[#This Row],[Absolute Error]]/Table6[[#This Row],[Pb Analytic]],1)</f>
        <v>0.34080535349037216</v>
      </c>
      <c r="F122" s="5">
        <v>0.39482200000000001</v>
      </c>
      <c r="G122" s="6">
        <v>0.39038232427398167</v>
      </c>
      <c r="H122" s="2">
        <f>ABS(Table7[[#This Row],[Pd Analytic]]-Table7[[#This Row],[Pd Simulation]])</f>
        <v>4.4396757260183328E-3</v>
      </c>
      <c r="I122" s="1">
        <f>100*IF(Table7[[#This Row],[Pd Analytic]]&gt;0, Table7[[#This Row],[Absolute Error]]/Table7[[#This Row],[Pd Analytic]],1)</f>
        <v>1.137263510655887</v>
      </c>
      <c r="J122" s="6">
        <v>15.158119099009671</v>
      </c>
      <c r="K122" s="6">
        <v>15.17087837095993</v>
      </c>
      <c r="L122" s="2">
        <f>ABS(Table2[[#This Row],[Nc Analytic]]-Table2[[#This Row],[Nc Simulation]])</f>
        <v>1.2759271950258722E-2</v>
      </c>
      <c r="M122" s="1">
        <f>100*IF(Table2[[#This Row],[Nc Analytic]]&gt;0, Table2[[#This Row],[Absolute Error]]/Table2[[#This Row],[Nc Analytic]],1)</f>
        <v>8.4103712641204073E-2</v>
      </c>
    </row>
    <row r="123" spans="1:13" x14ac:dyDescent="0.35">
      <c r="A123" s="1">
        <v>12.2</v>
      </c>
      <c r="B123" s="4">
        <v>0.53342699999999998</v>
      </c>
      <c r="C123" s="6">
        <v>0.53055803276543867</v>
      </c>
      <c r="D123" s="2">
        <f>ABS(Table6[[#This Row],[Pb Analytic]]-Table6[[#This Row],[Pb Simulation]])</f>
        <v>2.8689672345613149E-3</v>
      </c>
      <c r="E123" s="1">
        <f>100*IF(Table6[[#This Row],[Pb Analytic]]&gt;0, Table6[[#This Row],[Absolute Error]]/Table6[[#This Row],[Pb Analytic]],1)</f>
        <v>0.54074522623045351</v>
      </c>
      <c r="F123" s="5">
        <v>0.39113599999999998</v>
      </c>
      <c r="G123" s="6">
        <v>0.38747475413323451</v>
      </c>
      <c r="H123" s="2">
        <f>ABS(Table7[[#This Row],[Pd Analytic]]-Table7[[#This Row],[Pd Simulation]])</f>
        <v>3.6612458667654724E-3</v>
      </c>
      <c r="I123" s="1">
        <f>100*IF(Table7[[#This Row],[Pd Analytic]]&gt;0, Table7[[#This Row],[Absolute Error]]/Table7[[#This Row],[Pd Analytic]],1)</f>
        <v>0.94489920380891201</v>
      </c>
      <c r="J123" s="6">
        <v>15.161078736524329</v>
      </c>
      <c r="K123" s="6">
        <v>15.181576001112569</v>
      </c>
      <c r="L123" s="2">
        <f>ABS(Table2[[#This Row],[Nc Analytic]]-Table2[[#This Row],[Nc Simulation]])</f>
        <v>2.0497264588239972E-2</v>
      </c>
      <c r="M123" s="1">
        <f>100*IF(Table2[[#This Row],[Nc Analytic]]&gt;0, Table2[[#This Row],[Absolute Error]]/Table2[[#This Row],[Nc Analytic]],1)</f>
        <v>0.13501407618509334</v>
      </c>
    </row>
    <row r="124" spans="1:13" x14ac:dyDescent="0.35">
      <c r="A124" s="1">
        <v>12.3</v>
      </c>
      <c r="B124" s="4">
        <v>0.53629499999999997</v>
      </c>
      <c r="C124" s="6">
        <v>0.53409176831407212</v>
      </c>
      <c r="D124" s="2">
        <f>ABS(Table6[[#This Row],[Pb Analytic]]-Table6[[#This Row],[Pb Simulation]])</f>
        <v>2.2032316859278422E-3</v>
      </c>
      <c r="E124" s="1">
        <f>100*IF(Table6[[#This Row],[Pb Analytic]]&gt;0, Table6[[#This Row],[Absolute Error]]/Table6[[#This Row],[Pb Analytic]],1)</f>
        <v>0.41251931159370242</v>
      </c>
      <c r="F124" s="5">
        <v>0.388131</v>
      </c>
      <c r="G124" s="6">
        <v>0.384607418689563</v>
      </c>
      <c r="H124" s="2">
        <f>ABS(Table7[[#This Row],[Pd Analytic]]-Table7[[#This Row],[Pd Simulation]])</f>
        <v>3.5235813104370073E-3</v>
      </c>
      <c r="I124" s="1">
        <f>100*IF(Table7[[#This Row],[Pd Analytic]]&gt;0, Table7[[#This Row],[Absolute Error]]/Table7[[#This Row],[Pd Analytic]],1)</f>
        <v>0.91615011547166136</v>
      </c>
      <c r="J124" s="6">
        <v>15.175940883068851</v>
      </c>
      <c r="K124" s="6">
        <v>15.19201374950017</v>
      </c>
      <c r="L124" s="2">
        <f>ABS(Table2[[#This Row],[Nc Analytic]]-Table2[[#This Row],[Nc Simulation]])</f>
        <v>1.6072866431319E-2</v>
      </c>
      <c r="M124" s="1">
        <f>100*IF(Table2[[#This Row],[Nc Analytic]]&gt;0, Table2[[#This Row],[Absolute Error]]/Table2[[#This Row],[Nc Analytic]],1)</f>
        <v>0.10579812983547235</v>
      </c>
    </row>
    <row r="125" spans="1:13" x14ac:dyDescent="0.35">
      <c r="A125" s="1">
        <v>12.4</v>
      </c>
      <c r="B125" s="4">
        <v>0.54122599999999998</v>
      </c>
      <c r="C125" s="6">
        <v>0.5375752533024456</v>
      </c>
      <c r="D125" s="2">
        <f>ABS(Table6[[#This Row],[Pb Analytic]]-Table6[[#This Row],[Pb Simulation]])</f>
        <v>3.6507466975543856E-3</v>
      </c>
      <c r="E125" s="1">
        <f>100*IF(Table6[[#This Row],[Pb Analytic]]&gt;0, Table6[[#This Row],[Absolute Error]]/Table6[[#This Row],[Pb Analytic]],1)</f>
        <v>0.67911360783946584</v>
      </c>
      <c r="F125" s="5">
        <v>0.38444</v>
      </c>
      <c r="G125" s="6">
        <v>0.38177958541755092</v>
      </c>
      <c r="H125" s="2">
        <f>ABS(Table7[[#This Row],[Pd Analytic]]-Table7[[#This Row],[Pd Simulation]])</f>
        <v>2.6604145824490888E-3</v>
      </c>
      <c r="I125" s="1">
        <f>100*IF(Table7[[#This Row],[Pd Analytic]]&gt;0, Table7[[#This Row],[Absolute Error]]/Table7[[#This Row],[Pd Analytic]],1)</f>
        <v>0.69684568899602195</v>
      </c>
      <c r="J125" s="6">
        <v>15.186784901626901</v>
      </c>
      <c r="K125" s="6">
        <v>15.20220057740493</v>
      </c>
      <c r="L125" s="2">
        <f>ABS(Table2[[#This Row],[Nc Analytic]]-Table2[[#This Row],[Nc Simulation]])</f>
        <v>1.5415675778029936E-2</v>
      </c>
      <c r="M125" s="1">
        <f>100*IF(Table2[[#This Row],[Nc Analytic]]&gt;0, Table2[[#This Row],[Absolute Error]]/Table2[[#This Row],[Nc Analytic]],1)</f>
        <v>0.10140423881094093</v>
      </c>
    </row>
    <row r="126" spans="1:13" x14ac:dyDescent="0.35">
      <c r="A126" s="1">
        <v>12.5</v>
      </c>
      <c r="B126" s="4">
        <v>0.54331799999999997</v>
      </c>
      <c r="C126" s="6">
        <v>0.54100946520332371</v>
      </c>
      <c r="D126" s="2">
        <f>ABS(Table6[[#This Row],[Pb Analytic]]-Table6[[#This Row],[Pb Simulation]])</f>
        <v>2.3085347966762537E-3</v>
      </c>
      <c r="E126" s="1">
        <f>100*IF(Table6[[#This Row],[Pb Analytic]]&gt;0, Table6[[#This Row],[Absolute Error]]/Table6[[#This Row],[Pb Analytic]],1)</f>
        <v>0.42670876299893457</v>
      </c>
      <c r="F126" s="5">
        <v>0.38240600000000002</v>
      </c>
      <c r="G126" s="6">
        <v>0.3789905348057358</v>
      </c>
      <c r="H126" s="2">
        <f>ABS(Table7[[#This Row],[Pd Analytic]]-Table7[[#This Row],[Pd Simulation]])</f>
        <v>3.4154651942642222E-3</v>
      </c>
      <c r="I126" s="1">
        <f>100*IF(Table7[[#This Row],[Pd Analytic]]&gt;0, Table7[[#This Row],[Absolute Error]]/Table7[[#This Row],[Pd Analytic]],1)</f>
        <v>0.90120065822090578</v>
      </c>
      <c r="J126" s="6">
        <v>15.19622826479989</v>
      </c>
      <c r="K126" s="6">
        <v>15.21214505510185</v>
      </c>
      <c r="L126" s="2">
        <f>ABS(Table2[[#This Row],[Nc Analytic]]-Table2[[#This Row],[Nc Simulation]])</f>
        <v>1.5916790301959693E-2</v>
      </c>
      <c r="M126" s="1">
        <f>100*IF(Table2[[#This Row],[Nc Analytic]]&gt;0, Table2[[#This Row],[Absolute Error]]/Table2[[#This Row],[Nc Analytic]],1)</f>
        <v>0.1046321228485888</v>
      </c>
    </row>
    <row r="127" spans="1:13" x14ac:dyDescent="0.35">
      <c r="A127" s="1">
        <v>12.6</v>
      </c>
      <c r="B127" s="4">
        <v>0.54630199999999995</v>
      </c>
      <c r="C127" s="6">
        <v>0.54439536026669655</v>
      </c>
      <c r="D127" s="2">
        <f>ABS(Table6[[#This Row],[Pb Analytic]]-Table6[[#This Row],[Pb Simulation]])</f>
        <v>1.9066397333034057E-3</v>
      </c>
      <c r="E127" s="1">
        <f>100*IF(Table6[[#This Row],[Pb Analytic]]&gt;0, Table6[[#This Row],[Absolute Error]]/Table6[[#This Row],[Pb Analytic]],1)</f>
        <v>0.35023070960218183</v>
      </c>
      <c r="F127" s="5">
        <v>0.37964399999999998</v>
      </c>
      <c r="G127" s="6">
        <v>0.37623956037618539</v>
      </c>
      <c r="H127" s="2">
        <f>ABS(Table7[[#This Row],[Pd Analytic]]-Table7[[#This Row],[Pd Simulation]])</f>
        <v>3.4044396238145924E-3</v>
      </c>
      <c r="I127" s="1">
        <f>100*IF(Table7[[#This Row],[Pd Analytic]]&gt;0, Table7[[#This Row],[Absolute Error]]/Table7[[#This Row],[Pd Analytic]],1)</f>
        <v>0.90485955820558661</v>
      </c>
      <c r="J127" s="6">
        <v>15.19981678571655</v>
      </c>
      <c r="K127" s="6">
        <v>15.22185538211949</v>
      </c>
      <c r="L127" s="2">
        <f>ABS(Table2[[#This Row],[Nc Analytic]]-Table2[[#This Row],[Nc Simulation]])</f>
        <v>2.2038596402939703E-2</v>
      </c>
      <c r="M127" s="1">
        <f>100*IF(Table2[[#This Row],[Nc Analytic]]&gt;0, Table2[[#This Row],[Absolute Error]]/Table2[[#This Row],[Nc Analytic]],1)</f>
        <v>0.14478258957070089</v>
      </c>
    </row>
    <row r="128" spans="1:13" x14ac:dyDescent="0.35">
      <c r="A128" s="1">
        <v>12.7</v>
      </c>
      <c r="B128" s="4">
        <v>0.55085399999999995</v>
      </c>
      <c r="C128" s="6">
        <v>0.54773387385493211</v>
      </c>
      <c r="D128" s="2">
        <f>ABS(Table6[[#This Row],[Pb Analytic]]-Table6[[#This Row],[Pb Simulation]])</f>
        <v>3.1201261450678475E-3</v>
      </c>
      <c r="E128" s="1">
        <f>100*IF(Table6[[#This Row],[Pb Analytic]]&gt;0, Table6[[#This Row],[Absolute Error]]/Table6[[#This Row],[Pb Analytic]],1)</f>
        <v>0.56964272140200256</v>
      </c>
      <c r="F128" s="5">
        <v>0.37702799999999997</v>
      </c>
      <c r="G128" s="6">
        <v>0.3735259686717558</v>
      </c>
      <c r="H128" s="2">
        <f>ABS(Table7[[#This Row],[Pd Analytic]]-Table7[[#This Row],[Pd Simulation]])</f>
        <v>3.5020313282441706E-3</v>
      </c>
      <c r="I128" s="1">
        <f>100*IF(Table7[[#This Row],[Pd Analytic]]&gt;0, Table7[[#This Row],[Absolute Error]]/Table7[[#This Row],[Pd Analytic]],1)</f>
        <v>0.93756033635285418</v>
      </c>
      <c r="J128" s="6">
        <v>15.21420147337143</v>
      </c>
      <c r="K128" s="6">
        <v>15.231339406304951</v>
      </c>
      <c r="L128" s="2">
        <f>ABS(Table2[[#This Row],[Nc Analytic]]-Table2[[#This Row],[Nc Simulation]])</f>
        <v>1.7137932933520617E-2</v>
      </c>
      <c r="M128" s="1">
        <f>100*IF(Table2[[#This Row],[Nc Analytic]]&gt;0, Table2[[#This Row],[Absolute Error]]/Table2[[#This Row],[Nc Analytic]],1)</f>
        <v>0.11251756970517272</v>
      </c>
    </row>
    <row r="129" spans="1:13" x14ac:dyDescent="0.35">
      <c r="A129" s="1">
        <v>12.8</v>
      </c>
      <c r="B129" s="4">
        <v>0.55318900000000004</v>
      </c>
      <c r="C129" s="6">
        <v>0.55102592079133106</v>
      </c>
      <c r="D129" s="2">
        <f>ABS(Table6[[#This Row],[Pb Analytic]]-Table6[[#This Row],[Pb Simulation]])</f>
        <v>2.1630792086689832E-3</v>
      </c>
      <c r="E129" s="1">
        <f>100*IF(Table6[[#This Row],[Pb Analytic]]&gt;0, Table6[[#This Row],[Absolute Error]]/Table6[[#This Row],[Pb Analytic]],1)</f>
        <v>0.39255489207523564</v>
      </c>
      <c r="F129" s="5">
        <v>0.37428600000000001</v>
      </c>
      <c r="G129" s="6">
        <v>0.37084907921483451</v>
      </c>
      <c r="H129" s="2">
        <f>ABS(Table7[[#This Row],[Pd Analytic]]-Table7[[#This Row],[Pd Simulation]])</f>
        <v>3.4369207851654981E-3</v>
      </c>
      <c r="I129" s="1">
        <f>100*IF(Table7[[#This Row],[Pd Analytic]]&gt;0, Table7[[#This Row],[Absolute Error]]/Table7[[#This Row],[Pd Analytic]],1)</f>
        <v>0.92677074793934555</v>
      </c>
      <c r="J129" s="6">
        <v>15.22439722249938</v>
      </c>
      <c r="K129" s="6">
        <v>15.24060464177073</v>
      </c>
      <c r="L129" s="2">
        <f>ABS(Table2[[#This Row],[Nc Analytic]]-Table2[[#This Row],[Nc Simulation]])</f>
        <v>1.6207419271349721E-2</v>
      </c>
      <c r="M129" s="1">
        <f>100*IF(Table2[[#This Row],[Nc Analytic]]&gt;0, Table2[[#This Row],[Absolute Error]]/Table2[[#This Row],[Nc Analytic]],1)</f>
        <v>0.10634367633242839</v>
      </c>
    </row>
    <row r="130" spans="1:13" x14ac:dyDescent="0.35">
      <c r="A130" s="1">
        <v>12.9</v>
      </c>
      <c r="B130" s="4">
        <v>0.55561300000000002</v>
      </c>
      <c r="C130" s="6">
        <v>0.55427239571948717</v>
      </c>
      <c r="D130" s="2">
        <f>ABS(Table6[[#This Row],[Pb Analytic]]-Table6[[#This Row],[Pb Simulation]])</f>
        <v>1.3406042805128582E-3</v>
      </c>
      <c r="E130" s="1">
        <f>100*IF(Table6[[#This Row],[Pb Analytic]]&gt;0, Table6[[#This Row],[Absolute Error]]/Table6[[#This Row],[Pb Analytic]],1)</f>
        <v>0.2418674086723466</v>
      </c>
      <c r="F130" s="5">
        <v>0.37250699999999998</v>
      </c>
      <c r="G130" s="6">
        <v>0.36820822444098489</v>
      </c>
      <c r="H130" s="2">
        <f>ABS(Table7[[#This Row],[Pd Analytic]]-Table7[[#This Row],[Pd Simulation]])</f>
        <v>4.2987755590150889E-3</v>
      </c>
      <c r="I130" s="1">
        <f>100*IF(Table7[[#This Row],[Pd Analytic]]&gt;0, Table7[[#This Row],[Absolute Error]]/Table7[[#This Row],[Pd Analytic]],1)</f>
        <v>1.1674849375082552</v>
      </c>
      <c r="J130" s="6">
        <v>15.228774797132379</v>
      </c>
      <c r="K130" s="6">
        <v>15.249658285796031</v>
      </c>
      <c r="L130" s="2">
        <f>ABS(Table2[[#This Row],[Nc Analytic]]-Table2[[#This Row],[Nc Simulation]])</f>
        <v>2.0883488663651306E-2</v>
      </c>
      <c r="M130" s="1">
        <f>100*IF(Table2[[#This Row],[Nc Analytic]]&gt;0, Table2[[#This Row],[Absolute Error]]/Table2[[#This Row],[Nc Analytic]],1)</f>
        <v>0.13694397784049225</v>
      </c>
    </row>
    <row r="131" spans="1:13" x14ac:dyDescent="0.35">
      <c r="A131" s="1">
        <v>13</v>
      </c>
      <c r="B131" s="4">
        <v>0.55934300000000003</v>
      </c>
      <c r="C131" s="6">
        <v>0.55747417347114248</v>
      </c>
      <c r="D131" s="2">
        <f>ABS(Table6[[#This Row],[Pb Analytic]]-Table6[[#This Row],[Pb Simulation]])</f>
        <v>1.868826528857559E-3</v>
      </c>
      <c r="E131" s="1">
        <f>100*IF(Table6[[#This Row],[Pb Analytic]]&gt;0, Table6[[#This Row],[Absolute Error]]/Table6[[#This Row],[Pb Analytic]],1)</f>
        <v>0.33523105065499476</v>
      </c>
      <c r="F131" s="5">
        <v>0.36938900000000002</v>
      </c>
      <c r="G131" s="6">
        <v>0.36560274961057299</v>
      </c>
      <c r="H131" s="2">
        <f>ABS(Table7[[#This Row],[Pd Analytic]]-Table7[[#This Row],[Pd Simulation]])</f>
        <v>3.7862503894270372E-3</v>
      </c>
      <c r="I131" s="1">
        <f>100*IF(Table7[[#This Row],[Pd Analytic]]&gt;0, Table7[[#This Row],[Absolute Error]]/Table7[[#This Row],[Pd Analytic]],1)</f>
        <v>1.0356186854338529</v>
      </c>
      <c r="J131" s="6">
        <v>15.23497155922623</v>
      </c>
      <c r="K131" s="6">
        <v>15.25850723475005</v>
      </c>
      <c r="L131" s="2">
        <f>ABS(Table2[[#This Row],[Nc Analytic]]-Table2[[#This Row],[Nc Simulation]])</f>
        <v>2.3535675523820743E-2</v>
      </c>
      <c r="M131" s="1">
        <f>100*IF(Table2[[#This Row],[Nc Analytic]]&gt;0, Table2[[#This Row],[Absolute Error]]/Table2[[#This Row],[Nc Analytic]],1)</f>
        <v>0.15424625202011957</v>
      </c>
    </row>
    <row r="132" spans="1:13" x14ac:dyDescent="0.35">
      <c r="A132" s="1">
        <v>13.1</v>
      </c>
      <c r="B132" s="4">
        <v>0.56295399999999995</v>
      </c>
      <c r="C132" s="6">
        <v>0.56063210944048458</v>
      </c>
      <c r="D132" s="2">
        <f>ABS(Table6[[#This Row],[Pb Analytic]]-Table6[[#This Row],[Pb Simulation]])</f>
        <v>2.3218905595153716E-3</v>
      </c>
      <c r="E132" s="1">
        <f>100*IF(Table6[[#This Row],[Pb Analytic]]&gt;0, Table6[[#This Row],[Absolute Error]]/Table6[[#This Row],[Pb Analytic]],1)</f>
        <v>0.4141558288255443</v>
      </c>
      <c r="F132" s="5">
        <v>0.366533</v>
      </c>
      <c r="G132" s="6">
        <v>0.36303201270115087</v>
      </c>
      <c r="H132" s="2">
        <f>ABS(Table7[[#This Row],[Pd Analytic]]-Table7[[#This Row],[Pd Simulation]])</f>
        <v>3.5009872988491231E-3</v>
      </c>
      <c r="I132" s="1">
        <f>100*IF(Table7[[#This Row],[Pd Analytic]]&gt;0, Table7[[#This Row],[Absolute Error]]/Table7[[#This Row],[Pd Analytic]],1)</f>
        <v>0.96437426352566513</v>
      </c>
      <c r="J132" s="6">
        <v>15.24597229629491</v>
      </c>
      <c r="K132" s="6">
        <v>15.267158099099809</v>
      </c>
      <c r="L132" s="2">
        <f>ABS(Table2[[#This Row],[Nc Analytic]]-Table2[[#This Row],[Nc Simulation]])</f>
        <v>2.1185802804899012E-2</v>
      </c>
      <c r="M132" s="1">
        <f>100*IF(Table2[[#This Row],[Nc Analytic]]&gt;0, Table2[[#This Row],[Absolute Error]]/Table2[[#This Row],[Nc Analytic]],1)</f>
        <v>0.13876716719235507</v>
      </c>
    </row>
    <row r="133" spans="1:13" x14ac:dyDescent="0.35">
      <c r="A133" s="1">
        <v>13.2</v>
      </c>
      <c r="B133" s="4">
        <v>0.565828</v>
      </c>
      <c r="C133" s="6">
        <v>0.56374703996307174</v>
      </c>
      <c r="D133" s="2">
        <f>ABS(Table6[[#This Row],[Pb Analytic]]-Table6[[#This Row],[Pb Simulation]])</f>
        <v>2.0809600369282588E-3</v>
      </c>
      <c r="E133" s="1">
        <f>100*IF(Table6[[#This Row],[Pb Analytic]]&gt;0, Table6[[#This Row],[Absolute Error]]/Table6[[#This Row],[Pb Analytic]],1)</f>
        <v>0.36913010435754517</v>
      </c>
      <c r="F133" s="5">
        <v>0.36397400000000002</v>
      </c>
      <c r="G133" s="6">
        <v>0.36049538428309102</v>
      </c>
      <c r="H133" s="2">
        <f>ABS(Table7[[#This Row],[Pd Analytic]]-Table7[[#This Row],[Pd Simulation]])</f>
        <v>3.4786157169089948E-3</v>
      </c>
      <c r="I133" s="1">
        <f>100*IF(Table7[[#This Row],[Pd Analytic]]&gt;0, Table7[[#This Row],[Absolute Error]]/Table7[[#This Row],[Pd Analytic]],1)</f>
        <v>0.96495430137804372</v>
      </c>
      <c r="J133" s="6">
        <v>15.25371785490977</v>
      </c>
      <c r="K133" s="6">
        <v>15.275617217561051</v>
      </c>
      <c r="L133" s="2">
        <f>ABS(Table2[[#This Row],[Nc Analytic]]-Table2[[#This Row],[Nc Simulation]])</f>
        <v>2.1899362651280896E-2</v>
      </c>
      <c r="M133" s="1">
        <f>100*IF(Table2[[#This Row],[Nc Analytic]]&gt;0, Table2[[#This Row],[Absolute Error]]/Table2[[#This Row],[Nc Analytic]],1)</f>
        <v>0.14336155678282578</v>
      </c>
    </row>
    <row r="134" spans="1:13" x14ac:dyDescent="0.35">
      <c r="A134" s="1">
        <v>13.3</v>
      </c>
      <c r="B134" s="4">
        <v>0.56896800000000003</v>
      </c>
      <c r="C134" s="6">
        <v>0.56681978269777966</v>
      </c>
      <c r="D134" s="2">
        <f>ABS(Table6[[#This Row],[Pb Analytic]]-Table6[[#This Row],[Pb Simulation]])</f>
        <v>2.1482173022203677E-3</v>
      </c>
      <c r="E134" s="1">
        <f>100*IF(Table6[[#This Row],[Pb Analytic]]&gt;0, Table6[[#This Row],[Absolute Error]]/Table6[[#This Row],[Pb Analytic]],1)</f>
        <v>0.37899476479030497</v>
      </c>
      <c r="F134" s="5">
        <v>0.36168800000000001</v>
      </c>
      <c r="G134" s="6">
        <v>0.35799224738071461</v>
      </c>
      <c r="H134" s="2">
        <f>ABS(Table7[[#This Row],[Pd Analytic]]-Table7[[#This Row],[Pd Simulation]])</f>
        <v>3.6957526192853973E-3</v>
      </c>
      <c r="I134" s="1">
        <f>100*IF(Table7[[#This Row],[Pd Analytic]]&gt;0, Table7[[#This Row],[Absolute Error]]/Table7[[#This Row],[Pd Analytic]],1)</f>
        <v>1.0323554899095537</v>
      </c>
      <c r="J134" s="6">
        <v>15.26266710128524</v>
      </c>
      <c r="K134" s="6">
        <v>15.28389067044654</v>
      </c>
      <c r="L134" s="2">
        <f>ABS(Table2[[#This Row],[Nc Analytic]]-Table2[[#This Row],[Nc Simulation]])</f>
        <v>2.1223569161300304E-2</v>
      </c>
      <c r="M134" s="1">
        <f>100*IF(Table2[[#This Row],[Nc Analytic]]&gt;0, Table2[[#This Row],[Absolute Error]]/Table2[[#This Row],[Nc Analytic]],1)</f>
        <v>0.13886234610627601</v>
      </c>
    </row>
    <row r="135" spans="1:13" x14ac:dyDescent="0.35">
      <c r="A135" s="1">
        <v>13.4</v>
      </c>
      <c r="B135" s="4">
        <v>0.57178799999999996</v>
      </c>
      <c r="C135" s="6">
        <v>0.56985113701035139</v>
      </c>
      <c r="D135" s="2">
        <f>ABS(Table6[[#This Row],[Pb Analytic]]-Table6[[#This Row],[Pb Simulation]])</f>
        <v>1.936862989648569E-3</v>
      </c>
      <c r="E135" s="1">
        <f>100*IF(Table6[[#This Row],[Pb Analytic]]&gt;0, Table6[[#This Row],[Absolute Error]]/Table6[[#This Row],[Pb Analytic]],1)</f>
        <v>0.33988929105416277</v>
      </c>
      <c r="F135" s="5">
        <v>0.35925699999999999</v>
      </c>
      <c r="G135" s="6">
        <v>0.35552199732093342</v>
      </c>
      <c r="H135" s="2">
        <f>ABS(Table7[[#This Row],[Pd Analytic]]-Table7[[#This Row],[Pd Simulation]])</f>
        <v>3.735002679066568E-3</v>
      </c>
      <c r="I135" s="1">
        <f>100*IF(Table7[[#This Row],[Pd Analytic]]&gt;0, Table7[[#This Row],[Absolute Error]]/Table7[[#This Row],[Pd Analytic]],1)</f>
        <v>1.0505686588205518</v>
      </c>
      <c r="J135" s="6">
        <v>15.274757980425891</v>
      </c>
      <c r="K135" s="6">
        <v>15.291984292262301</v>
      </c>
      <c r="L135" s="2">
        <f>ABS(Table2[[#This Row],[Nc Analytic]]-Table2[[#This Row],[Nc Simulation]])</f>
        <v>1.7226311836409991E-2</v>
      </c>
      <c r="M135" s="1">
        <f>100*IF(Table2[[#This Row],[Nc Analytic]]&gt;0, Table2[[#This Row],[Absolute Error]]/Table2[[#This Row],[Nc Analytic]],1)</f>
        <v>0.11264929068182769</v>
      </c>
    </row>
    <row r="136" spans="1:13" x14ac:dyDescent="0.35">
      <c r="A136" s="1">
        <v>13.5</v>
      </c>
      <c r="B136" s="4">
        <v>0.57501000000000002</v>
      </c>
      <c r="C136" s="6">
        <v>0.57284188435730565</v>
      </c>
      <c r="D136" s="2">
        <f>ABS(Table6[[#This Row],[Pb Analytic]]-Table6[[#This Row],[Pb Simulation]])</f>
        <v>2.1681156426943682E-3</v>
      </c>
      <c r="E136" s="1">
        <f>100*IF(Table6[[#This Row],[Pb Analytic]]&gt;0, Table6[[#This Row],[Absolute Error]]/Table6[[#This Row],[Pb Analytic]],1)</f>
        <v>0.37848413356276567</v>
      </c>
      <c r="F136" s="5">
        <v>0.35652400000000001</v>
      </c>
      <c r="G136" s="6">
        <v>0.35308404157121293</v>
      </c>
      <c r="H136" s="2">
        <f>ABS(Table7[[#This Row],[Pd Analytic]]-Table7[[#This Row],[Pd Simulation]])</f>
        <v>3.4399584287870821E-3</v>
      </c>
      <c r="I136" s="1">
        <f>100*IF(Table7[[#This Row],[Pd Analytic]]&gt;0, Table7[[#This Row],[Absolute Error]]/Table7[[#This Row],[Pd Analytic]],1)</f>
        <v>0.97426052264480001</v>
      </c>
      <c r="J136" s="6">
        <v>15.282201896284381</v>
      </c>
      <c r="K136" s="6">
        <v>15.299903683599119</v>
      </c>
      <c r="L136" s="2">
        <f>ABS(Table2[[#This Row],[Nc Analytic]]-Table2[[#This Row],[Nc Simulation]])</f>
        <v>1.7701787314738482E-2</v>
      </c>
      <c r="M136" s="1">
        <f>100*IF(Table2[[#This Row],[Nc Analytic]]&gt;0, Table2[[#This Row],[Absolute Error]]/Table2[[#This Row],[Nc Analytic]],1)</f>
        <v>0.11569868465063664</v>
      </c>
    </row>
    <row r="137" spans="1:13" x14ac:dyDescent="0.35">
      <c r="A137" s="1">
        <v>13.6</v>
      </c>
      <c r="B137" s="4">
        <v>0.577627</v>
      </c>
      <c r="C137" s="6">
        <v>0.57579278866910422</v>
      </c>
      <c r="D137" s="2">
        <f>ABS(Table6[[#This Row],[Pb Analytic]]-Table6[[#This Row],[Pb Simulation]])</f>
        <v>1.8342113308957853E-3</v>
      </c>
      <c r="E137" s="1">
        <f>100*IF(Table6[[#This Row],[Pb Analytic]]&gt;0, Table6[[#This Row],[Absolute Error]]/Table6[[#This Row],[Pb Analytic]],1)</f>
        <v>0.31855406441185341</v>
      </c>
      <c r="F137" s="5">
        <v>0.35441600000000001</v>
      </c>
      <c r="G137" s="6">
        <v>0.35067779956848849</v>
      </c>
      <c r="H137" s="2">
        <f>ABS(Table7[[#This Row],[Pd Analytic]]-Table7[[#This Row],[Pd Simulation]])</f>
        <v>3.738200431511518E-3</v>
      </c>
      <c r="I137" s="1">
        <f>100*IF(Table7[[#This Row],[Pd Analytic]]&gt;0, Table7[[#This Row],[Absolute Error]]/Table7[[#This Row],[Pd Analytic]],1)</f>
        <v>1.0659928960748015</v>
      </c>
      <c r="J137" s="6">
        <v>15.28545806300311</v>
      </c>
      <c r="K137" s="6">
        <v>15.30765422236307</v>
      </c>
      <c r="L137" s="2">
        <f>ABS(Table2[[#This Row],[Nc Analytic]]-Table2[[#This Row],[Nc Simulation]])</f>
        <v>2.2196159359959111E-2</v>
      </c>
      <c r="M137" s="1">
        <f>100*IF(Table2[[#This Row],[Nc Analytic]]&gt;0, Table2[[#This Row],[Absolute Error]]/Table2[[#This Row],[Nc Analytic]],1)</f>
        <v>0.14500039677883872</v>
      </c>
    </row>
    <row r="138" spans="1:13" x14ac:dyDescent="0.35">
      <c r="A138" s="1">
        <v>13.7</v>
      </c>
      <c r="B138" s="4">
        <v>0.58085900000000001</v>
      </c>
      <c r="C138" s="6">
        <v>0.57870459673162244</v>
      </c>
      <c r="D138" s="2">
        <f>ABS(Table6[[#This Row],[Pb Analytic]]-Table6[[#This Row],[Pb Simulation]])</f>
        <v>2.1544032683775693E-3</v>
      </c>
      <c r="E138" s="1">
        <f>100*IF(Table6[[#This Row],[Pb Analytic]]&gt;0, Table6[[#This Row],[Absolute Error]]/Table6[[#This Row],[Pb Analytic]],1)</f>
        <v>0.37228031029044789</v>
      </c>
      <c r="F138" s="5">
        <v>0.35166799999999998</v>
      </c>
      <c r="G138" s="6">
        <v>0.34830270254049028</v>
      </c>
      <c r="H138" s="2">
        <f>ABS(Table7[[#This Row],[Pd Analytic]]-Table7[[#This Row],[Pd Simulation]])</f>
        <v>3.3652974595096974E-3</v>
      </c>
      <c r="I138" s="1">
        <f>100*IF(Table7[[#This Row],[Pd Analytic]]&gt;0, Table7[[#This Row],[Absolute Error]]/Table7[[#This Row],[Pd Analytic]],1)</f>
        <v>0.96619906620405294</v>
      </c>
      <c r="J138" s="6">
        <v>15.29320983852333</v>
      </c>
      <c r="K138" s="6">
        <v>15.315241074386201</v>
      </c>
      <c r="L138" s="2">
        <f>ABS(Table2[[#This Row],[Nc Analytic]]-Table2[[#This Row],[Nc Simulation]])</f>
        <v>2.2031235862870702E-2</v>
      </c>
      <c r="M138" s="1">
        <f>100*IF(Table2[[#This Row],[Nc Analytic]]&gt;0, Table2[[#This Row],[Absolute Error]]/Table2[[#This Row],[Nc Analytic]],1)</f>
        <v>0.14385170795461125</v>
      </c>
    </row>
    <row r="139" spans="1:13" x14ac:dyDescent="0.35">
      <c r="A139" s="1">
        <v>13.8</v>
      </c>
      <c r="B139" s="4">
        <v>0.58361600000000002</v>
      </c>
      <c r="C139" s="6">
        <v>0.58157803856508494</v>
      </c>
      <c r="D139" s="2">
        <f>ABS(Table6[[#This Row],[Pb Analytic]]-Table6[[#This Row],[Pb Simulation]])</f>
        <v>2.037961434915081E-3</v>
      </c>
      <c r="E139" s="1">
        <f>100*IF(Table6[[#This Row],[Pb Analytic]]&gt;0, Table6[[#This Row],[Absolute Error]]/Table6[[#This Row],[Pb Analytic]],1)</f>
        <v>0.35041925584798556</v>
      </c>
      <c r="F139" s="5">
        <v>0.34993999999999997</v>
      </c>
      <c r="G139" s="6">
        <v>0.34595819332078448</v>
      </c>
      <c r="H139" s="2">
        <f>ABS(Table7[[#This Row],[Pd Analytic]]-Table7[[#This Row],[Pd Simulation]])</f>
        <v>3.9818066792154938E-3</v>
      </c>
      <c r="I139" s="1">
        <f>100*IF(Table7[[#This Row],[Pd Analytic]]&gt;0, Table7[[#This Row],[Absolute Error]]/Table7[[#This Row],[Pd Analytic]],1)</f>
        <v>1.1509502466164818</v>
      </c>
      <c r="J139" s="6">
        <v>15.30392696155611</v>
      </c>
      <c r="K139" s="6">
        <v>15.322669203455479</v>
      </c>
      <c r="L139" s="2">
        <f>ABS(Table2[[#This Row],[Nc Analytic]]-Table2[[#This Row],[Nc Simulation]])</f>
        <v>1.8742241899369461E-2</v>
      </c>
      <c r="M139" s="1">
        <f>100*IF(Table2[[#This Row],[Nc Analytic]]&gt;0, Table2[[#This Row],[Absolute Error]]/Table2[[#This Row],[Nc Analytic]],1)</f>
        <v>0.122317082294923</v>
      </c>
    </row>
    <row r="140" spans="1:13" x14ac:dyDescent="0.35">
      <c r="A140" s="1">
        <v>13.9</v>
      </c>
      <c r="B140" s="4">
        <v>0.58528400000000003</v>
      </c>
      <c r="C140" s="6">
        <v>0.58441382779973949</v>
      </c>
      <c r="D140" s="2">
        <f>ABS(Table6[[#This Row],[Pb Analytic]]-Table6[[#This Row],[Pb Simulation]])</f>
        <v>8.7017220026053277E-4</v>
      </c>
      <c r="E140" s="1">
        <f>100*IF(Table6[[#This Row],[Pb Analytic]]&gt;0, Table6[[#This Row],[Absolute Error]]/Table6[[#This Row],[Pb Analytic]],1)</f>
        <v>0.14889657959269126</v>
      </c>
      <c r="F140" s="5">
        <v>0.34766000000000002</v>
      </c>
      <c r="G140" s="6">
        <v>0.34364372615870509</v>
      </c>
      <c r="H140" s="2">
        <f>ABS(Table7[[#This Row],[Pd Analytic]]-Table7[[#This Row],[Pd Simulation]])</f>
        <v>4.0162738412949373E-3</v>
      </c>
      <c r="I140" s="1">
        <f>100*IF(Table7[[#This Row],[Pd Analytic]]&gt;0, Table7[[#This Row],[Absolute Error]]/Table7[[#This Row],[Pd Analytic]],1)</f>
        <v>1.1687318974768945</v>
      </c>
      <c r="J140" s="6">
        <v>15.305178239452999</v>
      </c>
      <c r="K140" s="6">
        <v>15.32994338079563</v>
      </c>
      <c r="L140" s="2">
        <f>ABS(Table2[[#This Row],[Nc Analytic]]-Table2[[#This Row],[Nc Simulation]])</f>
        <v>2.4765141342630415E-2</v>
      </c>
      <c r="M140" s="1">
        <f>100*IF(Table2[[#This Row],[Nc Analytic]]&gt;0, Table2[[#This Row],[Absolute Error]]/Table2[[#This Row],[Nc Analytic]],1)</f>
        <v>0.16154750691156888</v>
      </c>
    </row>
    <row r="141" spans="1:13" x14ac:dyDescent="0.35">
      <c r="A141" s="1">
        <v>14</v>
      </c>
      <c r="B141" s="4">
        <v>0.58858299999999997</v>
      </c>
      <c r="C141" s="6">
        <v>0.58721266204764144</v>
      </c>
      <c r="D141" s="2">
        <f>ABS(Table6[[#This Row],[Pb Analytic]]-Table6[[#This Row],[Pb Simulation]])</f>
        <v>1.3703379523585246E-3</v>
      </c>
      <c r="E141" s="1">
        <f>100*IF(Table6[[#This Row],[Pb Analytic]]&gt;0, Table6[[#This Row],[Absolute Error]]/Table6[[#This Row],[Pb Analytic]],1)</f>
        <v>0.23336314778705283</v>
      </c>
      <c r="F141" s="5">
        <v>0.34536800000000001</v>
      </c>
      <c r="G141" s="6">
        <v>0.34135876652521929</v>
      </c>
      <c r="H141" s="2">
        <f>ABS(Table7[[#This Row],[Pd Analytic]]-Table7[[#This Row],[Pd Simulation]])</f>
        <v>4.0092334747807157E-3</v>
      </c>
      <c r="I141" s="1">
        <f>100*IF(Table7[[#This Row],[Pd Analytic]]&gt;0, Table7[[#This Row],[Absolute Error]]/Table7[[#This Row],[Pd Analytic]],1)</f>
        <v>1.1744926065885926</v>
      </c>
      <c r="J141" s="6">
        <v>15.319368579207289</v>
      </c>
      <c r="K141" s="6">
        <v>15.33706819403915</v>
      </c>
      <c r="L141" s="2">
        <f>ABS(Table2[[#This Row],[Nc Analytic]]-Table2[[#This Row],[Nc Simulation]])</f>
        <v>1.7699614831860444E-2</v>
      </c>
      <c r="M141" s="1">
        <f>100*IF(Table2[[#This Row],[Nc Analytic]]&gt;0, Table2[[#This Row],[Absolute Error]]/Table2[[#This Row],[Nc Analytic]],1)</f>
        <v>0.11540416074266081</v>
      </c>
    </row>
    <row r="142" spans="1:13" x14ac:dyDescent="0.35">
      <c r="A142" s="1">
        <v>14.1</v>
      </c>
      <c r="B142" s="4">
        <v>0.59249099999999999</v>
      </c>
      <c r="C142" s="6">
        <v>0.58997522327000751</v>
      </c>
      <c r="D142" s="2">
        <f>ABS(Table6[[#This Row],[Pb Analytic]]-Table6[[#This Row],[Pb Simulation]])</f>
        <v>2.5157767299924805E-3</v>
      </c>
      <c r="E142" s="1">
        <f>100*IF(Table6[[#This Row],[Pb Analytic]]&gt;0, Table6[[#This Row],[Absolute Error]]/Table6[[#This Row],[Pb Analytic]],1)</f>
        <v>0.42642074289975945</v>
      </c>
      <c r="F142" s="5">
        <v>0.34239799999999998</v>
      </c>
      <c r="G142" s="6">
        <v>0.33910279091566448</v>
      </c>
      <c r="H142" s="2">
        <f>ABS(Table7[[#This Row],[Pd Analytic]]-Table7[[#This Row],[Pd Simulation]])</f>
        <v>3.2952090843355042E-3</v>
      </c>
      <c r="I142" s="1">
        <f>100*IF(Table7[[#This Row],[Pd Analytic]]&gt;0, Table7[[#This Row],[Absolute Error]]/Table7[[#This Row],[Pd Analytic]],1)</f>
        <v>0.9717434278372038</v>
      </c>
      <c r="J142" s="6">
        <v>15.320892020413551</v>
      </c>
      <c r="K142" s="6">
        <v>15.34404805571463</v>
      </c>
      <c r="L142" s="2">
        <f>ABS(Table2[[#This Row],[Nc Analytic]]-Table2[[#This Row],[Nc Simulation]])</f>
        <v>2.3156035301079569E-2</v>
      </c>
      <c r="M142" s="1">
        <f>100*IF(Table2[[#This Row],[Nc Analytic]]&gt;0, Table2[[#This Row],[Absolute Error]]/Table2[[#This Row],[Nc Analytic]],1)</f>
        <v>0.15091216618326153</v>
      </c>
    </row>
    <row r="143" spans="1:13" x14ac:dyDescent="0.35">
      <c r="A143" s="1">
        <v>14.2</v>
      </c>
      <c r="B143" s="4">
        <v>0.59447499999999998</v>
      </c>
      <c r="C143" s="6">
        <v>0.59270217813967518</v>
      </c>
      <c r="D143" s="2">
        <f>ABS(Table6[[#This Row],[Pb Analytic]]-Table6[[#This Row],[Pb Simulation]])</f>
        <v>1.7728218603247914E-3</v>
      </c>
      <c r="E143" s="1">
        <f>100*IF(Table6[[#This Row],[Pb Analytic]]&gt;0, Table6[[#This Row],[Absolute Error]]/Table6[[#This Row],[Pb Analytic]],1)</f>
        <v>0.29910837613068653</v>
      </c>
      <c r="F143" s="5">
        <v>0.34030700000000003</v>
      </c>
      <c r="G143" s="6">
        <v>0.33687528665019301</v>
      </c>
      <c r="H143" s="2">
        <f>ABS(Table7[[#This Row],[Pd Analytic]]-Table7[[#This Row],[Pd Simulation]])</f>
        <v>3.4317133498070196E-3</v>
      </c>
      <c r="I143" s="1">
        <f>100*IF(Table7[[#This Row],[Pd Analytic]]&gt;0, Table7[[#This Row],[Absolute Error]]/Table7[[#This Row],[Pd Analytic]],1)</f>
        <v>1.0186895524249207</v>
      </c>
      <c r="J143" s="6">
        <v>15.331613968286049</v>
      </c>
      <c r="K143" s="6">
        <v>15.350887211282091</v>
      </c>
      <c r="L143" s="2">
        <f>ABS(Table2[[#This Row],[Nc Analytic]]-Table2[[#This Row],[Nc Simulation]])</f>
        <v>1.9273242996041162E-2</v>
      </c>
      <c r="M143" s="1">
        <f>100*IF(Table2[[#This Row],[Nc Analytic]]&gt;0, Table2[[#This Row],[Absolute Error]]/Table2[[#This Row],[Nc Analytic]],1)</f>
        <v>0.12555132957967632</v>
      </c>
    </row>
    <row r="144" spans="1:13" x14ac:dyDescent="0.35">
      <c r="A144" s="1">
        <v>14.3</v>
      </c>
      <c r="B144" s="4">
        <v>0.59611999999999998</v>
      </c>
      <c r="C144" s="6">
        <v>0.59539417839827991</v>
      </c>
      <c r="D144" s="2">
        <f>ABS(Table6[[#This Row],[Pb Analytic]]-Table6[[#This Row],[Pb Simulation]])</f>
        <v>7.2582160172007804E-4</v>
      </c>
      <c r="E144" s="1">
        <f>100*IF(Table6[[#This Row],[Pb Analytic]]&gt;0, Table6[[#This Row],[Absolute Error]]/Table6[[#This Row],[Pb Analytic]],1)</f>
        <v>0.12190606291661635</v>
      </c>
      <c r="F144" s="5">
        <v>0.33891300000000002</v>
      </c>
      <c r="G144" s="6">
        <v>0.33467575167266278</v>
      </c>
      <c r="H144" s="2">
        <f>ABS(Table7[[#This Row],[Pd Analytic]]-Table7[[#This Row],[Pd Simulation]])</f>
        <v>4.2372483273372397E-3</v>
      </c>
      <c r="I144" s="1">
        <f>100*IF(Table7[[#This Row],[Pd Analytic]]&gt;0, Table7[[#This Row],[Absolute Error]]/Table7[[#This Row],[Pd Analytic]],1)</f>
        <v>1.2660756885313809</v>
      </c>
      <c r="J144" s="6">
        <v>15.334025602854959</v>
      </c>
      <c r="K144" s="6">
        <v>15.35758974674275</v>
      </c>
      <c r="L144" s="2">
        <f>ABS(Table2[[#This Row],[Nc Analytic]]-Table2[[#This Row],[Nc Simulation]])</f>
        <v>2.3564143887790934E-2</v>
      </c>
      <c r="M144" s="1">
        <f>100*IF(Table2[[#This Row],[Nc Analytic]]&gt;0, Table2[[#This Row],[Absolute Error]]/Table2[[#This Row],[Nc Analytic]],1)</f>
        <v>0.15343647197496432</v>
      </c>
    </row>
    <row r="145" spans="1:13" x14ac:dyDescent="0.35">
      <c r="A145" s="1">
        <v>14.4</v>
      </c>
      <c r="B145" s="4">
        <v>0.59954399999999997</v>
      </c>
      <c r="C145" s="6">
        <v>0.59805186120781817</v>
      </c>
      <c r="D145" s="2">
        <f>ABS(Table6[[#This Row],[Pb Analytic]]-Table6[[#This Row],[Pb Simulation]])</f>
        <v>1.4921387921817963E-3</v>
      </c>
      <c r="E145" s="1">
        <f>100*IF(Table6[[#This Row],[Pb Analytic]]&gt;0, Table6[[#This Row],[Absolute Error]]/Table6[[#This Row],[Pb Analytic]],1)</f>
        <v>0.24949989941813597</v>
      </c>
      <c r="F145" s="5">
        <v>0.33618300000000001</v>
      </c>
      <c r="G145" s="6">
        <v>0.33250369434864091</v>
      </c>
      <c r="H145" s="2">
        <f>ABS(Table7[[#This Row],[Pd Analytic]]-Table7[[#This Row],[Pd Simulation]])</f>
        <v>3.6793056513590994E-3</v>
      </c>
      <c r="I145" s="1">
        <f>100*IF(Table7[[#This Row],[Pd Analytic]]&gt;0, Table7[[#This Row],[Absolute Error]]/Table7[[#This Row],[Pd Analytic]],1)</f>
        <v>1.1065457959998568</v>
      </c>
      <c r="J145" s="6">
        <v>15.33934525953145</v>
      </c>
      <c r="K145" s="6">
        <v>15.364159595848269</v>
      </c>
      <c r="L145" s="2">
        <f>ABS(Table2[[#This Row],[Nc Analytic]]-Table2[[#This Row],[Nc Simulation]])</f>
        <v>2.4814336316818952E-2</v>
      </c>
      <c r="M145" s="1">
        <f>100*IF(Table2[[#This Row],[Nc Analytic]]&gt;0, Table2[[#This Row],[Absolute Error]]/Table2[[#This Row],[Nc Analytic]],1)</f>
        <v>0.16150793124750101</v>
      </c>
    </row>
    <row r="146" spans="1:13" x14ac:dyDescent="0.35">
      <c r="A146" s="1">
        <v>14.5</v>
      </c>
      <c r="B146" s="4">
        <v>0.60233000000000003</v>
      </c>
      <c r="C146" s="6">
        <v>0.60067584949632413</v>
      </c>
      <c r="D146" s="2">
        <f>ABS(Table6[[#This Row],[Pb Analytic]]-Table6[[#This Row],[Pb Simulation]])</f>
        <v>1.6541505036758997E-3</v>
      </c>
      <c r="E146" s="1">
        <f>100*IF(Table6[[#This Row],[Pb Analytic]]&gt;0, Table6[[#This Row],[Absolute Error]]/Table6[[#This Row],[Pb Analytic]],1)</f>
        <v>0.27538155646892248</v>
      </c>
      <c r="F146" s="5">
        <v>0.33356200000000003</v>
      </c>
      <c r="G146" s="6">
        <v>0.33035863326310327</v>
      </c>
      <c r="H146" s="2">
        <f>ABS(Table7[[#This Row],[Pd Analytic]]-Table7[[#This Row],[Pd Simulation]])</f>
        <v>3.2033667368967511E-3</v>
      </c>
      <c r="I146" s="1">
        <f>100*IF(Table7[[#This Row],[Pd Analytic]]&gt;0, Table7[[#This Row],[Absolute Error]]/Table7[[#This Row],[Pd Analytic]],1)</f>
        <v>0.96966339437103044</v>
      </c>
      <c r="J146" s="6">
        <v>15.34347217062153</v>
      </c>
      <c r="K146" s="6">
        <v>15.3706005469333</v>
      </c>
      <c r="L146" s="2">
        <f>ABS(Table2[[#This Row],[Nc Analytic]]-Table2[[#This Row],[Nc Simulation]])</f>
        <v>2.7128376311770452E-2</v>
      </c>
      <c r="M146" s="1">
        <f>100*IF(Table2[[#This Row],[Nc Analytic]]&gt;0, Table2[[#This Row],[Absolute Error]]/Table2[[#This Row],[Nc Analytic]],1)</f>
        <v>0.17649522690369462</v>
      </c>
    </row>
    <row r="147" spans="1:13" x14ac:dyDescent="0.35">
      <c r="A147" s="1">
        <v>14.6</v>
      </c>
      <c r="B147" s="4">
        <v>0.60527699999999995</v>
      </c>
      <c r="C147" s="6">
        <v>0.6032667522974382</v>
      </c>
      <c r="D147" s="2">
        <f>ABS(Table6[[#This Row],[Pb Analytic]]-Table6[[#This Row],[Pb Simulation]])</f>
        <v>2.0102477025617516E-3</v>
      </c>
      <c r="E147" s="1">
        <f>100*IF(Table6[[#This Row],[Pb Analytic]]&gt;0, Table6[[#This Row],[Absolute Error]]/Table6[[#This Row],[Pb Analytic]],1)</f>
        <v>0.33322700031222791</v>
      </c>
      <c r="F147" s="5">
        <v>0.33159300000000003</v>
      </c>
      <c r="G147" s="6">
        <v>0.32824009701835122</v>
      </c>
      <c r="H147" s="2">
        <f>ABS(Table7[[#This Row],[Pd Analytic]]-Table7[[#This Row],[Pd Simulation]])</f>
        <v>3.3529029816488087E-3</v>
      </c>
      <c r="I147" s="1">
        <f>100*IF(Table7[[#This Row],[Pd Analytic]]&gt;0, Table7[[#This Row],[Absolute Error]]/Table7[[#This Row],[Pd Analytic]],1)</f>
        <v>1.0214787931473694</v>
      </c>
      <c r="J147" s="6">
        <v>15.35425406054947</v>
      </c>
      <c r="K147" s="6">
        <v>15.376916249393251</v>
      </c>
      <c r="L147" s="2">
        <f>ABS(Table2[[#This Row],[Nc Analytic]]-Table2[[#This Row],[Nc Simulation]])</f>
        <v>2.2662188843780129E-2</v>
      </c>
      <c r="M147" s="1">
        <f>100*IF(Table2[[#This Row],[Nc Analytic]]&gt;0, Table2[[#This Row],[Absolute Error]]/Table2[[#This Row],[Nc Analytic]],1)</f>
        <v>0.14737798188030285</v>
      </c>
    </row>
    <row r="148" spans="1:13" x14ac:dyDescent="0.35">
      <c r="A148" s="1">
        <v>14.7</v>
      </c>
      <c r="B148" s="4">
        <v>0.60695699999999997</v>
      </c>
      <c r="C148" s="6">
        <v>0.60582516508368955</v>
      </c>
      <c r="D148" s="2">
        <f>ABS(Table6[[#This Row],[Pb Analytic]]-Table6[[#This Row],[Pb Simulation]])</f>
        <v>1.1318349163104147E-3</v>
      </c>
      <c r="E148" s="1">
        <f>100*IF(Table6[[#This Row],[Pb Analytic]]&gt;0, Table6[[#This Row],[Absolute Error]]/Table6[[#This Row],[Pb Analytic]],1)</f>
        <v>0.18682533865262288</v>
      </c>
      <c r="F148" s="5">
        <v>0.32978099999999999</v>
      </c>
      <c r="G148" s="6">
        <v>0.32614762403260128</v>
      </c>
      <c r="H148" s="2">
        <f>ABS(Table7[[#This Row],[Pd Analytic]]-Table7[[#This Row],[Pd Simulation]])</f>
        <v>3.6333759673987109E-3</v>
      </c>
      <c r="I148" s="1">
        <f>100*IF(Table7[[#This Row],[Pd Analytic]]&gt;0, Table7[[#This Row],[Absolute Error]]/Table7[[#This Row],[Pd Analytic]],1)</f>
        <v>1.1140280350579905</v>
      </c>
      <c r="J148" s="6">
        <v>15.3560045881728</v>
      </c>
      <c r="K148" s="6">
        <v>15.383110219828239</v>
      </c>
      <c r="L148" s="2">
        <f>ABS(Table2[[#This Row],[Nc Analytic]]-Table2[[#This Row],[Nc Simulation]])</f>
        <v>2.7105631655439666E-2</v>
      </c>
      <c r="M148" s="1">
        <f>100*IF(Table2[[#This Row],[Nc Analytic]]&gt;0, Table2[[#This Row],[Absolute Error]]/Table2[[#This Row],[Nc Analytic]],1)</f>
        <v>0.17620384478882264</v>
      </c>
    </row>
    <row r="149" spans="1:13" x14ac:dyDescent="0.35">
      <c r="A149" s="1">
        <v>14.8</v>
      </c>
      <c r="B149" s="4">
        <v>0.61082499999999995</v>
      </c>
      <c r="C149" s="6">
        <v>0.60835167009335034</v>
      </c>
      <c r="D149" s="2">
        <f>ABS(Table6[[#This Row],[Pb Analytic]]-Table6[[#This Row],[Pb Simulation]])</f>
        <v>2.4733299066496128E-3</v>
      </c>
      <c r="E149" s="1">
        <f>100*IF(Table6[[#This Row],[Pb Analytic]]&gt;0, Table6[[#This Row],[Absolute Error]]/Table6[[#This Row],[Pb Analytic]],1)</f>
        <v>0.40656252431592493</v>
      </c>
      <c r="F149" s="5">
        <v>0.32608799999999999</v>
      </c>
      <c r="G149" s="6">
        <v>0.32408076233965899</v>
      </c>
      <c r="H149" s="2">
        <f>ABS(Table7[[#This Row],[Pd Analytic]]-Table7[[#This Row],[Pd Simulation]])</f>
        <v>2.0072376603409992E-3</v>
      </c>
      <c r="I149" s="1">
        <f>100*IF(Table7[[#This Row],[Pd Analytic]]&gt;0, Table7[[#This Row],[Absolute Error]]/Table7[[#This Row],[Pd Analytic]],1)</f>
        <v>0.61936340986425953</v>
      </c>
      <c r="J149" s="6">
        <v>15.367039067769889</v>
      </c>
      <c r="K149" s="6">
        <v>15.389185847872319</v>
      </c>
      <c r="L149" s="2">
        <f>ABS(Table2[[#This Row],[Nc Analytic]]-Table2[[#This Row],[Nc Simulation]])</f>
        <v>2.2146780102429986E-2</v>
      </c>
      <c r="M149" s="1">
        <f>100*IF(Table2[[#This Row],[Nc Analytic]]&gt;0, Table2[[#This Row],[Absolute Error]]/Table2[[#This Row],[Nc Analytic]],1)</f>
        <v>0.14391131747552427</v>
      </c>
    </row>
    <row r="150" spans="1:13" x14ac:dyDescent="0.35">
      <c r="A150" s="1">
        <v>14.9</v>
      </c>
      <c r="B150" s="4">
        <v>0.61252399999999996</v>
      </c>
      <c r="C150" s="6">
        <v>0.61084683665076267</v>
      </c>
      <c r="D150" s="2">
        <f>ABS(Table6[[#This Row],[Pb Analytic]]-Table6[[#This Row],[Pb Simulation]])</f>
        <v>1.6771633492372873E-3</v>
      </c>
      <c r="E150" s="1">
        <f>100*IF(Table6[[#This Row],[Pb Analytic]]&gt;0, Table6[[#This Row],[Absolute Error]]/Table6[[#This Row],[Pb Analytic]],1)</f>
        <v>0.27456364649984527</v>
      </c>
      <c r="F150" s="5">
        <v>0.32515300000000003</v>
      </c>
      <c r="G150" s="6">
        <v>0.32203906939002241</v>
      </c>
      <c r="H150" s="2">
        <f>ABS(Table7[[#This Row],[Pd Analytic]]-Table7[[#This Row],[Pd Simulation]])</f>
        <v>3.113930609977611E-3</v>
      </c>
      <c r="I150" s="1">
        <f>100*IF(Table7[[#This Row],[Pd Analytic]]&gt;0, Table7[[#This Row],[Absolute Error]]/Table7[[#This Row],[Pd Analytic]],1)</f>
        <v>0.96694187319437352</v>
      </c>
      <c r="J150" s="6">
        <v>15.36920158526236</v>
      </c>
      <c r="K150" s="6">
        <v>15.395146401726301</v>
      </c>
      <c r="L150" s="2">
        <f>ABS(Table2[[#This Row],[Nc Analytic]]-Table2[[#This Row],[Nc Simulation]])</f>
        <v>2.5944816463940867E-2</v>
      </c>
      <c r="M150" s="1">
        <f>100*IF(Table2[[#This Row],[Nc Analytic]]&gt;0, Table2[[#This Row],[Absolute Error]]/Table2[[#This Row],[Nc Analytic]],1)</f>
        <v>0.16852594828868664</v>
      </c>
    </row>
    <row r="151" spans="1:13" x14ac:dyDescent="0.35">
      <c r="A151" s="1">
        <v>15</v>
      </c>
      <c r="B151" s="4">
        <v>0.61481300000000005</v>
      </c>
      <c r="C151" s="6">
        <v>0.61331122148006278</v>
      </c>
      <c r="D151" s="2">
        <f>ABS(Table6[[#This Row],[Pb Analytic]]-Table6[[#This Row],[Pb Simulation]])</f>
        <v>1.5017785199372691E-3</v>
      </c>
      <c r="E151" s="1">
        <f>100*IF(Table6[[#This Row],[Pb Analytic]]&gt;0, Table6[[#This Row],[Absolute Error]]/Table6[[#This Row],[Pb Analytic]],1)</f>
        <v>0.24486402128973411</v>
      </c>
      <c r="F151" s="5">
        <v>0.32320599999999999</v>
      </c>
      <c r="G151" s="6">
        <v>0.32002211185373353</v>
      </c>
      <c r="H151" s="2">
        <f>ABS(Table7[[#This Row],[Pd Analytic]]-Table7[[#This Row],[Pd Simulation]])</f>
        <v>3.183888146266467E-3</v>
      </c>
      <c r="I151" s="1">
        <f>100*IF(Table7[[#This Row],[Pd Analytic]]&gt;0, Table7[[#This Row],[Absolute Error]]/Table7[[#This Row],[Pd Analytic]],1)</f>
        <v>0.99489629882877173</v>
      </c>
      <c r="J151" s="6">
        <v>15.37124060019995</v>
      </c>
      <c r="K151" s="6">
        <v>15.400995033411061</v>
      </c>
      <c r="L151" s="2">
        <f>ABS(Table2[[#This Row],[Nc Analytic]]-Table2[[#This Row],[Nc Simulation]])</f>
        <v>2.9754433211110154E-2</v>
      </c>
      <c r="M151" s="1">
        <f>100*IF(Table2[[#This Row],[Nc Analytic]]&gt;0, Table2[[#This Row],[Absolute Error]]/Table2[[#This Row],[Nc Analytic]],1)</f>
        <v>0.19319812224184613</v>
      </c>
    </row>
    <row r="152" spans="1:13" x14ac:dyDescent="0.35">
      <c r="A152" s="1">
        <v>15.1</v>
      </c>
      <c r="B152" s="4">
        <v>0.61745899999999998</v>
      </c>
      <c r="C152" s="6">
        <v>0.61574536901225729</v>
      </c>
      <c r="D152" s="2">
        <f>ABS(Table6[[#This Row],[Pb Analytic]]-Table6[[#This Row],[Pb Simulation]])</f>
        <v>1.713630987742687E-3</v>
      </c>
      <c r="E152" s="1">
        <f>100*IF(Table6[[#This Row],[Pb Analytic]]&gt;0, Table6[[#This Row],[Absolute Error]]/Table6[[#This Row],[Pb Analytic]],1)</f>
        <v>0.27830188808266532</v>
      </c>
      <c r="F152" s="5">
        <v>0.32113999999999998</v>
      </c>
      <c r="G152" s="6">
        <v>0.31802946542524391</v>
      </c>
      <c r="H152" s="2">
        <f>ABS(Table7[[#This Row],[Pd Analytic]]-Table7[[#This Row],[Pd Simulation]])</f>
        <v>3.1105345747560742E-3</v>
      </c>
      <c r="I152" s="1">
        <f>100*IF(Table7[[#This Row],[Pd Analytic]]&gt;0, Table7[[#This Row],[Absolute Error]]/Table7[[#This Row],[Pd Analytic]],1)</f>
        <v>0.97806490055785023</v>
      </c>
      <c r="J152" s="6">
        <v>15.38096526209408</v>
      </c>
      <c r="K152" s="6">
        <v>15.40673478375729</v>
      </c>
      <c r="L152" s="2">
        <f>ABS(Table2[[#This Row],[Nc Analytic]]-Table2[[#This Row],[Nc Simulation]])</f>
        <v>2.5769521663210782E-2</v>
      </c>
      <c r="M152" s="1">
        <f>100*IF(Table2[[#This Row],[Nc Analytic]]&gt;0, Table2[[#This Row],[Absolute Error]]/Table2[[#This Row],[Nc Analytic]],1)</f>
        <v>0.16726140888969263</v>
      </c>
    </row>
    <row r="153" spans="1:13" x14ac:dyDescent="0.35">
      <c r="A153" s="1">
        <v>15.2</v>
      </c>
      <c r="B153" s="4">
        <v>0.62141999999999997</v>
      </c>
      <c r="C153" s="6">
        <v>0.6181498116856321</v>
      </c>
      <c r="D153" s="2">
        <f>ABS(Table6[[#This Row],[Pb Analytic]]-Table6[[#This Row],[Pb Simulation]])</f>
        <v>3.2701883143678723E-3</v>
      </c>
      <c r="E153" s="1">
        <f>100*IF(Table6[[#This Row],[Pb Analytic]]&gt;0, Table6[[#This Row],[Absolute Error]]/Table6[[#This Row],[Pb Analytic]],1)</f>
        <v>0.52902844141461425</v>
      </c>
      <c r="F153" s="5">
        <v>0.31809900000000002</v>
      </c>
      <c r="G153" s="6">
        <v>0.31606071463052993</v>
      </c>
      <c r="H153" s="2">
        <f>ABS(Table7[[#This Row],[Pd Analytic]]-Table7[[#This Row],[Pd Simulation]])</f>
        <v>2.0382853694700942E-3</v>
      </c>
      <c r="I153" s="1">
        <f>100*IF(Table7[[#This Row],[Pd Analytic]]&gt;0, Table7[[#This Row],[Absolute Error]]/Table7[[#This Row],[Pd Analytic]],1)</f>
        <v>0.64490310725672373</v>
      </c>
      <c r="J153" s="6">
        <v>15.38803649466162</v>
      </c>
      <c r="K153" s="6">
        <v>15.412368587146499</v>
      </c>
      <c r="L153" s="2">
        <f>ABS(Table2[[#This Row],[Nc Analytic]]-Table2[[#This Row],[Nc Simulation]])</f>
        <v>2.4332092484879553E-2</v>
      </c>
      <c r="M153" s="1">
        <f>100*IF(Table2[[#This Row],[Nc Analytic]]&gt;0, Table2[[#This Row],[Absolute Error]]/Table2[[#This Row],[Nc Analytic]],1)</f>
        <v>0.15787380341508225</v>
      </c>
    </row>
    <row r="154" spans="1:13" x14ac:dyDescent="0.35">
      <c r="A154" s="1">
        <v>15.3</v>
      </c>
      <c r="B154" s="4">
        <v>0.62219599999999997</v>
      </c>
      <c r="C154" s="6">
        <v>0.62052507023949444</v>
      </c>
      <c r="D154" s="2">
        <f>ABS(Table6[[#This Row],[Pb Analytic]]-Table6[[#This Row],[Pb Simulation]])</f>
        <v>1.6709297605055351E-3</v>
      </c>
      <c r="E154" s="1">
        <f>100*IF(Table6[[#This Row],[Pb Analytic]]&gt;0, Table6[[#This Row],[Absolute Error]]/Table6[[#This Row],[Pb Analytic]],1)</f>
        <v>0.26927675296996983</v>
      </c>
      <c r="F154" s="5">
        <v>0.31683299999999998</v>
      </c>
      <c r="G154" s="6">
        <v>0.31411545263665702</v>
      </c>
      <c r="H154" s="2">
        <f>ABS(Table7[[#This Row],[Pd Analytic]]-Table7[[#This Row],[Pd Simulation]])</f>
        <v>2.7175473633429537E-3</v>
      </c>
      <c r="I154" s="1">
        <f>100*IF(Table7[[#This Row],[Pd Analytic]]&gt;0, Table7[[#This Row],[Absolute Error]]/Table7[[#This Row],[Pd Analytic]],1)</f>
        <v>0.86514284494191673</v>
      </c>
      <c r="J154" s="6">
        <v>15.39200311328162</v>
      </c>
      <c r="K154" s="6">
        <v>15.41789927601744</v>
      </c>
      <c r="L154" s="2">
        <f>ABS(Table2[[#This Row],[Nc Analytic]]-Table2[[#This Row],[Nc Simulation]])</f>
        <v>2.5896162735820738E-2</v>
      </c>
      <c r="M154" s="1">
        <f>100*IF(Table2[[#This Row],[Nc Analytic]]&gt;0, Table2[[#This Row],[Absolute Error]]/Table2[[#This Row],[Nc Analytic]],1)</f>
        <v>0.16796168059096253</v>
      </c>
    </row>
    <row r="155" spans="1:13" x14ac:dyDescent="0.35">
      <c r="A155" s="1">
        <v>15.4</v>
      </c>
      <c r="B155" s="4">
        <v>0.62537600000000004</v>
      </c>
      <c r="C155" s="6">
        <v>0.62287165400126454</v>
      </c>
      <c r="D155" s="2">
        <f>ABS(Table6[[#This Row],[Pb Analytic]]-Table6[[#This Row],[Pb Simulation]])</f>
        <v>2.5043459987355021E-3</v>
      </c>
      <c r="E155" s="1">
        <f>100*IF(Table6[[#This Row],[Pb Analytic]]&gt;0, Table6[[#This Row],[Absolute Error]]/Table6[[#This Row],[Pb Analytic]],1)</f>
        <v>0.40206453169731465</v>
      </c>
      <c r="F155" s="5">
        <v>0.31462499999999999</v>
      </c>
      <c r="G155" s="6">
        <v>0.3121932810639711</v>
      </c>
      <c r="H155" s="2">
        <f>ABS(Table7[[#This Row],[Pd Analytic]]-Table7[[#This Row],[Pd Simulation]])</f>
        <v>2.4317189360288927E-3</v>
      </c>
      <c r="I155" s="1">
        <f>100*IF(Table7[[#This Row],[Pd Analytic]]&gt;0, Table7[[#This Row],[Absolute Error]]/Table7[[#This Row],[Pd Analytic]],1)</f>
        <v>0.77891456463811992</v>
      </c>
      <c r="J155" s="6">
        <v>15.39973050587048</v>
      </c>
      <c r="K155" s="6">
        <v>15.42332958515083</v>
      </c>
      <c r="L155" s="2">
        <f>ABS(Table2[[#This Row],[Nc Analytic]]-Table2[[#This Row],[Nc Simulation]])</f>
        <v>2.359907928035021E-2</v>
      </c>
      <c r="M155" s="1">
        <f>100*IF(Table2[[#This Row],[Nc Analytic]]&gt;0, Table2[[#This Row],[Absolute Error]]/Table2[[#This Row],[Nc Analytic]],1)</f>
        <v>0.15300898000047131</v>
      </c>
    </row>
    <row r="156" spans="1:13" x14ac:dyDescent="0.35">
      <c r="A156" s="1">
        <v>15.5</v>
      </c>
      <c r="B156" s="4">
        <v>0.62657099999999999</v>
      </c>
      <c r="C156" s="6">
        <v>0.62519006116695697</v>
      </c>
      <c r="D156" s="2">
        <f>ABS(Table6[[#This Row],[Pb Analytic]]-Table6[[#This Row],[Pb Simulation]])</f>
        <v>1.3809388330430217E-3</v>
      </c>
      <c r="E156" s="1">
        <f>100*IF(Table6[[#This Row],[Pb Analytic]]&gt;0, Table6[[#This Row],[Absolute Error]]/Table6[[#This Row],[Pb Analytic]],1)</f>
        <v>0.22088304322455343</v>
      </c>
      <c r="F156" s="5">
        <v>0.31393700000000002</v>
      </c>
      <c r="G156" s="6">
        <v>0.3102938098010552</v>
      </c>
      <c r="H156" s="2">
        <f>ABS(Table7[[#This Row],[Pd Analytic]]-Table7[[#This Row],[Pd Simulation]])</f>
        <v>3.6431901989448234E-3</v>
      </c>
      <c r="I156" s="1">
        <f>100*IF(Table7[[#This Row],[Pd Analytic]]&gt;0, Table7[[#This Row],[Absolute Error]]/Table7[[#This Row],[Pd Analytic]],1)</f>
        <v>1.1741098545538675</v>
      </c>
      <c r="J156" s="6">
        <v>15.40067725833932</v>
      </c>
      <c r="K156" s="6">
        <v>15.428662155744879</v>
      </c>
      <c r="L156" s="2">
        <f>ABS(Table2[[#This Row],[Nc Analytic]]-Table2[[#This Row],[Nc Simulation]])</f>
        <v>2.798489740555965E-2</v>
      </c>
      <c r="M156" s="1">
        <f>100*IF(Table2[[#This Row],[Nc Analytic]]&gt;0, Table2[[#This Row],[Absolute Error]]/Table2[[#This Row],[Nc Analytic]],1)</f>
        <v>0.18138252768169819</v>
      </c>
    </row>
    <row r="157" spans="1:13" x14ac:dyDescent="0.35">
      <c r="A157" s="1">
        <v>15.6</v>
      </c>
      <c r="B157" s="4">
        <v>0.62960799999999995</v>
      </c>
      <c r="C157" s="6">
        <v>0.62748077907509758</v>
      </c>
      <c r="D157" s="2">
        <f>ABS(Table6[[#This Row],[Pb Analytic]]-Table6[[#This Row],[Pb Simulation]])</f>
        <v>2.1272209249023621E-3</v>
      </c>
      <c r="E157" s="1">
        <f>100*IF(Table6[[#This Row],[Pb Analytic]]&gt;0, Table6[[#This Row],[Absolute Error]]/Table6[[#This Row],[Pb Analytic]],1)</f>
        <v>0.33900973477432589</v>
      </c>
      <c r="F157" s="5">
        <v>0.31129600000000002</v>
      </c>
      <c r="G157" s="6">
        <v>0.30841665682258151</v>
      </c>
      <c r="H157" s="2">
        <f>ABS(Table7[[#This Row],[Pd Analytic]]-Table7[[#This Row],[Pd Simulation]])</f>
        <v>2.879343177418503E-3</v>
      </c>
      <c r="I157" s="1">
        <f>100*IF(Table7[[#This Row],[Pd Analytic]]&gt;0, Table7[[#This Row],[Absolute Error]]/Table7[[#This Row],[Pd Analytic]],1)</f>
        <v>0.9335887390397537</v>
      </c>
      <c r="J157" s="6">
        <v>15.40714565292399</v>
      </c>
      <c r="K157" s="6">
        <v>15.433899539293019</v>
      </c>
      <c r="L157" s="2">
        <f>ABS(Table2[[#This Row],[Nc Analytic]]-Table2[[#This Row],[Nc Simulation]])</f>
        <v>2.675388636902909E-2</v>
      </c>
      <c r="M157" s="1">
        <f>100*IF(Table2[[#This Row],[Nc Analytic]]&gt;0, Table2[[#This Row],[Absolute Error]]/Table2[[#This Row],[Nc Analytic]],1)</f>
        <v>0.17334495602304928</v>
      </c>
    </row>
    <row r="158" spans="1:13" x14ac:dyDescent="0.35">
      <c r="A158" s="1">
        <v>15.7</v>
      </c>
      <c r="B158" s="4">
        <v>0.63208200000000003</v>
      </c>
      <c r="C158" s="6">
        <v>0.62974428447414177</v>
      </c>
      <c r="D158" s="2">
        <f>ABS(Table6[[#This Row],[Pb Analytic]]-Table6[[#This Row],[Pb Simulation]])</f>
        <v>2.3377155258582638E-3</v>
      </c>
      <c r="E158" s="1">
        <f>100*IF(Table6[[#This Row],[Pb Analytic]]&gt;0, Table6[[#This Row],[Absolute Error]]/Table6[[#This Row],[Pb Analytic]],1)</f>
        <v>0.37121663244793673</v>
      </c>
      <c r="F158" s="5">
        <v>0.30946299999999999</v>
      </c>
      <c r="G158" s="6">
        <v>0.30656144801015361</v>
      </c>
      <c r="H158" s="2">
        <f>ABS(Table7[[#This Row],[Pd Analytic]]-Table7[[#This Row],[Pd Simulation]])</f>
        <v>2.9015519898463737E-3</v>
      </c>
      <c r="I158" s="1">
        <f>100*IF(Table7[[#This Row],[Pd Analytic]]&gt;0, Table7[[#This Row],[Absolute Error]]/Table7[[#This Row],[Pd Analytic]],1)</f>
        <v>0.94648299995969198</v>
      </c>
      <c r="J158" s="6">
        <v>15.40989410505547</v>
      </c>
      <c r="K158" s="6">
        <v>15.4390442012748</v>
      </c>
      <c r="L158" s="2">
        <f>ABS(Table2[[#This Row],[Nc Analytic]]-Table2[[#This Row],[Nc Simulation]])</f>
        <v>2.9150096219330734E-2</v>
      </c>
      <c r="M158" s="1">
        <f>100*IF(Table2[[#This Row],[Nc Analytic]]&gt;0, Table2[[#This Row],[Absolute Error]]/Table2[[#This Row],[Nc Analytic]],1)</f>
        <v>0.18880764793019902</v>
      </c>
    </row>
    <row r="159" spans="1:13" x14ac:dyDescent="0.35">
      <c r="A159" s="1">
        <v>15.8</v>
      </c>
      <c r="B159" s="4">
        <v>0.63314199999999998</v>
      </c>
      <c r="C159" s="6">
        <v>0.63198104378346398</v>
      </c>
      <c r="D159" s="2">
        <f>ABS(Table6[[#This Row],[Pb Analytic]]-Table6[[#This Row],[Pb Simulation]])</f>
        <v>1.1609562165360021E-3</v>
      </c>
      <c r="E159" s="1">
        <f>100*IF(Table6[[#This Row],[Pb Analytic]]&gt;0, Table6[[#This Row],[Absolute Error]]/Table6[[#This Row],[Pb Analytic]],1)</f>
        <v>0.18370111381596774</v>
      </c>
      <c r="F159" s="5">
        <v>0.30785499999999999</v>
      </c>
      <c r="G159" s="6">
        <v>0.30472781697622692</v>
      </c>
      <c r="H159" s="2">
        <f>ABS(Table7[[#This Row],[Pd Analytic]]-Table7[[#This Row],[Pd Simulation]])</f>
        <v>3.1271830237730724E-3</v>
      </c>
      <c r="I159" s="1">
        <f>100*IF(Table7[[#This Row],[Pd Analytic]]&gt;0, Table7[[#This Row],[Absolute Error]]/Table7[[#This Row],[Pd Analytic]],1)</f>
        <v>1.0262217131352458</v>
      </c>
      <c r="J159" s="6">
        <v>15.41959597877471</v>
      </c>
      <c r="K159" s="6">
        <v>15.444098524670039</v>
      </c>
      <c r="L159" s="2">
        <f>ABS(Table2[[#This Row],[Nc Analytic]]-Table2[[#This Row],[Nc Simulation]])</f>
        <v>2.4502545895328964E-2</v>
      </c>
      <c r="M159" s="1">
        <f>100*IF(Table2[[#This Row],[Nc Analytic]]&gt;0, Table2[[#This Row],[Absolute Error]]/Table2[[#This Row],[Nc Analytic]],1)</f>
        <v>0.15865313120211694</v>
      </c>
    </row>
    <row r="160" spans="1:13" x14ac:dyDescent="0.35">
      <c r="A160" s="1">
        <v>15.9</v>
      </c>
      <c r="B160" s="4">
        <v>0.63623099999999999</v>
      </c>
      <c r="C160" s="6">
        <v>0.63419151334800372</v>
      </c>
      <c r="D160" s="2">
        <f>ABS(Table6[[#This Row],[Pb Analytic]]-Table6[[#This Row],[Pb Simulation]])</f>
        <v>2.0394866519962696E-3</v>
      </c>
      <c r="E160" s="1">
        <f>100*IF(Table6[[#This Row],[Pb Analytic]]&gt;0, Table6[[#This Row],[Absolute Error]]/Table6[[#This Row],[Pb Analytic]],1)</f>
        <v>0.32158844908369655</v>
      </c>
      <c r="F160" s="5">
        <v>0.30560900000000002</v>
      </c>
      <c r="G160" s="6">
        <v>0.30291540489116769</v>
      </c>
      <c r="H160" s="2">
        <f>ABS(Table7[[#This Row],[Pd Analytic]]-Table7[[#This Row],[Pd Simulation]])</f>
        <v>2.6935951088323251E-3</v>
      </c>
      <c r="I160" s="1">
        <f>100*IF(Table7[[#This Row],[Pd Analytic]]&gt;0, Table7[[#This Row],[Absolute Error]]/Table7[[#This Row],[Pd Analytic]],1)</f>
        <v>0.8892235473465232</v>
      </c>
      <c r="J160" s="6">
        <v>15.421354327371301</v>
      </c>
      <c r="K160" s="6">
        <v>15.449064813305879</v>
      </c>
      <c r="L160" s="2">
        <f>ABS(Table2[[#This Row],[Nc Analytic]]-Table2[[#This Row],[Nc Simulation]])</f>
        <v>2.7710485934578699E-2</v>
      </c>
      <c r="M160" s="1">
        <f>100*IF(Table2[[#This Row],[Nc Analytic]]&gt;0, Table2[[#This Row],[Absolute Error]]/Table2[[#This Row],[Nc Analytic]],1)</f>
        <v>0.17936675306528829</v>
      </c>
    </row>
    <row r="161" spans="1:13" x14ac:dyDescent="0.35">
      <c r="A161" s="1">
        <v>16</v>
      </c>
      <c r="B161" s="4">
        <v>0.63803200000000004</v>
      </c>
      <c r="C161" s="6">
        <v>0.63637613968665596</v>
      </c>
      <c r="D161" s="2">
        <f>ABS(Table6[[#This Row],[Pb Analytic]]-Table6[[#This Row],[Pb Simulation]])</f>
        <v>1.6558603133440819E-3</v>
      </c>
      <c r="E161" s="1">
        <f>100*IF(Table6[[#This Row],[Pb Analytic]]&gt;0, Table6[[#This Row],[Absolute Error]]/Table6[[#This Row],[Pb Analytic]],1)</f>
        <v>0.26020150820855853</v>
      </c>
      <c r="F161" s="5">
        <v>0.30417300000000003</v>
      </c>
      <c r="G161" s="6">
        <v>0.30112386031350441</v>
      </c>
      <c r="H161" s="2">
        <f>ABS(Table7[[#This Row],[Pd Analytic]]-Table7[[#This Row],[Pd Simulation]])</f>
        <v>3.0491396864956166E-3</v>
      </c>
      <c r="I161" s="1">
        <f>100*IF(Table7[[#This Row],[Pd Analytic]]&gt;0, Table7[[#This Row],[Absolute Error]]/Table7[[#This Row],[Pd Analytic]],1)</f>
        <v>1.0125865427339811</v>
      </c>
      <c r="J161" s="6">
        <v>15.42695401660159</v>
      </c>
      <c r="K161" s="6">
        <v>15.45394529504564</v>
      </c>
      <c r="L161" s="2">
        <f>ABS(Table2[[#This Row],[Nc Analytic]]-Table2[[#This Row],[Nc Simulation]])</f>
        <v>2.6991278444050693E-2</v>
      </c>
      <c r="M161" s="1">
        <f>100*IF(Table2[[#This Row],[Nc Analytic]]&gt;0, Table2[[#This Row],[Absolute Error]]/Table2[[#This Row],[Nc Analytic]],1)</f>
        <v>0.17465623132950905</v>
      </c>
    </row>
    <row r="162" spans="1:13" x14ac:dyDescent="0.35">
      <c r="A162" s="1">
        <v>16.100000000000001</v>
      </c>
      <c r="B162" s="4">
        <v>0.64035699999999995</v>
      </c>
      <c r="C162" s="6">
        <v>0.63853535973450481</v>
      </c>
      <c r="D162" s="2">
        <f>ABS(Table6[[#This Row],[Pb Analytic]]-Table6[[#This Row],[Pb Simulation]])</f>
        <v>1.8216402654951391E-3</v>
      </c>
      <c r="E162" s="1">
        <f>100*IF(Table6[[#This Row],[Pb Analytic]]&gt;0, Table6[[#This Row],[Absolute Error]]/Table6[[#This Row],[Pb Analytic]],1)</f>
        <v>0.28528416441221904</v>
      </c>
      <c r="F162" s="5">
        <v>0.30194500000000002</v>
      </c>
      <c r="G162" s="6">
        <v>0.29935283902340393</v>
      </c>
      <c r="H162" s="2">
        <f>ABS(Table7[[#This Row],[Pd Analytic]]-Table7[[#This Row],[Pd Simulation]])</f>
        <v>2.5921609765960918E-3</v>
      </c>
      <c r="I162" s="1">
        <f>100*IF(Table7[[#This Row],[Pd Analytic]]&gt;0, Table7[[#This Row],[Absolute Error]]/Table7[[#This Row],[Pd Analytic]],1)</f>
        <v>0.8659216278197488</v>
      </c>
      <c r="J162" s="6">
        <v>15.429208361612829</v>
      </c>
      <c r="K162" s="6">
        <v>15.458742124828079</v>
      </c>
      <c r="L162" s="2">
        <f>ABS(Table2[[#This Row],[Nc Analytic]]-Table2[[#This Row],[Nc Simulation]])</f>
        <v>2.953376321524992E-2</v>
      </c>
      <c r="M162" s="1">
        <f>100*IF(Table2[[#This Row],[Nc Analytic]]&gt;0, Table2[[#This Row],[Absolute Error]]/Table2[[#This Row],[Nc Analytic]],1)</f>
        <v>0.19104894160706734</v>
      </c>
    </row>
    <row r="163" spans="1:13" x14ac:dyDescent="0.35">
      <c r="A163" s="1">
        <v>16.2</v>
      </c>
      <c r="B163" s="4">
        <v>0.64221499999999998</v>
      </c>
      <c r="C163" s="6">
        <v>0.6406696010789994</v>
      </c>
      <c r="D163" s="2">
        <f>ABS(Table6[[#This Row],[Pb Analytic]]-Table6[[#This Row],[Pb Simulation]])</f>
        <v>1.5453989210005847E-3</v>
      </c>
      <c r="E163" s="1">
        <f>100*IF(Table6[[#This Row],[Pb Analytic]]&gt;0, Table6[[#This Row],[Absolute Error]]/Table6[[#This Row],[Pb Analytic]],1)</f>
        <v>0.24121620854147963</v>
      </c>
      <c r="F163" s="5">
        <v>0.30086800000000002</v>
      </c>
      <c r="G163" s="6">
        <v>0.29760200385940289</v>
      </c>
      <c r="H163" s="2">
        <f>ABS(Table7[[#This Row],[Pd Analytic]]-Table7[[#This Row],[Pd Simulation]])</f>
        <v>3.2659961405971383E-3</v>
      </c>
      <c r="I163" s="1">
        <f>100*IF(Table7[[#This Row],[Pd Analytic]]&gt;0, Table7[[#This Row],[Absolute Error]]/Table7[[#This Row],[Pd Analytic]],1)</f>
        <v>1.0974375502323914</v>
      </c>
      <c r="J163" s="6">
        <v>15.435235017411211</v>
      </c>
      <c r="K163" s="6">
        <v>15.46345738756486</v>
      </c>
      <c r="L163" s="2">
        <f>ABS(Table2[[#This Row],[Nc Analytic]]-Table2[[#This Row],[Nc Simulation]])</f>
        <v>2.8222370153649479E-2</v>
      </c>
      <c r="M163" s="1">
        <f>100*IF(Table2[[#This Row],[Nc Analytic]]&gt;0, Table2[[#This Row],[Absolute Error]]/Table2[[#This Row],[Nc Analytic]],1)</f>
        <v>0.18251009102495322</v>
      </c>
    </row>
    <row r="164" spans="1:13" x14ac:dyDescent="0.35">
      <c r="A164" s="1">
        <v>16.3</v>
      </c>
      <c r="B164" s="4">
        <v>0.64437699999999998</v>
      </c>
      <c r="C164" s="6">
        <v>0.64277928219018476</v>
      </c>
      <c r="D164" s="2">
        <f>ABS(Table6[[#This Row],[Pb Analytic]]-Table6[[#This Row],[Pb Simulation]])</f>
        <v>1.5977178098152134E-3</v>
      </c>
      <c r="E164" s="1">
        <f>100*IF(Table6[[#This Row],[Pb Analytic]]&gt;0, Table6[[#This Row],[Absolute Error]]/Table6[[#This Row],[Pb Analytic]],1)</f>
        <v>0.24856398675004004</v>
      </c>
      <c r="F164" s="5">
        <v>0.29886099999999999</v>
      </c>
      <c r="G164" s="6">
        <v>0.29587102455839959</v>
      </c>
      <c r="H164" s="2">
        <f>ABS(Table7[[#This Row],[Pd Analytic]]-Table7[[#This Row],[Pd Simulation]])</f>
        <v>2.989975441600401E-3</v>
      </c>
      <c r="I164" s="1">
        <f>100*IF(Table7[[#This Row],[Pd Analytic]]&gt;0, Table7[[#This Row],[Absolute Error]]/Table7[[#This Row],[Pd Analytic]],1)</f>
        <v>1.0105671706322272</v>
      </c>
      <c r="J164" s="6">
        <v>15.44067787574742</v>
      </c>
      <c r="K164" s="6">
        <v>15.468093100903809</v>
      </c>
      <c r="L164" s="2">
        <f>ABS(Table2[[#This Row],[Nc Analytic]]-Table2[[#This Row],[Nc Simulation]])</f>
        <v>2.7415225156389056E-2</v>
      </c>
      <c r="M164" s="1">
        <f>100*IF(Table2[[#This Row],[Nc Analytic]]&gt;0, Table2[[#This Row],[Absolute Error]]/Table2[[#This Row],[Nc Analytic]],1)</f>
        <v>0.17723726497862344</v>
      </c>
    </row>
    <row r="165" spans="1:13" x14ac:dyDescent="0.35">
      <c r="A165" s="1">
        <v>16.399999999999999</v>
      </c>
      <c r="B165" s="4">
        <v>0.64571900000000004</v>
      </c>
      <c r="C165" s="6">
        <v>0.64486481264509043</v>
      </c>
      <c r="D165" s="2">
        <f>ABS(Table6[[#This Row],[Pb Analytic]]-Table6[[#This Row],[Pb Simulation]])</f>
        <v>8.5418735490960795E-4</v>
      </c>
      <c r="E165" s="1">
        <f>100*IF(Table6[[#This Row],[Pb Analytic]]&gt;0, Table6[[#This Row],[Absolute Error]]/Table6[[#This Row],[Pb Analytic]],1)</f>
        <v>0.13245991069134683</v>
      </c>
      <c r="F165" s="5">
        <v>0.29707499999999998</v>
      </c>
      <c r="G165" s="6">
        <v>0.29415957759891881</v>
      </c>
      <c r="H165" s="2">
        <f>ABS(Table7[[#This Row],[Pd Analytic]]-Table7[[#This Row],[Pd Simulation]])</f>
        <v>2.9154224010811691E-3</v>
      </c>
      <c r="I165" s="1">
        <f>100*IF(Table7[[#This Row],[Pd Analytic]]&gt;0, Table7[[#This Row],[Absolute Error]]/Table7[[#This Row],[Pd Analytic]],1)</f>
        <v>0.99110232101852347</v>
      </c>
      <c r="J165" s="6">
        <v>15.44217537030443</v>
      </c>
      <c r="K165" s="6">
        <v>15.472651217865049</v>
      </c>
      <c r="L165" s="2">
        <f>ABS(Table2[[#This Row],[Nc Analytic]]-Table2[[#This Row],[Nc Simulation]])</f>
        <v>3.047584756061994E-2</v>
      </c>
      <c r="M165" s="1">
        <f>100*IF(Table2[[#This Row],[Nc Analytic]]&gt;0, Table2[[#This Row],[Absolute Error]]/Table2[[#This Row],[Nc Analytic]],1)</f>
        <v>0.19696590539979267</v>
      </c>
    </row>
    <row r="166" spans="1:13" x14ac:dyDescent="0.35">
      <c r="A166" s="1">
        <v>16.5</v>
      </c>
      <c r="B166" s="4">
        <v>0.64901500000000001</v>
      </c>
      <c r="C166" s="6">
        <v>0.64692659334639802</v>
      </c>
      <c r="D166" s="2">
        <f>ABS(Table6[[#This Row],[Pb Analytic]]-Table6[[#This Row],[Pb Simulation]])</f>
        <v>2.088406653601993E-3</v>
      </c>
      <c r="E166" s="1">
        <f>100*IF(Table6[[#This Row],[Pb Analytic]]&gt;0, Table6[[#This Row],[Absolute Error]]/Table6[[#This Row],[Pb Analytic]],1)</f>
        <v>0.32281972561974304</v>
      </c>
      <c r="F166" s="5">
        <v>0.294541</v>
      </c>
      <c r="G166" s="6">
        <v>0.29246734604763802</v>
      </c>
      <c r="H166" s="2">
        <f>ABS(Table7[[#This Row],[Pd Analytic]]-Table7[[#This Row],[Pd Simulation]])</f>
        <v>2.0736539523619757E-3</v>
      </c>
      <c r="I166" s="1">
        <f>100*IF(Table7[[#This Row],[Pd Analytic]]&gt;0, Table7[[#This Row],[Absolute Error]]/Table7[[#This Row],[Pd Analytic]],1)</f>
        <v>0.70902067543096325</v>
      </c>
      <c r="J166" s="6">
        <v>15.448407195300289</v>
      </c>
      <c r="K166" s="6">
        <v>15.47713362935648</v>
      </c>
      <c r="L166" s="2">
        <f>ABS(Table2[[#This Row],[Nc Analytic]]-Table2[[#This Row],[Nc Simulation]])</f>
        <v>2.8726434056190797E-2</v>
      </c>
      <c r="M166" s="1">
        <f>100*IF(Table2[[#This Row],[Nc Analytic]]&gt;0, Table2[[#This Row],[Absolute Error]]/Table2[[#This Row],[Nc Analytic]],1)</f>
        <v>0.18560564729959761</v>
      </c>
    </row>
    <row r="167" spans="1:13" x14ac:dyDescent="0.35">
      <c r="A167" s="1">
        <v>16.600000000000001</v>
      </c>
      <c r="B167" s="4">
        <v>0.65111399999999997</v>
      </c>
      <c r="C167" s="6">
        <v>0.64896501673549822</v>
      </c>
      <c r="D167" s="2">
        <f>ABS(Table6[[#This Row],[Pb Analytic]]-Table6[[#This Row],[Pb Simulation]])</f>
        <v>2.148983264501747E-3</v>
      </c>
      <c r="E167" s="1">
        <f>100*IF(Table6[[#This Row],[Pb Analytic]]&gt;0, Table6[[#This Row],[Absolute Error]]/Table6[[#This Row],[Pb Analytic]],1)</f>
        <v>0.33114007829140324</v>
      </c>
      <c r="F167" s="5">
        <v>0.29312199999999999</v>
      </c>
      <c r="G167" s="6">
        <v>0.29079401940916749</v>
      </c>
      <c r="H167" s="2">
        <f>ABS(Table7[[#This Row],[Pd Analytic]]-Table7[[#This Row],[Pd Simulation]])</f>
        <v>2.3279805908325013E-3</v>
      </c>
      <c r="I167" s="1">
        <f>100*IF(Table7[[#This Row],[Pd Analytic]]&gt;0, Table7[[#This Row],[Absolute Error]]/Table7[[#This Row],[Pd Analytic]],1)</f>
        <v>0.80055999623460961</v>
      </c>
      <c r="J167" s="6">
        <v>15.452644980054719</v>
      </c>
      <c r="K167" s="6">
        <v>15.481542166575091</v>
      </c>
      <c r="L167" s="2">
        <f>ABS(Table2[[#This Row],[Nc Analytic]]-Table2[[#This Row],[Nc Simulation]])</f>
        <v>2.8897186520371321E-2</v>
      </c>
      <c r="M167" s="1">
        <f>100*IF(Table2[[#This Row],[Nc Analytic]]&gt;0, Table2[[#This Row],[Absolute Error]]/Table2[[#This Row],[Nc Analytic]],1)</f>
        <v>0.18665573629196214</v>
      </c>
    </row>
    <row r="168" spans="1:13" x14ac:dyDescent="0.35">
      <c r="A168" s="1">
        <v>16.7</v>
      </c>
      <c r="B168" s="4">
        <v>0.65260099999999999</v>
      </c>
      <c r="C168" s="6">
        <v>0.65098046700005729</v>
      </c>
      <c r="D168" s="2">
        <f>ABS(Table6[[#This Row],[Pb Analytic]]-Table6[[#This Row],[Pb Simulation]])</f>
        <v>1.6205329999426921E-3</v>
      </c>
      <c r="E168" s="1">
        <f>100*IF(Table6[[#This Row],[Pb Analytic]]&gt;0, Table6[[#This Row],[Absolute Error]]/Table6[[#This Row],[Pb Analytic]],1)</f>
        <v>0.24893726956365797</v>
      </c>
      <c r="F168" s="5">
        <v>0.29180899999999999</v>
      </c>
      <c r="G168" s="6">
        <v>0.28913929347906381</v>
      </c>
      <c r="H168" s="2">
        <f>ABS(Table7[[#This Row],[Pd Analytic]]-Table7[[#This Row],[Pd Simulation]])</f>
        <v>2.669706520936177E-3</v>
      </c>
      <c r="I168" s="1">
        <f>100*IF(Table7[[#This Row],[Pd Analytic]]&gt;0, Table7[[#This Row],[Absolute Error]]/Table7[[#This Row],[Pd Analytic]],1)</f>
        <v>0.92332885261390019</v>
      </c>
      <c r="J168" s="6">
        <v>15.45957044073581</v>
      </c>
      <c r="K168" s="6">
        <v>15.485878603299779</v>
      </c>
      <c r="L168" s="2">
        <f>ABS(Table2[[#This Row],[Nc Analytic]]-Table2[[#This Row],[Nc Simulation]])</f>
        <v>2.6308162563969617E-2</v>
      </c>
      <c r="M168" s="1">
        <f>100*IF(Table2[[#This Row],[Nc Analytic]]&gt;0, Table2[[#This Row],[Absolute Error]]/Table2[[#This Row],[Nc Analytic]],1)</f>
        <v>0.16988485598979053</v>
      </c>
    </row>
    <row r="169" spans="1:13" x14ac:dyDescent="0.35">
      <c r="A169" s="1">
        <v>16.8</v>
      </c>
      <c r="B169" s="4">
        <v>0.65460300000000005</v>
      </c>
      <c r="C169" s="6">
        <v>0.65297332027621069</v>
      </c>
      <c r="D169" s="2">
        <f>ABS(Table6[[#This Row],[Pb Analytic]]-Table6[[#This Row],[Pb Simulation]])</f>
        <v>1.6296797237893568E-3</v>
      </c>
      <c r="E169" s="1">
        <f>100*IF(Table6[[#This Row],[Pb Analytic]]&gt;0, Table6[[#This Row],[Absolute Error]]/Table6[[#This Row],[Pb Analytic]],1)</f>
        <v>0.24957830177502424</v>
      </c>
      <c r="F169" s="5">
        <v>0.29048400000000002</v>
      </c>
      <c r="G169" s="6">
        <v>0.28750287020005161</v>
      </c>
      <c r="H169" s="2">
        <f>ABS(Table7[[#This Row],[Pd Analytic]]-Table7[[#This Row],[Pd Simulation]])</f>
        <v>2.9811297999484121E-3</v>
      </c>
      <c r="I169" s="1">
        <f>100*IF(Table7[[#This Row],[Pd Analytic]]&gt;0, Table7[[#This Row],[Absolute Error]]/Table7[[#This Row],[Pd Analytic]],1)</f>
        <v>1.03690436129353</v>
      </c>
      <c r="J169" s="6">
        <v>15.45942543856648</v>
      </c>
      <c r="K169" s="6">
        <v>15.490144658081389</v>
      </c>
      <c r="L169" s="2">
        <f>ABS(Table2[[#This Row],[Nc Analytic]]-Table2[[#This Row],[Nc Simulation]])</f>
        <v>3.0719219514908858E-2</v>
      </c>
      <c r="M169" s="1">
        <f>100*IF(Table2[[#This Row],[Nc Analytic]]&gt;0, Table2[[#This Row],[Absolute Error]]/Table2[[#This Row],[Nc Analytic]],1)</f>
        <v>0.19831460708071752</v>
      </c>
    </row>
    <row r="170" spans="1:13" x14ac:dyDescent="0.35">
      <c r="A170" s="1">
        <v>16.899999999999999</v>
      </c>
      <c r="B170" s="4">
        <v>0.65671000000000002</v>
      </c>
      <c r="C170" s="6">
        <v>0.65494394484550378</v>
      </c>
      <c r="D170" s="2">
        <f>ABS(Table6[[#This Row],[Pb Analytic]]-Table6[[#This Row],[Pb Simulation]])</f>
        <v>1.7660551544962377E-3</v>
      </c>
      <c r="E170" s="1">
        <f>100*IF(Table6[[#This Row],[Pb Analytic]]&gt;0, Table6[[#This Row],[Absolute Error]]/Table6[[#This Row],[Pb Analytic]],1)</f>
        <v>0.26964981788064879</v>
      </c>
      <c r="F170" s="5">
        <v>0.28881699999999999</v>
      </c>
      <c r="G170" s="6">
        <v>0.28588445752142522</v>
      </c>
      <c r="H170" s="2">
        <f>ABS(Table7[[#This Row],[Pd Analytic]]-Table7[[#This Row],[Pd Simulation]])</f>
        <v>2.9325424785747733E-3</v>
      </c>
      <c r="I170" s="1">
        <f>100*IF(Table7[[#This Row],[Pd Analytic]]&gt;0, Table7[[#This Row],[Absolute Error]]/Table7[[#This Row],[Pd Analytic]],1)</f>
        <v>1.0257789122219063</v>
      </c>
      <c r="J170" s="6">
        <v>15.468551587917529</v>
      </c>
      <c r="K170" s="6">
        <v>15.49434199633515</v>
      </c>
      <c r="L170" s="2">
        <f>ABS(Table2[[#This Row],[Nc Analytic]]-Table2[[#This Row],[Nc Simulation]])</f>
        <v>2.579040841762037E-2</v>
      </c>
      <c r="M170" s="1">
        <f>100*IF(Table2[[#This Row],[Nc Analytic]]&gt;0, Table2[[#This Row],[Absolute Error]]/Table2[[#This Row],[Nc Analytic]],1)</f>
        <v>0.16645049156473074</v>
      </c>
    </row>
    <row r="171" spans="1:13" x14ac:dyDescent="0.35">
      <c r="A171" s="1">
        <v>17</v>
      </c>
      <c r="B171" s="4">
        <v>0.65906500000000001</v>
      </c>
      <c r="C171" s="6">
        <v>0.65689270132669808</v>
      </c>
      <c r="D171" s="2">
        <f>ABS(Table6[[#This Row],[Pb Analytic]]-Table6[[#This Row],[Pb Simulation]])</f>
        <v>2.1722986733019312E-3</v>
      </c>
      <c r="E171" s="1">
        <f>100*IF(Table6[[#This Row],[Pb Analytic]]&gt;0, Table6[[#This Row],[Absolute Error]]/Table6[[#This Row],[Pb Analytic]],1)</f>
        <v>0.33069307497474587</v>
      </c>
      <c r="F171" s="5">
        <v>0.28636400000000001</v>
      </c>
      <c r="G171" s="6">
        <v>0.28428376926159632</v>
      </c>
      <c r="H171" s="2">
        <f>ABS(Table7[[#This Row],[Pd Analytic]]-Table7[[#This Row],[Pd Simulation]])</f>
        <v>2.0802307384036878E-3</v>
      </c>
      <c r="I171" s="1">
        <f>100*IF(Table7[[#This Row],[Pd Analytic]]&gt;0, Table7[[#This Row],[Absolute Error]]/Table7[[#This Row],[Pd Analytic]],1)</f>
        <v>0.73174446216430711</v>
      </c>
      <c r="J171" s="6">
        <v>15.472355514498661</v>
      </c>
      <c r="K171" s="6">
        <v>15.49847223234041</v>
      </c>
      <c r="L171" s="2">
        <f>ABS(Table2[[#This Row],[Nc Analytic]]-Table2[[#This Row],[Nc Simulation]])</f>
        <v>2.6116717841748738E-2</v>
      </c>
      <c r="M171" s="1">
        <f>100*IF(Table2[[#This Row],[Nc Analytic]]&gt;0, Table2[[#This Row],[Absolute Error]]/Table2[[#This Row],[Nc Analytic]],1)</f>
        <v>0.16851156327041969</v>
      </c>
    </row>
    <row r="172" spans="1:13" x14ac:dyDescent="0.35">
      <c r="A172" s="1">
        <v>17.100000000000001</v>
      </c>
      <c r="B172" s="4">
        <v>0.65974699999999997</v>
      </c>
      <c r="C172" s="6">
        <v>0.65881994286256207</v>
      </c>
      <c r="D172" s="2">
        <f>ABS(Table6[[#This Row],[Pb Analytic]]-Table6[[#This Row],[Pb Simulation]])</f>
        <v>9.270571374379033E-4</v>
      </c>
      <c r="E172" s="1">
        <f>100*IF(Table6[[#This Row],[Pb Analytic]]&gt;0, Table6[[#This Row],[Absolute Error]]/Table6[[#This Row],[Pb Analytic]],1)</f>
        <v>0.14071479582264237</v>
      </c>
      <c r="F172" s="5">
        <v>0.28601700000000002</v>
      </c>
      <c r="G172" s="6">
        <v>0.28270052497374892</v>
      </c>
      <c r="H172" s="2">
        <f>ABS(Table7[[#This Row],[Pd Analytic]]-Table7[[#This Row],[Pd Simulation]])</f>
        <v>3.3164750262510978E-3</v>
      </c>
      <c r="I172" s="1">
        <f>100*IF(Table7[[#This Row],[Pd Analytic]]&gt;0, Table7[[#This Row],[Absolute Error]]/Table7[[#This Row],[Pd Analytic]],1)</f>
        <v>1.1731407384401074</v>
      </c>
      <c r="J172" s="6">
        <v>15.471304706785499</v>
      </c>
      <c r="K172" s="6">
        <v>15.502536931152401</v>
      </c>
      <c r="L172" s="2">
        <f>ABS(Table2[[#This Row],[Nc Analytic]]-Table2[[#This Row],[Nc Simulation]])</f>
        <v>3.1232224366901207E-2</v>
      </c>
      <c r="M172" s="1">
        <f>100*IF(Table2[[#This Row],[Nc Analytic]]&gt;0, Table2[[#This Row],[Absolute Error]]/Table2[[#This Row],[Nc Analytic]],1)</f>
        <v>0.20146524730503915</v>
      </c>
    </row>
    <row r="173" spans="1:13" x14ac:dyDescent="0.35">
      <c r="A173" s="1">
        <v>17.2</v>
      </c>
      <c r="B173" s="4">
        <v>0.66404700000000005</v>
      </c>
      <c r="C173" s="6">
        <v>0.66072601530176778</v>
      </c>
      <c r="D173" s="2">
        <f>ABS(Table6[[#This Row],[Pb Analytic]]-Table6[[#This Row],[Pb Simulation]])</f>
        <v>3.3209846982322766E-3</v>
      </c>
      <c r="E173" s="1">
        <f>100*IF(Table6[[#This Row],[Pb Analytic]]&gt;0, Table6[[#This Row],[Absolute Error]]/Table6[[#This Row],[Pb Analytic]],1)</f>
        <v>0.50262659882031613</v>
      </c>
      <c r="F173" s="5">
        <v>0.28264899999999998</v>
      </c>
      <c r="G173" s="6">
        <v>0.28113444981455998</v>
      </c>
      <c r="H173" s="2">
        <f>ABS(Table7[[#This Row],[Pd Analytic]]-Table7[[#This Row],[Pd Simulation]])</f>
        <v>1.5145501854400001E-3</v>
      </c>
      <c r="I173" s="1">
        <f>100*IF(Table7[[#This Row],[Pd Analytic]]&gt;0, Table7[[#This Row],[Absolute Error]]/Table7[[#This Row],[Pd Analytic]],1)</f>
        <v>0.53872806638923743</v>
      </c>
      <c r="J173" s="6">
        <v>15.478979941888721</v>
      </c>
      <c r="K173" s="6">
        <v>15.50653761043046</v>
      </c>
      <c r="L173" s="2">
        <f>ABS(Table2[[#This Row],[Nc Analytic]]-Table2[[#This Row],[Nc Simulation]])</f>
        <v>2.7557668541739133E-2</v>
      </c>
      <c r="M173" s="1">
        <f>100*IF(Table2[[#This Row],[Nc Analytic]]&gt;0, Table2[[#This Row],[Absolute Error]]/Table2[[#This Row],[Nc Analytic]],1)</f>
        <v>0.17771645246713547</v>
      </c>
    </row>
    <row r="174" spans="1:13" x14ac:dyDescent="0.35">
      <c r="A174" s="1">
        <v>17.3</v>
      </c>
      <c r="B174" s="4">
        <v>0.66539599999999999</v>
      </c>
      <c r="C174" s="6">
        <v>0.66261125737600812</v>
      </c>
      <c r="D174" s="2">
        <f>ABS(Table6[[#This Row],[Pb Analytic]]-Table6[[#This Row],[Pb Simulation]])</f>
        <v>2.7847426239918649E-3</v>
      </c>
      <c r="E174" s="1">
        <f>100*IF(Table6[[#This Row],[Pb Analytic]]&gt;0, Table6[[#This Row],[Absolute Error]]/Table6[[#This Row],[Pb Analytic]],1)</f>
        <v>0.42026793130857171</v>
      </c>
      <c r="F174" s="5">
        <v>0.281275</v>
      </c>
      <c r="G174" s="6">
        <v>0.27958527441594361</v>
      </c>
      <c r="H174" s="2">
        <f>ABS(Table7[[#This Row],[Pd Analytic]]-Table7[[#This Row],[Pd Simulation]])</f>
        <v>1.6897255840563896E-3</v>
      </c>
      <c r="I174" s="1">
        <f>100*IF(Table7[[#This Row],[Pd Analytic]]&gt;0, Table7[[#This Row],[Absolute Error]]/Table7[[#This Row],[Pd Analytic]],1)</f>
        <v>0.60436859115210662</v>
      </c>
      <c r="J174" s="6">
        <v>15.481332325579549</v>
      </c>
      <c r="K174" s="6">
        <v>15.51047574218671</v>
      </c>
      <c r="L174" s="2">
        <f>ABS(Table2[[#This Row],[Nc Analytic]]-Table2[[#This Row],[Nc Simulation]])</f>
        <v>2.9143416607160688E-2</v>
      </c>
      <c r="M174" s="1">
        <f>100*IF(Table2[[#This Row],[Nc Analytic]]&gt;0, Table2[[#This Row],[Absolute Error]]/Table2[[#This Row],[Nc Analytic]],1)</f>
        <v>0.1878950529408582</v>
      </c>
    </row>
    <row r="175" spans="1:13" x14ac:dyDescent="0.35">
      <c r="A175" s="1">
        <v>17.399999999999999</v>
      </c>
      <c r="B175" s="4">
        <v>0.66633799999999999</v>
      </c>
      <c r="C175" s="6">
        <v>0.66447600087245295</v>
      </c>
      <c r="D175" s="2">
        <f>ABS(Table6[[#This Row],[Pb Analytic]]-Table6[[#This Row],[Pb Simulation]])</f>
        <v>1.8619991275470316E-3</v>
      </c>
      <c r="E175" s="1">
        <f>100*IF(Table6[[#This Row],[Pb Analytic]]&gt;0, Table6[[#This Row],[Absolute Error]]/Table6[[#This Row],[Pb Analytic]],1)</f>
        <v>0.28022067389977035</v>
      </c>
      <c r="F175" s="5">
        <v>0.28016999999999997</v>
      </c>
      <c r="G175" s="6">
        <v>0.27805273475977121</v>
      </c>
      <c r="H175" s="2">
        <f>ABS(Table7[[#This Row],[Pd Analytic]]-Table7[[#This Row],[Pd Simulation]])</f>
        <v>2.1172652402287606E-3</v>
      </c>
      <c r="I175" s="1">
        <f>100*IF(Table7[[#This Row],[Pd Analytic]]&gt;0, Table7[[#This Row],[Absolute Error]]/Table7[[#This Row],[Pd Analytic]],1)</f>
        <v>0.76146175726630094</v>
      </c>
      <c r="J175" s="6">
        <v>15.487415273711729</v>
      </c>
      <c r="K175" s="6">
        <v>15.514352754459351</v>
      </c>
      <c r="L175" s="2">
        <f>ABS(Table2[[#This Row],[Nc Analytic]]-Table2[[#This Row],[Nc Simulation]])</f>
        <v>2.6937480747621478E-2</v>
      </c>
      <c r="M175" s="1">
        <f>100*IF(Table2[[#This Row],[Nc Analytic]]&gt;0, Table2[[#This Row],[Absolute Error]]/Table2[[#This Row],[Nc Analytic]],1)</f>
        <v>0.17362942027909437</v>
      </c>
    </row>
    <row r="176" spans="1:13" x14ac:dyDescent="0.35">
      <c r="A176" s="1">
        <v>17.5</v>
      </c>
      <c r="B176" s="4">
        <v>0.66932499999999995</v>
      </c>
      <c r="C176" s="6">
        <v>0.66632057080166163</v>
      </c>
      <c r="D176" s="2">
        <f>ABS(Table6[[#This Row],[Pb Analytic]]-Table6[[#This Row],[Pb Simulation]])</f>
        <v>3.0044291983383209E-3</v>
      </c>
      <c r="E176" s="1">
        <f>100*IF(Table6[[#This Row],[Pb Analytic]]&gt;0, Table6[[#This Row],[Absolute Error]]/Table6[[#This Row],[Pb Analytic]],1)</f>
        <v>0.45089846089002483</v>
      </c>
      <c r="F176" s="5">
        <v>0.27824100000000002</v>
      </c>
      <c r="G176" s="6">
        <v>0.27653657205551779</v>
      </c>
      <c r="H176" s="2">
        <f>ABS(Table7[[#This Row],[Pd Analytic]]-Table7[[#This Row],[Pd Simulation]])</f>
        <v>1.704427944482223E-3</v>
      </c>
      <c r="I176" s="1">
        <f>100*IF(Table7[[#This Row],[Pd Analytic]]&gt;0, Table7[[#This Row],[Absolute Error]]/Table7[[#This Row],[Pd Analytic]],1)</f>
        <v>0.61634811331213002</v>
      </c>
      <c r="J176" s="6">
        <v>15.49256104457959</v>
      </c>
      <c r="K176" s="6">
        <v>15.51817003291405</v>
      </c>
      <c r="L176" s="2">
        <f>ABS(Table2[[#This Row],[Nc Analytic]]-Table2[[#This Row],[Nc Simulation]])</f>
        <v>2.5608988334459681E-2</v>
      </c>
      <c r="M176" s="1">
        <f>100*IF(Table2[[#This Row],[Nc Analytic]]&gt;0, Table2[[#This Row],[Absolute Error]]/Table2[[#This Row],[Nc Analytic]],1)</f>
        <v>0.16502582637091229</v>
      </c>
    </row>
    <row r="177" spans="1:13" x14ac:dyDescent="0.35">
      <c r="A177" s="1">
        <v>17.600000000000001</v>
      </c>
      <c r="B177" s="4">
        <v>0.66932700000000001</v>
      </c>
      <c r="C177" s="6">
        <v>0.66814528556106223</v>
      </c>
      <c r="D177" s="2">
        <f>ABS(Table6[[#This Row],[Pb Analytic]]-Table6[[#This Row],[Pb Simulation]])</f>
        <v>1.1817144389377754E-3</v>
      </c>
      <c r="E177" s="1">
        <f>100*IF(Table6[[#This Row],[Pb Analytic]]&gt;0, Table6[[#This Row],[Absolute Error]]/Table6[[#This Row],[Pb Analytic]],1)</f>
        <v>0.17686489218365933</v>
      </c>
      <c r="F177" s="5">
        <v>0.27792600000000001</v>
      </c>
      <c r="G177" s="6">
        <v>0.27503653262078931</v>
      </c>
      <c r="H177" s="2">
        <f>ABS(Table7[[#This Row],[Pd Analytic]]-Table7[[#This Row],[Pd Simulation]])</f>
        <v>2.8894673792106973E-3</v>
      </c>
      <c r="I177" s="1">
        <f>100*IF(Table7[[#This Row],[Pd Analytic]]&gt;0, Table7[[#This Row],[Absolute Error]]/Table7[[#This Row],[Pd Analytic]],1)</f>
        <v>1.0505758459348356</v>
      </c>
      <c r="J177" s="6">
        <v>15.495050515806399</v>
      </c>
      <c r="K177" s="6">
        <v>15.52192892237708</v>
      </c>
      <c r="L177" s="2">
        <f>ABS(Table2[[#This Row],[Nc Analytic]]-Table2[[#This Row],[Nc Simulation]])</f>
        <v>2.6878406570681079E-2</v>
      </c>
      <c r="M177" s="1">
        <f>100*IF(Table2[[#This Row],[Nc Analytic]]&gt;0, Table2[[#This Row],[Absolute Error]]/Table2[[#This Row],[Nc Analytic]],1)</f>
        <v>0.17316408743459721</v>
      </c>
    </row>
    <row r="178" spans="1:13" x14ac:dyDescent="0.35">
      <c r="A178" s="1">
        <v>17.7</v>
      </c>
      <c r="B178" s="4">
        <v>0.67081100000000005</v>
      </c>
      <c r="C178" s="6">
        <v>0.66995045709411516</v>
      </c>
      <c r="D178" s="2">
        <f>ABS(Table6[[#This Row],[Pb Analytic]]-Table6[[#This Row],[Pb Simulation]])</f>
        <v>8.605429058848868E-4</v>
      </c>
      <c r="E178" s="1">
        <f>100*IF(Table6[[#This Row],[Pb Analytic]]&gt;0, Table6[[#This Row],[Absolute Error]]/Table6[[#This Row],[Pb Analytic]],1)</f>
        <v>0.12844873777942614</v>
      </c>
      <c r="F178" s="5">
        <v>0.27672000000000002</v>
      </c>
      <c r="G178" s="6">
        <v>0.27355236776467218</v>
      </c>
      <c r="H178" s="2">
        <f>ABS(Table7[[#This Row],[Pd Analytic]]-Table7[[#This Row],[Pd Simulation]])</f>
        <v>3.1676322353278441E-3</v>
      </c>
      <c r="I178" s="1">
        <f>100*IF(Table7[[#This Row],[Pd Analytic]]&gt;0, Table7[[#This Row],[Absolute Error]]/Table7[[#This Row],[Pd Analytic]],1)</f>
        <v>1.1579619146462117</v>
      </c>
      <c r="J178" s="6">
        <v>15.492424082788579</v>
      </c>
      <c r="K178" s="6">
        <v>15.525630728303559</v>
      </c>
      <c r="L178" s="2">
        <f>ABS(Table2[[#This Row],[Nc Analytic]]-Table2[[#This Row],[Nc Simulation]])</f>
        <v>3.3206645514979982E-2</v>
      </c>
      <c r="M178" s="1">
        <f>100*IF(Table2[[#This Row],[Nc Analytic]]&gt;0, Table2[[#This Row],[Absolute Error]]/Table2[[#This Row],[Nc Analytic]],1)</f>
        <v>0.21388274715592426</v>
      </c>
    </row>
    <row r="179" spans="1:13" x14ac:dyDescent="0.35">
      <c r="A179" s="1">
        <v>17.8</v>
      </c>
      <c r="B179" s="4">
        <v>0.67323999999999995</v>
      </c>
      <c r="C179" s="6">
        <v>0.67173639104526783</v>
      </c>
      <c r="D179" s="2">
        <f>ABS(Table6[[#This Row],[Pb Analytic]]-Table6[[#This Row],[Pb Simulation]])</f>
        <v>1.5036089547321163E-3</v>
      </c>
      <c r="E179" s="1">
        <f>100*IF(Table6[[#This Row],[Pb Analytic]]&gt;0, Table6[[#This Row],[Absolute Error]]/Table6[[#This Row],[Pb Analytic]],1)</f>
        <v>0.22383913909925257</v>
      </c>
      <c r="F179" s="5">
        <v>0.27454699999999999</v>
      </c>
      <c r="G179" s="6">
        <v>0.27208383367386091</v>
      </c>
      <c r="H179" s="2">
        <f>ABS(Table7[[#This Row],[Pd Analytic]]-Table7[[#This Row],[Pd Simulation]])</f>
        <v>2.4631663261390768E-3</v>
      </c>
      <c r="I179" s="1">
        <f>100*IF(Table7[[#This Row],[Pd Analytic]]&gt;0, Table7[[#This Row],[Absolute Error]]/Table7[[#This Row],[Pd Analytic]],1)</f>
        <v>0.90529683181824161</v>
      </c>
      <c r="J179" s="6">
        <v>15.500680994779961</v>
      </c>
      <c r="K179" s="6">
        <v>15.529276718183681</v>
      </c>
      <c r="L179" s="2">
        <f>ABS(Table2[[#This Row],[Nc Analytic]]-Table2[[#This Row],[Nc Simulation]])</f>
        <v>2.8595723403720186E-2</v>
      </c>
      <c r="M179" s="1">
        <f>100*IF(Table2[[#This Row],[Nc Analytic]]&gt;0, Table2[[#This Row],[Absolute Error]]/Table2[[#This Row],[Nc Analytic]],1)</f>
        <v>0.18414072929898032</v>
      </c>
    </row>
    <row r="180" spans="1:13" x14ac:dyDescent="0.35">
      <c r="A180" s="1">
        <v>17.899999999999999</v>
      </c>
      <c r="B180" s="4">
        <v>0.67399799999999999</v>
      </c>
      <c r="C180" s="6">
        <v>0.67350338691081291</v>
      </c>
      <c r="D180" s="2">
        <f>ABS(Table6[[#This Row],[Pb Analytic]]-Table6[[#This Row],[Pb Simulation]])</f>
        <v>4.9461308918707925E-4</v>
      </c>
      <c r="E180" s="1">
        <f>100*IF(Table6[[#This Row],[Pb Analytic]]&gt;0, Table6[[#This Row],[Absolute Error]]/Table6[[#This Row],[Pb Analytic]],1)</f>
        <v>7.3438842149813457E-2</v>
      </c>
      <c r="F180" s="5">
        <v>0.27443299999999998</v>
      </c>
      <c r="G180" s="6">
        <v>0.2706306913015028</v>
      </c>
      <c r="H180" s="2">
        <f>ABS(Table7[[#This Row],[Pd Analytic]]-Table7[[#This Row],[Pd Simulation]])</f>
        <v>3.802308698497181E-3</v>
      </c>
      <c r="I180" s="1">
        <f>100*IF(Table7[[#This Row],[Pd Analytic]]&gt;0, Table7[[#This Row],[Absolute Error]]/Table7[[#This Row],[Pd Analytic]],1)</f>
        <v>1.4049805955899972</v>
      </c>
      <c r="J180" s="6">
        <v>15.501931190814579</v>
      </c>
      <c r="K180" s="6">
        <v>15.532868122890241</v>
      </c>
      <c r="L180" s="2">
        <f>ABS(Table2[[#This Row],[Nc Analytic]]-Table2[[#This Row],[Nc Simulation]])</f>
        <v>3.0936932075661616E-2</v>
      </c>
      <c r="M180" s="1">
        <f>100*IF(Table2[[#This Row],[Nc Analytic]]&gt;0, Table2[[#This Row],[Absolute Error]]/Table2[[#This Row],[Nc Analytic]],1)</f>
        <v>0.19917076376944803</v>
      </c>
    </row>
    <row r="181" spans="1:13" x14ac:dyDescent="0.35">
      <c r="A181" s="1">
        <v>18</v>
      </c>
      <c r="B181" s="4">
        <v>0.67698400000000003</v>
      </c>
      <c r="C181" s="6">
        <v>0.67525173818575546</v>
      </c>
      <c r="D181" s="2">
        <f>ABS(Table6[[#This Row],[Pb Analytic]]-Table6[[#This Row],[Pb Simulation]])</f>
        <v>1.7322618142445734E-3</v>
      </c>
      <c r="E181" s="1">
        <f>100*IF(Table6[[#This Row],[Pb Analytic]]&gt;0, Table6[[#This Row],[Absolute Error]]/Table6[[#This Row],[Pb Analytic]],1)</f>
        <v>0.2565357060610845</v>
      </c>
      <c r="F181" s="5">
        <v>0.27204699999999998</v>
      </c>
      <c r="G181" s="6">
        <v>0.26919270625871189</v>
      </c>
      <c r="H181" s="2">
        <f>ABS(Table7[[#This Row],[Pd Analytic]]-Table7[[#This Row],[Pd Simulation]])</f>
        <v>2.8542937412880942E-3</v>
      </c>
      <c r="I181" s="1">
        <f>100*IF(Table7[[#This Row],[Pd Analytic]]&gt;0, Table7[[#This Row],[Absolute Error]]/Table7[[#This Row],[Pd Analytic]],1)</f>
        <v>1.0603161508190828</v>
      </c>
      <c r="J181" s="6">
        <v>15.507301174762929</v>
      </c>
      <c r="K181" s="6">
        <v>15.53640613797003</v>
      </c>
      <c r="L181" s="2">
        <f>ABS(Table2[[#This Row],[Nc Analytic]]-Table2[[#This Row],[Nc Simulation]])</f>
        <v>2.9104963207100099E-2</v>
      </c>
      <c r="M181" s="1">
        <f>100*IF(Table2[[#This Row],[Nc Analytic]]&gt;0, Table2[[#This Row],[Absolute Error]]/Table2[[#This Row],[Nc Analytic]],1)</f>
        <v>0.18733394936148934</v>
      </c>
    </row>
    <row r="182" spans="1:13" x14ac:dyDescent="0.35">
      <c r="A182" s="1">
        <v>18.100000000000001</v>
      </c>
      <c r="B182" s="4">
        <v>0.67776199999999998</v>
      </c>
      <c r="C182" s="6">
        <v>0.67698173250679483</v>
      </c>
      <c r="D182" s="2">
        <f>ABS(Table6[[#This Row],[Pb Analytic]]-Table6[[#This Row],[Pb Simulation]])</f>
        <v>7.8026749320514455E-4</v>
      </c>
      <c r="E182" s="1">
        <f>100*IF(Table6[[#This Row],[Pb Analytic]]&gt;0, Table6[[#This Row],[Absolute Error]]/Table6[[#This Row],[Pb Analytic]],1)</f>
        <v>0.11525680173317129</v>
      </c>
      <c r="F182" s="5">
        <v>0.27097100000000002</v>
      </c>
      <c r="G182" s="6">
        <v>0.26776964870869568</v>
      </c>
      <c r="H182" s="2">
        <f>ABS(Table7[[#This Row],[Pd Analytic]]-Table7[[#This Row],[Pd Simulation]])</f>
        <v>3.2013512913043329E-3</v>
      </c>
      <c r="I182" s="1">
        <f>100*IF(Table7[[#This Row],[Pd Analytic]]&gt;0, Table7[[#This Row],[Absolute Error]]/Table7[[#This Row],[Pd Analytic]],1)</f>
        <v>1.1955616727820619</v>
      </c>
      <c r="J182" s="6">
        <v>15.511695304527571</v>
      </c>
      <c r="K182" s="6">
        <v>15.5398919248818</v>
      </c>
      <c r="L182" s="2">
        <f>ABS(Table2[[#This Row],[Nc Analytic]]-Table2[[#This Row],[Nc Simulation]])</f>
        <v>2.8196620354229651E-2</v>
      </c>
      <c r="M182" s="1">
        <f>100*IF(Table2[[#This Row],[Nc Analytic]]&gt;0, Table2[[#This Row],[Absolute Error]]/Table2[[#This Row],[Nc Analytic]],1)</f>
        <v>0.18144669532149349</v>
      </c>
    </row>
    <row r="183" spans="1:13" x14ac:dyDescent="0.35">
      <c r="A183" s="1">
        <v>18.2</v>
      </c>
      <c r="B183" s="4">
        <v>0.679863</v>
      </c>
      <c r="C183" s="6">
        <v>0.67869365179152574</v>
      </c>
      <c r="D183" s="2">
        <f>ABS(Table6[[#This Row],[Pb Analytic]]-Table6[[#This Row],[Pb Simulation]])</f>
        <v>1.1693482084742524E-3</v>
      </c>
      <c r="E183" s="1">
        <f>100*IF(Table6[[#This Row],[Pb Analytic]]&gt;0, Table6[[#This Row],[Absolute Error]]/Table6[[#This Row],[Pb Analytic]],1)</f>
        <v>0.17229396582501719</v>
      </c>
      <c r="F183" s="5">
        <v>0.26938400000000001</v>
      </c>
      <c r="G183" s="6">
        <v>0.26636129326343838</v>
      </c>
      <c r="H183" s="2">
        <f>ABS(Table7[[#This Row],[Pd Analytic]]-Table7[[#This Row],[Pd Simulation]])</f>
        <v>3.0227067365616311E-3</v>
      </c>
      <c r="I183" s="1">
        <f>100*IF(Table7[[#This Row],[Pd Analytic]]&gt;0, Table7[[#This Row],[Absolute Error]]/Table7[[#This Row],[Pd Analytic]],1)</f>
        <v>1.1348145594007513</v>
      </c>
      <c r="J183" s="6">
        <v>15.51489036009753</v>
      </c>
      <c r="K183" s="6">
        <v>15.543326612183391</v>
      </c>
      <c r="L183" s="2">
        <f>ABS(Table2[[#This Row],[Nc Analytic]]-Table2[[#This Row],[Nc Simulation]])</f>
        <v>2.8436252085860758E-2</v>
      </c>
      <c r="M183" s="1">
        <f>100*IF(Table2[[#This Row],[Nc Analytic]]&gt;0, Table2[[#This Row],[Absolute Error]]/Table2[[#This Row],[Nc Analytic]],1)</f>
        <v>0.18294830183630995</v>
      </c>
    </row>
    <row r="184" spans="1:13" x14ac:dyDescent="0.35">
      <c r="A184" s="1">
        <v>18.3</v>
      </c>
      <c r="B184" s="4">
        <v>0.68145599999999995</v>
      </c>
      <c r="C184" s="6">
        <v>0.68038777237395809</v>
      </c>
      <c r="D184" s="2">
        <f>ABS(Table6[[#This Row],[Pb Analytic]]-Table6[[#This Row],[Pb Simulation]])</f>
        <v>1.0682276260418622E-3</v>
      </c>
      <c r="E184" s="1">
        <f>100*IF(Table6[[#This Row],[Pb Analytic]]&gt;0, Table6[[#This Row],[Absolute Error]]/Table6[[#This Row],[Pb Analytic]],1)</f>
        <v>0.15700276657158055</v>
      </c>
      <c r="F184" s="5">
        <v>0.26769199999999999</v>
      </c>
      <c r="G184" s="6">
        <v>0.26496741888288999</v>
      </c>
      <c r="H184" s="2">
        <f>ABS(Table7[[#This Row],[Pd Analytic]]-Table7[[#This Row],[Pd Simulation]])</f>
        <v>2.7245811171099921E-3</v>
      </c>
      <c r="I184" s="1">
        <f>100*IF(Table7[[#This Row],[Pd Analytic]]&gt;0, Table7[[#This Row],[Absolute Error]]/Table7[[#This Row],[Pd Analytic]],1)</f>
        <v>1.0282702411477238</v>
      </c>
      <c r="J184" s="6">
        <v>15.51244673364778</v>
      </c>
      <c r="K184" s="6">
        <v>15.54671129667034</v>
      </c>
      <c r="L184" s="2">
        <f>ABS(Table2[[#This Row],[Nc Analytic]]-Table2[[#This Row],[Nc Simulation]])</f>
        <v>3.4264563022560424E-2</v>
      </c>
      <c r="M184" s="1">
        <f>100*IF(Table2[[#This Row],[Nc Analytic]]&gt;0, Table2[[#This Row],[Absolute Error]]/Table2[[#This Row],[Nc Analytic]],1)</f>
        <v>0.22039749995163871</v>
      </c>
    </row>
    <row r="185" spans="1:13" x14ac:dyDescent="0.35">
      <c r="A185" s="1">
        <v>18.399999999999999</v>
      </c>
      <c r="B185" s="4">
        <v>0.68292600000000003</v>
      </c>
      <c r="C185" s="6">
        <v>0.68206436513645519</v>
      </c>
      <c r="D185" s="2">
        <f>ABS(Table6[[#This Row],[Pb Analytic]]-Table6[[#This Row],[Pb Simulation]])</f>
        <v>8.6163486354484675E-4</v>
      </c>
      <c r="E185" s="1">
        <f>100*IF(Table6[[#This Row],[Pb Analytic]]&gt;0, Table6[[#This Row],[Absolute Error]]/Table6[[#This Row],[Pb Analytic]],1)</f>
        <v>0.12632750039249835</v>
      </c>
      <c r="F185" s="5">
        <v>0.26662400000000003</v>
      </c>
      <c r="G185" s="6">
        <v>0.26358780877660432</v>
      </c>
      <c r="H185" s="2">
        <f>ABS(Table7[[#This Row],[Pd Analytic]]-Table7[[#This Row],[Pd Simulation]])</f>
        <v>3.0361912233957122E-3</v>
      </c>
      <c r="I185" s="1">
        <f>100*IF(Table7[[#This Row],[Pd Analytic]]&gt;0, Table7[[#This Row],[Absolute Error]]/Table7[[#This Row],[Pd Analytic]],1)</f>
        <v>1.1518708841230749</v>
      </c>
      <c r="J185" s="6">
        <v>15.518360506346591</v>
      </c>
      <c r="K185" s="6">
        <v>15.550047044468259</v>
      </c>
      <c r="L185" s="2">
        <f>ABS(Table2[[#This Row],[Nc Analytic]]-Table2[[#This Row],[Nc Simulation]])</f>
        <v>3.1686538121668661E-2</v>
      </c>
      <c r="M185" s="1">
        <f>100*IF(Table2[[#This Row],[Nc Analytic]]&gt;0, Table2[[#This Row],[Absolute Error]]/Table2[[#This Row],[Nc Analytic]],1)</f>
        <v>0.20377133285227433</v>
      </c>
    </row>
    <row r="186" spans="1:13" x14ac:dyDescent="0.35">
      <c r="A186" s="1">
        <v>18.5</v>
      </c>
      <c r="B186" s="4">
        <v>0.68643100000000001</v>
      </c>
      <c r="C186" s="6">
        <v>0.68372369563818791</v>
      </c>
      <c r="D186" s="2">
        <f>ABS(Table6[[#This Row],[Pb Analytic]]-Table6[[#This Row],[Pb Simulation]])</f>
        <v>2.7073043618121018E-3</v>
      </c>
      <c r="E186" s="1">
        <f>100*IF(Table6[[#This Row],[Pb Analytic]]&gt;0, Table6[[#This Row],[Absolute Error]]/Table6[[#This Row],[Pb Analytic]],1)</f>
        <v>0.39596468267566809</v>
      </c>
      <c r="F186" s="5">
        <v>0.263764</v>
      </c>
      <c r="G186" s="6">
        <v>0.26222225030777258</v>
      </c>
      <c r="H186" s="2">
        <f>ABS(Table7[[#This Row],[Pd Analytic]]-Table7[[#This Row],[Pd Simulation]])</f>
        <v>1.5417496922274232E-3</v>
      </c>
      <c r="I186" s="1">
        <f>100*IF(Table7[[#This Row],[Pd Analytic]]&gt;0, Table7[[#This Row],[Absolute Error]]/Table7[[#This Row],[Pd Analytic]],1)</f>
        <v>0.58795532813018647</v>
      </c>
      <c r="J186" s="6">
        <v>15.522534676901779</v>
      </c>
      <c r="K186" s="6">
        <v>15.553334892081111</v>
      </c>
      <c r="L186" s="2">
        <f>ABS(Table2[[#This Row],[Nc Analytic]]-Table2[[#This Row],[Nc Simulation]])</f>
        <v>3.0800215179331403E-2</v>
      </c>
      <c r="M186" s="1">
        <f>100*IF(Table2[[#This Row],[Nc Analytic]]&gt;0, Table2[[#This Row],[Absolute Error]]/Table2[[#This Row],[Nc Analytic]],1)</f>
        <v>0.19802965340258413</v>
      </c>
    </row>
    <row r="187" spans="1:13" x14ac:dyDescent="0.35">
      <c r="A187" s="1">
        <v>18.600000000000001</v>
      </c>
      <c r="B187" s="4">
        <v>0.68696299999999999</v>
      </c>
      <c r="C187" s="6">
        <v>0.68536602424019866</v>
      </c>
      <c r="D187" s="2">
        <f>ABS(Table6[[#This Row],[Pb Analytic]]-Table6[[#This Row],[Pb Simulation]])</f>
        <v>1.5969757598013334E-3</v>
      </c>
      <c r="E187" s="1">
        <f>100*IF(Table6[[#This Row],[Pb Analytic]]&gt;0, Table6[[#This Row],[Absolute Error]]/Table6[[#This Row],[Pb Analytic]],1)</f>
        <v>0.23301064005496205</v>
      </c>
      <c r="F187" s="5">
        <v>0.26340400000000003</v>
      </c>
      <c r="G187" s="6">
        <v>0.26087053489959972</v>
      </c>
      <c r="H187" s="2">
        <f>ABS(Table7[[#This Row],[Pd Analytic]]-Table7[[#This Row],[Pd Simulation]])</f>
        <v>2.5334651004003117E-3</v>
      </c>
      <c r="I187" s="1">
        <f>100*IF(Table7[[#This Row],[Pd Analytic]]&gt;0, Table7[[#This Row],[Absolute Error]]/Table7[[#This Row],[Pd Analytic]],1)</f>
        <v>0.97115801191397755</v>
      </c>
      <c r="J187" s="6">
        <v>15.52302327597973</v>
      </c>
      <c r="K187" s="6">
        <v>15.55657584739741</v>
      </c>
      <c r="L187" s="2">
        <f>ABS(Table2[[#This Row],[Nc Analytic]]-Table2[[#This Row],[Nc Simulation]])</f>
        <v>3.3552571417679644E-2</v>
      </c>
      <c r="M187" s="1">
        <f>100*IF(Table2[[#This Row],[Nc Analytic]]&gt;0, Table2[[#This Row],[Absolute Error]]/Table2[[#This Row],[Nc Analytic]],1)</f>
        <v>0.2156809554159885</v>
      </c>
    </row>
    <row r="188" spans="1:13" x14ac:dyDescent="0.35">
      <c r="A188" s="1">
        <v>18.7</v>
      </c>
      <c r="B188" s="4">
        <v>0.68904900000000002</v>
      </c>
      <c r="C188" s="6">
        <v>0.68699160622716871</v>
      </c>
      <c r="D188" s="2">
        <f>ABS(Table6[[#This Row],[Pb Analytic]]-Table6[[#This Row],[Pb Simulation]])</f>
        <v>2.0573937728313174E-3</v>
      </c>
      <c r="E188" s="1">
        <f>100*IF(Table6[[#This Row],[Pb Analytic]]&gt;0, Table6[[#This Row],[Absolute Error]]/Table6[[#This Row],[Pb Analytic]],1)</f>
        <v>0.29947873513770346</v>
      </c>
      <c r="F188" s="5">
        <v>0.26143300000000003</v>
      </c>
      <c r="G188" s="6">
        <v>0.25953245794396651</v>
      </c>
      <c r="H188" s="2">
        <f>ABS(Table7[[#This Row],[Pd Analytic]]-Table7[[#This Row],[Pd Simulation]])</f>
        <v>1.9005420560335162E-3</v>
      </c>
      <c r="I188" s="1">
        <f>100*IF(Table7[[#This Row],[Pd Analytic]]&gt;0, Table7[[#This Row],[Absolute Error]]/Table7[[#This Row],[Pd Analytic]],1)</f>
        <v>0.73229455424949053</v>
      </c>
      <c r="J188" s="6">
        <v>15.529922079923891</v>
      </c>
      <c r="K188" s="6">
        <v>15.559770890656299</v>
      </c>
      <c r="L188" s="2">
        <f>ABS(Table2[[#This Row],[Nc Analytic]]-Table2[[#This Row],[Nc Simulation]])</f>
        <v>2.9848810732408637E-2</v>
      </c>
      <c r="M188" s="1">
        <f>100*IF(Table2[[#This Row],[Nc Analytic]]&gt;0, Table2[[#This Row],[Absolute Error]]/Table2[[#This Row],[Nc Analytic]],1)</f>
        <v>0.19183322776515277</v>
      </c>
    </row>
    <row r="189" spans="1:13" x14ac:dyDescent="0.35">
      <c r="A189" s="1">
        <v>18.8</v>
      </c>
      <c r="B189" s="4">
        <v>0.69038200000000005</v>
      </c>
      <c r="C189" s="6">
        <v>0.68860069192597673</v>
      </c>
      <c r="D189" s="2">
        <f>ABS(Table6[[#This Row],[Pb Analytic]]-Table6[[#This Row],[Pb Simulation]])</f>
        <v>1.7813080740233245E-3</v>
      </c>
      <c r="E189" s="1">
        <f>100*IF(Table6[[#This Row],[Pb Analytic]]&gt;0, Table6[[#This Row],[Absolute Error]]/Table6[[#This Row],[Pb Analytic]],1)</f>
        <v>0.25868519955173264</v>
      </c>
      <c r="F189" s="5">
        <v>0.260216</v>
      </c>
      <c r="G189" s="6">
        <v>0.25820781871233228</v>
      </c>
      <c r="H189" s="2">
        <f>ABS(Table7[[#This Row],[Pd Analytic]]-Table7[[#This Row],[Pd Simulation]])</f>
        <v>2.0081812876677207E-3</v>
      </c>
      <c r="I189" s="1">
        <f>100*IF(Table7[[#This Row],[Pd Analytic]]&gt;0, Table7[[#This Row],[Absolute Error]]/Table7[[#This Row],[Pd Analytic]],1)</f>
        <v>0.77773837278917679</v>
      </c>
      <c r="J189" s="6">
        <v>15.531555821057269</v>
      </c>
      <c r="K189" s="6">
        <v>15.562920975375331</v>
      </c>
      <c r="L189" s="2">
        <f>ABS(Table2[[#This Row],[Nc Analytic]]-Table2[[#This Row],[Nc Simulation]])</f>
        <v>3.1365154318061528E-2</v>
      </c>
      <c r="M189" s="1">
        <f>100*IF(Table2[[#This Row],[Nc Analytic]]&gt;0, Table2[[#This Row],[Absolute Error]]/Table2[[#This Row],[Nc Analytic]],1)</f>
        <v>0.20153770855541528</v>
      </c>
    </row>
    <row r="190" spans="1:13" x14ac:dyDescent="0.35">
      <c r="A190" s="1">
        <v>18.899999999999999</v>
      </c>
      <c r="B190" s="4">
        <v>0.69129499999999999</v>
      </c>
      <c r="C190" s="6">
        <v>0.69019352682114155</v>
      </c>
      <c r="D190" s="2">
        <f>ABS(Table6[[#This Row],[Pb Analytic]]-Table6[[#This Row],[Pb Simulation]])</f>
        <v>1.1014731788584475E-3</v>
      </c>
      <c r="E190" s="1">
        <f>100*IF(Table6[[#This Row],[Pb Analytic]]&gt;0, Table6[[#This Row],[Absolute Error]]/Table6[[#This Row],[Pb Analytic]],1)</f>
        <v>0.1595890335181144</v>
      </c>
      <c r="F190" s="5">
        <v>0.25976199999999999</v>
      </c>
      <c r="G190" s="6">
        <v>0.25689642026881582</v>
      </c>
      <c r="H190" s="2">
        <f>ABS(Table7[[#This Row],[Pd Analytic]]-Table7[[#This Row],[Pd Simulation]])</f>
        <v>2.8655797311841757E-3</v>
      </c>
      <c r="I190" s="1">
        <f>100*IF(Table7[[#This Row],[Pd Analytic]]&gt;0, Table7[[#This Row],[Absolute Error]]/Table7[[#This Row],[Pd Analytic]],1)</f>
        <v>1.115461137288577</v>
      </c>
      <c r="J190" s="6">
        <v>15.53331955572556</v>
      </c>
      <c r="K190" s="6">
        <v>15.56602702924166</v>
      </c>
      <c r="L190" s="2">
        <f>ABS(Table2[[#This Row],[Nc Analytic]]-Table2[[#This Row],[Nc Simulation]])</f>
        <v>3.2707473516099483E-2</v>
      </c>
      <c r="M190" s="1">
        <f>100*IF(Table2[[#This Row],[Nc Analytic]]&gt;0, Table2[[#This Row],[Absolute Error]]/Table2[[#This Row],[Nc Analytic]],1)</f>
        <v>0.21012088347692479</v>
      </c>
    </row>
    <row r="191" spans="1:13" x14ac:dyDescent="0.35">
      <c r="A191" s="1">
        <v>19</v>
      </c>
      <c r="B191" s="4">
        <v>0.693357</v>
      </c>
      <c r="C191" s="6">
        <v>0.69177035166722922</v>
      </c>
      <c r="D191" s="2">
        <f>ABS(Table6[[#This Row],[Pb Analytic]]-Table6[[#This Row],[Pb Simulation]])</f>
        <v>1.5866483327707792E-3</v>
      </c>
      <c r="E191" s="1">
        <f>100*IF(Table6[[#This Row],[Pb Analytic]]&gt;0, Table6[[#This Row],[Absolute Error]]/Table6[[#This Row],[Pb Analytic]],1)</f>
        <v>0.22936055714830986</v>
      </c>
      <c r="F191" s="5">
        <v>0.25784099999999999</v>
      </c>
      <c r="G191" s="6">
        <v>0.25559806938541169</v>
      </c>
      <c r="H191" s="2">
        <f>ABS(Table7[[#This Row],[Pd Analytic]]-Table7[[#This Row],[Pd Simulation]])</f>
        <v>2.242930614588301E-3</v>
      </c>
      <c r="I191" s="1">
        <f>100*IF(Table7[[#This Row],[Pd Analytic]]&gt;0, Table7[[#This Row],[Absolute Error]]/Table7[[#This Row],[Pd Analytic]],1)</f>
        <v>0.87752251806183512</v>
      </c>
      <c r="J191" s="6">
        <v>15.5348933154664</v>
      </c>
      <c r="K191" s="6">
        <v>15.569089954968289</v>
      </c>
      <c r="L191" s="2">
        <f>ABS(Table2[[#This Row],[Nc Analytic]]-Table2[[#This Row],[Nc Simulation]])</f>
        <v>3.4196639501889337E-2</v>
      </c>
      <c r="M191" s="1">
        <f>100*IF(Table2[[#This Row],[Nc Analytic]]&gt;0, Table2[[#This Row],[Absolute Error]]/Table2[[#This Row],[Nc Analytic]],1)</f>
        <v>0.21964443394443084</v>
      </c>
    </row>
    <row r="192" spans="1:13" x14ac:dyDescent="0.35">
      <c r="A192" s="1">
        <v>19.100000000000001</v>
      </c>
      <c r="B192" s="4">
        <v>0.69445400000000002</v>
      </c>
      <c r="C192" s="6">
        <v>0.69333140259831294</v>
      </c>
      <c r="D192" s="2">
        <f>ABS(Table6[[#This Row],[Pb Analytic]]-Table6[[#This Row],[Pb Simulation]])</f>
        <v>1.1225974016870754E-3</v>
      </c>
      <c r="E192" s="1">
        <f>100*IF(Table6[[#This Row],[Pb Analytic]]&gt;0, Table6[[#This Row],[Absolute Error]]/Table6[[#This Row],[Pb Analytic]],1)</f>
        <v>0.16191353766468028</v>
      </c>
      <c r="F192" s="5">
        <v>0.25715399999999999</v>
      </c>
      <c r="G192" s="6">
        <v>0.25431257645928729</v>
      </c>
      <c r="H192" s="2">
        <f>ABS(Table7[[#This Row],[Pd Analytic]]-Table7[[#This Row],[Pd Simulation]])</f>
        <v>2.8414235407127064E-3</v>
      </c>
      <c r="I192" s="1">
        <f>100*IF(Table7[[#This Row],[Pd Analytic]]&gt;0, Table7[[#This Row],[Absolute Error]]/Table7[[#This Row],[Pd Analytic]],1)</f>
        <v>1.1172957233468113</v>
      </c>
      <c r="J192" s="6">
        <v>15.53587941891927</v>
      </c>
      <c r="K192" s="6">
        <v>15.572110631117001</v>
      </c>
      <c r="L192" s="2">
        <f>ABS(Table2[[#This Row],[Nc Analytic]]-Table2[[#This Row],[Nc Simulation]])</f>
        <v>3.62312121977304E-2</v>
      </c>
      <c r="M192" s="1">
        <f>100*IF(Table2[[#This Row],[Nc Analytic]]&gt;0, Table2[[#This Row],[Absolute Error]]/Table2[[#This Row],[Nc Analytic]],1)</f>
        <v>0.23266731823322209</v>
      </c>
    </row>
    <row r="193" spans="1:13" x14ac:dyDescent="0.35">
      <c r="A193" s="1">
        <v>19.2</v>
      </c>
      <c r="B193" s="4">
        <v>0.69537099999999996</v>
      </c>
      <c r="C193" s="6">
        <v>0.69487691123456452</v>
      </c>
      <c r="D193" s="2">
        <f>ABS(Table6[[#This Row],[Pb Analytic]]-Table6[[#This Row],[Pb Simulation]])</f>
        <v>4.9408876543544089E-4</v>
      </c>
      <c r="E193" s="1">
        <f>100*IF(Table6[[#This Row],[Pb Analytic]]&gt;0, Table6[[#This Row],[Absolute Error]]/Table6[[#This Row],[Pb Analytic]],1)</f>
        <v>7.1104501739395823E-2</v>
      </c>
      <c r="F193" s="5">
        <v>0.25631700000000002</v>
      </c>
      <c r="G193" s="6">
        <v>0.25303975543210999</v>
      </c>
      <c r="H193" s="2">
        <f>ABS(Table7[[#This Row],[Pd Analytic]]-Table7[[#This Row],[Pd Simulation]])</f>
        <v>3.2772445678900253E-3</v>
      </c>
      <c r="I193" s="1">
        <f>100*IF(Table7[[#This Row],[Pd Analytic]]&gt;0, Table7[[#This Row],[Absolute Error]]/Table7[[#This Row],[Pd Analytic]],1)</f>
        <v>1.295150069321539</v>
      </c>
      <c r="J193" s="6">
        <v>15.5384073842067</v>
      </c>
      <c r="K193" s="6">
        <v>15.575089912889389</v>
      </c>
      <c r="L193" s="2">
        <f>ABS(Table2[[#This Row],[Nc Analytic]]-Table2[[#This Row],[Nc Simulation]])</f>
        <v>3.6682528682689508E-2</v>
      </c>
      <c r="M193" s="1">
        <f>100*IF(Table2[[#This Row],[Nc Analytic]]&gt;0, Table2[[#This Row],[Absolute Error]]/Table2[[#This Row],[Nc Analytic]],1)</f>
        <v>0.23552049386458021</v>
      </c>
    </row>
    <row r="194" spans="1:13" x14ac:dyDescent="0.35">
      <c r="A194" s="1">
        <v>19.3</v>
      </c>
      <c r="B194" s="4">
        <v>0.69700700000000004</v>
      </c>
      <c r="C194" s="6">
        <v>0.69640710478606038</v>
      </c>
      <c r="D194" s="2">
        <f>ABS(Table6[[#This Row],[Pb Analytic]]-Table6[[#This Row],[Pb Simulation]])</f>
        <v>5.9989521393966072E-4</v>
      </c>
      <c r="E194" s="1">
        <f>100*IF(Table6[[#This Row],[Pb Analytic]]&gt;0, Table6[[#This Row],[Absolute Error]]/Table6[[#This Row],[Pb Analytic]],1)</f>
        <v>8.6141455165646461E-2</v>
      </c>
      <c r="F194" s="5">
        <v>0.25478000000000001</v>
      </c>
      <c r="G194" s="6">
        <v>0.2517794237113562</v>
      </c>
      <c r="H194" s="2">
        <f>ABS(Table7[[#This Row],[Pd Analytic]]-Table7[[#This Row],[Pd Simulation]])</f>
        <v>3.0005762886438081E-3</v>
      </c>
      <c r="I194" s="1">
        <f>100*IF(Table7[[#This Row],[Pd Analytic]]&gt;0, Table7[[#This Row],[Absolute Error]]/Table7[[#This Row],[Pd Analytic]],1)</f>
        <v>1.1917480167417156</v>
      </c>
      <c r="J194" s="6">
        <v>15.544456438082699</v>
      </c>
      <c r="K194" s="6">
        <v>15.57802863288738</v>
      </c>
      <c r="L194" s="2">
        <f>ABS(Table2[[#This Row],[Nc Analytic]]-Table2[[#This Row],[Nc Simulation]])</f>
        <v>3.3572194804680322E-2</v>
      </c>
      <c r="M194" s="1">
        <f>100*IF(Table2[[#This Row],[Nc Analytic]]&gt;0, Table2[[#This Row],[Absolute Error]]/Table2[[#This Row],[Nc Analytic]],1)</f>
        <v>0.2155099056231336</v>
      </c>
    </row>
    <row r="195" spans="1:13" x14ac:dyDescent="0.35">
      <c r="A195" s="1">
        <v>19.399999999999999</v>
      </c>
      <c r="B195" s="4">
        <v>0.69908000000000003</v>
      </c>
      <c r="C195" s="6">
        <v>0.69792220615387468</v>
      </c>
      <c r="D195" s="2">
        <f>ABS(Table6[[#This Row],[Pb Analytic]]-Table6[[#This Row],[Pb Simulation]])</f>
        <v>1.1577938461253545E-3</v>
      </c>
      <c r="E195" s="1">
        <f>100*IF(Table6[[#This Row],[Pb Analytic]]&gt;0, Table6[[#This Row],[Absolute Error]]/Table6[[#This Row],[Pb Analytic]],1)</f>
        <v>0.16589153288383685</v>
      </c>
      <c r="F195" s="5">
        <v>0.253247</v>
      </c>
      <c r="G195" s="6">
        <v>0.25053140209355462</v>
      </c>
      <c r="H195" s="2">
        <f>ABS(Table7[[#This Row],[Pd Analytic]]-Table7[[#This Row],[Pd Simulation]])</f>
        <v>2.7155979064453772E-3</v>
      </c>
      <c r="I195" s="1">
        <f>100*IF(Table7[[#This Row],[Pd Analytic]]&gt;0, Table7[[#This Row],[Absolute Error]]/Table7[[#This Row],[Pd Analytic]],1)</f>
        <v>1.083935140965405</v>
      </c>
      <c r="J195" s="6">
        <v>15.544296776975591</v>
      </c>
      <c r="K195" s="6">
        <v>15.580927601844749</v>
      </c>
      <c r="L195" s="2">
        <f>ABS(Table2[[#This Row],[Nc Analytic]]-Table2[[#This Row],[Nc Simulation]])</f>
        <v>3.6630824869158474E-2</v>
      </c>
      <c r="M195" s="1">
        <f>100*IF(Table2[[#This Row],[Nc Analytic]]&gt;0, Table2[[#This Row],[Absolute Error]]/Table2[[#This Row],[Nc Analytic]],1)</f>
        <v>0.23510041125421482</v>
      </c>
    </row>
    <row r="196" spans="1:13" x14ac:dyDescent="0.35">
      <c r="A196" s="1">
        <v>19.5</v>
      </c>
      <c r="B196" s="4">
        <v>0.70083099999999998</v>
      </c>
      <c r="C196" s="6">
        <v>0.69942243402854021</v>
      </c>
      <c r="D196" s="2">
        <f>ABS(Table6[[#This Row],[Pb Analytic]]-Table6[[#This Row],[Pb Simulation]])</f>
        <v>1.4085659714597742E-3</v>
      </c>
      <c r="E196" s="1">
        <f>100*IF(Table6[[#This Row],[Pb Analytic]]&gt;0, Table6[[#This Row],[Absolute Error]]/Table6[[#This Row],[Pb Analytic]],1)</f>
        <v>0.20138987583608123</v>
      </c>
      <c r="F196" s="5">
        <v>0.25169599999999998</v>
      </c>
      <c r="G196" s="6">
        <v>0.2492955146894146</v>
      </c>
      <c r="H196" s="2">
        <f>ABS(Table7[[#This Row],[Pd Analytic]]-Table7[[#This Row],[Pd Simulation]])</f>
        <v>2.4004853105853707E-3</v>
      </c>
      <c r="I196" s="1">
        <f>100*IF(Table7[[#This Row],[Pd Analytic]]&gt;0, Table7[[#This Row],[Absolute Error]]/Table7[[#This Row],[Pd Analytic]],1)</f>
        <v>0.96290754110679477</v>
      </c>
      <c r="J196" s="6">
        <v>15.548478746390341</v>
      </c>
      <c r="K196" s="6">
        <v>15.58378760933064</v>
      </c>
      <c r="L196" s="2">
        <f>ABS(Table2[[#This Row],[Nc Analytic]]-Table2[[#This Row],[Nc Simulation]])</f>
        <v>3.5308862940299335E-2</v>
      </c>
      <c r="M196" s="1">
        <f>100*IF(Table2[[#This Row],[Nc Analytic]]&gt;0, Table2[[#This Row],[Absolute Error]]/Table2[[#This Row],[Nc Analytic]],1)</f>
        <v>0.22657433369509283</v>
      </c>
    </row>
    <row r="197" spans="1:13" x14ac:dyDescent="0.35">
      <c r="A197" s="1">
        <v>19.600000000000001</v>
      </c>
      <c r="B197" s="4">
        <v>0.70272900000000005</v>
      </c>
      <c r="C197" s="6">
        <v>0.70090800298594635</v>
      </c>
      <c r="D197" s="2">
        <f>ABS(Table6[[#This Row],[Pb Analytic]]-Table6[[#This Row],[Pb Simulation]])</f>
        <v>1.8209970140536935E-3</v>
      </c>
      <c r="E197" s="1">
        <f>100*IF(Table6[[#This Row],[Pb Analytic]]&gt;0, Table6[[#This Row],[Absolute Error]]/Table6[[#This Row],[Pb Analytic]],1)</f>
        <v>0.25980542471994084</v>
      </c>
      <c r="F197" s="5">
        <v>0.250415</v>
      </c>
      <c r="G197" s="6">
        <v>0.24807158885079389</v>
      </c>
      <c r="H197" s="2">
        <f>ABS(Table7[[#This Row],[Pd Analytic]]-Table7[[#This Row],[Pd Simulation]])</f>
        <v>2.3434111492061094E-3</v>
      </c>
      <c r="I197" s="1">
        <f>100*IF(Table7[[#This Row],[Pd Analytic]]&gt;0, Table7[[#This Row],[Absolute Error]]/Table7[[#This Row],[Pd Analytic]],1)</f>
        <v>0.94465116302197216</v>
      </c>
      <c r="J197" s="6">
        <v>15.551747722440419</v>
      </c>
      <c r="K197" s="6">
        <v>15.58660942442658</v>
      </c>
      <c r="L197" s="2">
        <f>ABS(Table2[[#This Row],[Nc Analytic]]-Table2[[#This Row],[Nc Simulation]])</f>
        <v>3.4861701986161009E-2</v>
      </c>
      <c r="M197" s="1">
        <f>100*IF(Table2[[#This Row],[Nc Analytic]]&gt;0, Table2[[#This Row],[Absolute Error]]/Table2[[#This Row],[Nc Analytic]],1)</f>
        <v>0.22366443552199003</v>
      </c>
    </row>
    <row r="198" spans="1:13" x14ac:dyDescent="0.35">
      <c r="A198" s="1">
        <v>19.7</v>
      </c>
      <c r="B198" s="4">
        <v>0.70331299999999997</v>
      </c>
      <c r="C198" s="6">
        <v>0.70237912358074894</v>
      </c>
      <c r="D198" s="2">
        <f>ABS(Table6[[#This Row],[Pb Analytic]]-Table6[[#This Row],[Pb Simulation]])</f>
        <v>9.3387641925102294E-4</v>
      </c>
      <c r="E198" s="1">
        <f>100*IF(Table6[[#This Row],[Pb Analytic]]&gt;0, Table6[[#This Row],[Absolute Error]]/Table6[[#This Row],[Pb Analytic]],1)</f>
        <v>0.1329590228266031</v>
      </c>
      <c r="F198" s="5">
        <v>0.24981800000000001</v>
      </c>
      <c r="G198" s="6">
        <v>0.24685945509945931</v>
      </c>
      <c r="H198" s="2">
        <f>ABS(Table7[[#This Row],[Pd Analytic]]-Table7[[#This Row],[Pd Simulation]])</f>
        <v>2.958544900540705E-3</v>
      </c>
      <c r="I198" s="1">
        <f>100*IF(Table7[[#This Row],[Pd Analytic]]&gt;0, Table7[[#This Row],[Absolute Error]]/Table7[[#This Row],[Pd Analytic]],1)</f>
        <v>1.1984733982940663</v>
      </c>
      <c r="J198" s="6">
        <v>15.553542046616689</v>
      </c>
      <c r="K198" s="6">
        <v>15.589393796377941</v>
      </c>
      <c r="L198" s="2">
        <f>ABS(Table2[[#This Row],[Nc Analytic]]-Table2[[#This Row],[Nc Simulation]])</f>
        <v>3.5851749761251384E-2</v>
      </c>
      <c r="M198" s="1">
        <f>100*IF(Table2[[#This Row],[Nc Analytic]]&gt;0, Table2[[#This Row],[Absolute Error]]/Table2[[#This Row],[Nc Analytic]],1)</f>
        <v>0.22997526542424773</v>
      </c>
    </row>
    <row r="199" spans="1:13" x14ac:dyDescent="0.35">
      <c r="A199" s="1">
        <v>19.8</v>
      </c>
      <c r="B199" s="4">
        <v>0.70537799999999995</v>
      </c>
      <c r="C199" s="6">
        <v>0.70383600243735944</v>
      </c>
      <c r="D199" s="2">
        <f>ABS(Table6[[#This Row],[Pb Analytic]]-Table6[[#This Row],[Pb Simulation]])</f>
        <v>1.5419975626405069E-3</v>
      </c>
      <c r="E199" s="1">
        <f>100*IF(Table6[[#This Row],[Pb Analytic]]&gt;0, Table6[[#This Row],[Absolute Error]]/Table6[[#This Row],[Pb Analytic]],1)</f>
        <v>0.21908478073025864</v>
      </c>
      <c r="F199" s="5">
        <v>0.24812400000000001</v>
      </c>
      <c r="G199" s="6">
        <v>0.24565894705759481</v>
      </c>
      <c r="H199" s="2">
        <f>ABS(Table7[[#This Row],[Pd Analytic]]-Table7[[#This Row],[Pd Simulation]])</f>
        <v>2.4650529424052048E-3</v>
      </c>
      <c r="I199" s="1">
        <f>100*IF(Table7[[#This Row],[Pd Analytic]]&gt;0, Table7[[#This Row],[Absolute Error]]/Table7[[#This Row],[Pd Analytic]],1)</f>
        <v>1.0034452121246258</v>
      </c>
      <c r="J199" s="6">
        <v>15.560256811473471</v>
      </c>
      <c r="K199" s="6">
        <v>15.59214145522103</v>
      </c>
      <c r="L199" s="2">
        <f>ABS(Table2[[#This Row],[Nc Analytic]]-Table2[[#This Row],[Nc Simulation]])</f>
        <v>3.1884643747559949E-2</v>
      </c>
      <c r="M199" s="1">
        <f>100*IF(Table2[[#This Row],[Nc Analytic]]&gt;0, Table2[[#This Row],[Absolute Error]]/Table2[[#This Row],[Nc Analytic]],1)</f>
        <v>0.20449175528024327</v>
      </c>
    </row>
    <row r="200" spans="1:13" x14ac:dyDescent="0.35">
      <c r="A200" s="1">
        <v>19.899999999999999</v>
      </c>
      <c r="B200" s="4">
        <v>0.70617600000000003</v>
      </c>
      <c r="C200" s="6">
        <v>0.7052788423385814</v>
      </c>
      <c r="D200" s="2">
        <f>ABS(Table6[[#This Row],[Pb Analytic]]-Table6[[#This Row],[Pb Simulation]])</f>
        <v>8.9715766141862385E-4</v>
      </c>
      <c r="E200" s="1">
        <f>100*IF(Table6[[#This Row],[Pb Analytic]]&gt;0, Table6[[#This Row],[Absolute Error]]/Table6[[#This Row],[Pb Analytic]],1)</f>
        <v>0.12720609318773918</v>
      </c>
      <c r="F200" s="5">
        <v>0.24724599999999999</v>
      </c>
      <c r="G200" s="6">
        <v>0.2444699013800159</v>
      </c>
      <c r="H200" s="2">
        <f>ABS(Table7[[#This Row],[Pd Analytic]]-Table7[[#This Row],[Pd Simulation]])</f>
        <v>2.7760986199840965E-3</v>
      </c>
      <c r="I200" s="1">
        <f>100*IF(Table7[[#This Row],[Pd Analytic]]&gt;0, Table7[[#This Row],[Absolute Error]]/Table7[[#This Row],[Pd Analytic]],1)</f>
        <v>1.1355584488369364</v>
      </c>
      <c r="J200" s="6">
        <v>15.56093748082675</v>
      </c>
      <c r="K200" s="6">
        <v>15.594853112386859</v>
      </c>
      <c r="L200" s="2">
        <f>ABS(Table2[[#This Row],[Nc Analytic]]-Table2[[#This Row],[Nc Simulation]])</f>
        <v>3.391563156010946E-2</v>
      </c>
      <c r="M200" s="1">
        <f>100*IF(Table2[[#This Row],[Nc Analytic]]&gt;0, Table2[[#This Row],[Absolute Error]]/Table2[[#This Row],[Nc Analytic]],1)</f>
        <v>0.21747964739193704</v>
      </c>
    </row>
    <row r="201" spans="1:13" x14ac:dyDescent="0.35">
      <c r="A201" s="1">
        <v>20</v>
      </c>
      <c r="B201" s="4">
        <v>0.70885500000000001</v>
      </c>
      <c r="C201" s="6">
        <v>0.70670784231196015</v>
      </c>
      <c r="D201" s="2">
        <f>ABS(Table6[[#This Row],[Pb Analytic]]-Table6[[#This Row],[Pb Simulation]])</f>
        <v>2.147157688039858E-3</v>
      </c>
      <c r="E201" s="1">
        <f>100*IF(Table6[[#This Row],[Pb Analytic]]&gt;0, Table6[[#This Row],[Absolute Error]]/Table6[[#This Row],[Pb Analytic]],1)</f>
        <v>0.30382536594125464</v>
      </c>
      <c r="F201" s="5">
        <v>0.245257</v>
      </c>
      <c r="G201" s="6">
        <v>0.24329215768804391</v>
      </c>
      <c r="H201" s="2">
        <f>ABS(Table7[[#This Row],[Pd Analytic]]-Table7[[#This Row],[Pd Simulation]])</f>
        <v>1.9648423119560943E-3</v>
      </c>
      <c r="I201" s="1">
        <f>100*IF(Table7[[#This Row],[Pd Analytic]]&gt;0, Table7[[#This Row],[Absolute Error]]/Table7[[#This Row],[Pd Analytic]],1)</f>
        <v>0.80760610232059793</v>
      </c>
      <c r="J201" s="6">
        <v>15.567349593027711</v>
      </c>
      <c r="K201" s="6">
        <v>15.59752946128256</v>
      </c>
      <c r="L201" s="2">
        <f>ABS(Table2[[#This Row],[Nc Analytic]]-Table2[[#This Row],[Nc Simulation]])</f>
        <v>3.0179868254849751E-2</v>
      </c>
      <c r="M201" s="1">
        <f>100*IF(Table2[[#This Row],[Nc Analytic]]&gt;0, Table2[[#This Row],[Absolute Error]]/Table2[[#This Row],[Nc Analytic]],1)</f>
        <v>0.19349133675153263</v>
      </c>
    </row>
    <row r="202" spans="1:13" x14ac:dyDescent="0.35">
      <c r="A202" s="1" t="s">
        <v>5</v>
      </c>
      <c r="D202" s="1">
        <f>MAX(D2:D201)</f>
        <v>4.6429037840088894E-3</v>
      </c>
      <c r="E202" s="1">
        <f>MAX(E2:E201)</f>
        <v>104.13246380938797</v>
      </c>
      <c r="G202" s="3"/>
      <c r="H202" s="1">
        <f>MAX(H2:H201)</f>
        <v>1.1233904552147567E-2</v>
      </c>
      <c r="I202" s="1">
        <f>MAX(I2:I201)</f>
        <v>1.5765282614597409</v>
      </c>
      <c r="L202" s="1">
        <f>MAX(L2:L201)</f>
        <v>3.6682528682689508E-2</v>
      </c>
      <c r="M202" s="1">
        <f>MAX(M2:M201)</f>
        <v>0.38778988544897375</v>
      </c>
    </row>
    <row r="203" spans="1:13" x14ac:dyDescent="0.35">
      <c r="A203" s="1" t="s">
        <v>6</v>
      </c>
      <c r="D203" s="1">
        <f>AVERAGE(D2:D201)</f>
        <v>1.3448151253282904E-3</v>
      </c>
      <c r="E203" s="1">
        <f>AVERAGE(E2:E201)</f>
        <v>9.3411477421219669</v>
      </c>
      <c r="G203" s="3"/>
      <c r="H203" s="1">
        <f>AVERAGE(H2:H201)</f>
        <v>4.7178327402174654E-3</v>
      </c>
      <c r="I203" s="1">
        <f>AVERAGE(I2:I201)</f>
        <v>1.0057039860027048</v>
      </c>
      <c r="L203" s="1">
        <f>AVERAGE(L2:L201)</f>
        <v>1.6217361947391904E-2</v>
      </c>
      <c r="M203" s="1">
        <f>AVERAGE(M2:M201)</f>
        <v>0.12685790754773896</v>
      </c>
    </row>
  </sheetData>
  <pageMargins left="0.7" right="0.7" top="0.75" bottom="0.75" header="0.3" footer="0.3"/>
  <pageSetup orientation="portrait" r:id="rId1"/>
  <drawing r:id="rId2"/>
  <tableParts count="4"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morteza</dc:creator>
  <cp:lastModifiedBy>ali mirzaii</cp:lastModifiedBy>
  <cp:lastPrinted>2013-10-26T20:55:24Z</cp:lastPrinted>
  <dcterms:created xsi:type="dcterms:W3CDTF">2013-10-26T20:48:41Z</dcterms:created>
  <dcterms:modified xsi:type="dcterms:W3CDTF">2024-11-15T21:10:43Z</dcterms:modified>
</cp:coreProperties>
</file>