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768" documentId="11_E60897F41BE170836B02CE998F75CCDC64E183C8" xr6:coauthVersionLast="47" xr6:coauthVersionMax="47" xr10:uidLastSave="{9E7A4A27-2778-4B2C-8ABE-74C22C870E61}"/>
  <bookViews>
    <workbookView xWindow="240" yWindow="105" windowWidth="14805" windowHeight="8010" activeTab="9" xr2:uid="{00000000-000D-0000-FFFF-FFFF00000000}"/>
  </bookViews>
  <sheets>
    <sheet name="Calculate the distance" sheetId="1" r:id="rId1"/>
    <sheet name="binomial" sheetId="2" r:id="rId2"/>
    <sheet name="gen rndm no(discrete dist)" sheetId="3" r:id="rId3"/>
    <sheet name="gen rndm no(continuous)" sheetId="12" r:id="rId4"/>
    <sheet name="multinomial" sheetId="4" r:id="rId5"/>
    <sheet name="geometric" sheetId="6" r:id="rId6"/>
    <sheet name="poisson" sheetId="7" r:id="rId7"/>
    <sheet name="exponential" sheetId="5" r:id="rId8"/>
    <sheet name="normal " sheetId="8" r:id="rId9"/>
    <sheet name="bivrateFrequencyCorrelation" sheetId="14" r:id="rId10"/>
    <sheet name="uniform" sheetId="15" r:id="rId11"/>
    <sheet name="KarlPearson" sheetId="10" r:id="rId12"/>
    <sheet name="Entropy" sheetId="13" r:id="rId13"/>
    <sheet name="covariance" sheetId="9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4" l="1"/>
  <c r="I8" i="14"/>
  <c r="I9" i="14"/>
  <c r="H8" i="14"/>
  <c r="H9" i="14"/>
  <c r="I5" i="14"/>
  <c r="I6" i="14"/>
  <c r="I7" i="14"/>
  <c r="H5" i="14"/>
  <c r="H6" i="14"/>
  <c r="H7" i="14"/>
  <c r="H4" i="14"/>
  <c r="I4" i="14"/>
  <c r="G11" i="14"/>
  <c r="H4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" i="13"/>
  <c r="C2" i="13" s="1"/>
  <c r="N8" i="10"/>
  <c r="H12" i="10"/>
  <c r="G12" i="10"/>
  <c r="I12" i="10"/>
  <c r="L10" i="10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2" i="12"/>
  <c r="D4" i="12"/>
  <c r="D2" i="12"/>
  <c r="D12" i="10"/>
  <c r="F5" i="10" s="1" a="1"/>
  <c r="F5" i="10" s="1"/>
  <c r="C12" i="10"/>
  <c r="E5" i="10" s="1" a="1"/>
  <c r="E5" i="10" s="1"/>
  <c r="H3" i="3" a="1"/>
  <c r="H3" i="3"/>
  <c r="H4" i="3" a="1"/>
  <c r="H4" i="3"/>
  <c r="H5" i="3" a="1"/>
  <c r="H5" i="3"/>
  <c r="H6" i="3" a="1"/>
  <c r="H6" i="3"/>
  <c r="H7" i="3" a="1"/>
  <c r="H7" i="3"/>
  <c r="H8" i="3" a="1"/>
  <c r="H8" i="3"/>
  <c r="H9" i="3" a="1"/>
  <c r="H9" i="3"/>
  <c r="H10" i="3" a="1"/>
  <c r="H10" i="3"/>
  <c r="H11" i="3" a="1"/>
  <c r="H11" i="3"/>
  <c r="H12" i="3" a="1"/>
  <c r="H12" i="3"/>
  <c r="H13" i="3" a="1"/>
  <c r="H13" i="3"/>
  <c r="H14" i="3" a="1"/>
  <c r="H14" i="3"/>
  <c r="H15" i="3" a="1"/>
  <c r="H15" i="3"/>
  <c r="H16" i="3" a="1"/>
  <c r="H16" i="3"/>
  <c r="H2" i="3" a="1"/>
  <c r="H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2" i="3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C17" i="9" s="1"/>
  <c r="A2" i="9"/>
  <c r="D7" i="6"/>
  <c r="D6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D8" i="6" a="1"/>
  <c r="D8" i="6"/>
  <c r="G2" i="3"/>
  <c r="D8" i="5" a="1"/>
  <c r="D8" i="5"/>
  <c r="C2" i="7" a="1"/>
  <c r="C2" i="7"/>
  <c r="B2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B17" i="4" s="1"/>
  <c r="A18" i="4"/>
  <c r="B18" i="4" s="1"/>
  <c r="A19" i="4"/>
  <c r="B19" i="4" s="1"/>
  <c r="A20" i="4"/>
  <c r="B20" i="4" s="1"/>
  <c r="A2" i="4"/>
  <c r="B2" i="4" s="1"/>
  <c r="M3" i="1"/>
  <c r="J4" i="1"/>
  <c r="J5" i="1"/>
  <c r="J6" i="1"/>
  <c r="J7" i="1"/>
  <c r="J8" i="1"/>
  <c r="J9" i="1"/>
  <c r="J10" i="1"/>
  <c r="J3" i="1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C20" i="13" l="1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I5" i="10" a="1"/>
  <c r="I5" i="10" s="1"/>
  <c r="G5" i="10" a="1"/>
  <c r="G5" i="10" s="1"/>
  <c r="E12" i="10"/>
  <c r="H5" i="10" a="1"/>
  <c r="H5" i="10" s="1"/>
  <c r="F12" i="10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8"/>
  <c r="B2" i="8"/>
  <c r="D2" i="8" s="1" a="1"/>
  <c r="D2" i="8" s="1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9"/>
  <c r="I11" i="14"/>
  <c r="F11" i="14"/>
  <c r="E11" i="14"/>
  <c r="J11" i="14"/>
  <c r="H11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<sst xmlns="http://schemas.openxmlformats.org/spreadsheetml/2006/main" count="91" uniqueCount="56">
  <si>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no of trial</t>
  </si>
  <si>
    <t>p(x)</t>
  </si>
  <si>
    <t>binomial</t>
  </si>
  <si>
    <t>x</t>
  </si>
  <si>
    <t>lambda</t>
  </si>
  <si>
    <t>poisson</t>
  </si>
  <si>
    <t>ABS diff</t>
  </si>
  <si>
    <t>sum</t>
  </si>
  <si>
    <t>no. of success</t>
  </si>
  <si>
    <t>total no. of trials</t>
  </si>
  <si>
    <t xml:space="preserve">prob for each </t>
  </si>
  <si>
    <t>binomial dis</t>
  </si>
  <si>
    <t>Binomial gen rand no.</t>
  </si>
  <si>
    <t>Poisson gen rand no.</t>
  </si>
  <si>
    <t>Bernoulli</t>
  </si>
  <si>
    <t>poisson inv will work on the software version, dont worry!</t>
  </si>
  <si>
    <t xml:space="preserve"> </t>
  </si>
  <si>
    <t>normal rand</t>
  </si>
  <si>
    <t>uniform rand</t>
  </si>
  <si>
    <t>mean</t>
  </si>
  <si>
    <t>std dev</t>
  </si>
  <si>
    <t>X</t>
  </si>
  <si>
    <t>multinomial dist</t>
  </si>
  <si>
    <t>p</t>
  </si>
  <si>
    <t>n</t>
  </si>
  <si>
    <t>geometric</t>
  </si>
  <si>
    <t>average</t>
  </si>
  <si>
    <t>exponential</t>
  </si>
  <si>
    <t>standard deviation</t>
  </si>
  <si>
    <t>normal dist</t>
  </si>
  <si>
    <t>Y</t>
  </si>
  <si>
    <t>Freq</t>
  </si>
  <si>
    <t>X^2</t>
  </si>
  <si>
    <t>Y^2</t>
  </si>
  <si>
    <t>correl coeff</t>
  </si>
  <si>
    <t>SUM</t>
  </si>
  <si>
    <t>P(x)</t>
  </si>
  <si>
    <t>x(X-mean)</t>
  </si>
  <si>
    <t>y(Y-mean)</t>
  </si>
  <si>
    <t>x^2</t>
  </si>
  <si>
    <t>y^2</t>
  </si>
  <si>
    <t>xy</t>
  </si>
  <si>
    <t>karl pearson = sum(xy)/sqrt(sum(x^2)*sum(y^2))</t>
  </si>
  <si>
    <t>correl</t>
  </si>
  <si>
    <t>sum of xy</t>
  </si>
  <si>
    <t>DataSet</t>
  </si>
  <si>
    <t>Count</t>
  </si>
  <si>
    <t>Prob</t>
  </si>
  <si>
    <t>Entropy</t>
  </si>
  <si>
    <t>Red</t>
  </si>
  <si>
    <t>Blue</t>
  </si>
  <si>
    <t>Yellow</t>
  </si>
  <si>
    <t>sum of entropy =</t>
  </si>
  <si>
    <t>Green</t>
  </si>
  <si>
    <t>Yelow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</si>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</sst>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binomial!$D$2:$D$19</c:f>
              <c:numCache>
                <c:formatCode>General</c:formatCode>
                <c:ptCount val="18"/>
                <c:pt idx="0" formatCode="0.00E+00">
                  <c:v>1.25964E-5</c:v>
                </c:pt>
                <c:pt idx="1">
                  <c:v>1.30863E-4</c:v>
                </c:pt>
                <c:pt idx="2">
                  <c:v>8.53033E-4</c:v>
                </c:pt>
                <c:pt idx="3">
                  <c:v>3.9097350000000001E-3</c:v>
                </c:pt>
                <c:pt idx="4">
                  <c:v>1.3379983999999999E-2</c:v>
                </c:pt>
                <c:pt idx="5">
                  <c:v>3.5432179000000001E-2</c:v>
                </c:pt>
                <c:pt idx="6">
                  <c:v>7.4238850999999995E-2</c:v>
                </c:pt>
                <c:pt idx="7">
                  <c:v>0.124762514</c:v>
                </c:pt>
                <c:pt idx="8">
                  <c:v>0.169430575</c:v>
                </c:pt>
                <c:pt idx="9">
                  <c:v>0.18637363200000001</c:v>
                </c:pt>
                <c:pt idx="10">
                  <c:v>0.16566545099999999</c:v>
                </c:pt>
                <c:pt idx="11">
                  <c:v>0.118113331</c:v>
                </c:pt>
                <c:pt idx="12">
                  <c:v>6.6628033000000003E-2</c:v>
                </c:pt>
                <c:pt idx="13">
                  <c:v>2.9083665000000002E-2</c:v>
                </c:pt>
                <c:pt idx="14">
                  <c:v>9.4791200000000006E-3</c:v>
                </c:pt>
                <c:pt idx="15">
                  <c:v>2.172298E-3</c:v>
                </c:pt>
                <c:pt idx="16">
                  <c:v>3.1235699999999998E-4</c:v>
                </c:pt>
                <c:pt idx="17" formatCode="0.00E+00">
                  <c:v>2.1209400000000001E-5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F-4BE9-ADBF-FCD7461CB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802088"/>
        <c:axId val="308779048"/>
      </c:barChart>
      <c:catAx>
        <c:axId val="308802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79048"/>
        <c:crosses val="autoZero"/>
        <c:auto val="1"/>
        <c:lblAlgn val="ctr"/>
        <c:lblOffset val="100"/>
        <c:noMultiLvlLbl val="0"/>
      </c:catAx>
      <c:valAx>
        <c:axId val="30877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0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multinomial!$B$2:$B$20</c:f>
              <c:numCache>
                <c:formatCode>General</c:formatCode>
                <c:ptCount val="19"/>
                <c:pt idx="0">
                  <c:v>34.999999999999964</c:v>
                </c:pt>
                <c:pt idx="1">
                  <c:v>20.999999999999972</c:v>
                </c:pt>
                <c:pt idx="2">
                  <c:v>19447.999999999982</c:v>
                </c:pt>
                <c:pt idx="3">
                  <c:v>34.99999999999995</c:v>
                </c:pt>
                <c:pt idx="4">
                  <c:v>0.99999999999999978</c:v>
                </c:pt>
                <c:pt idx="5">
                  <c:v>3.0000000000000004</c:v>
                </c:pt>
                <c:pt idx="6">
                  <c:v>119.99999999999987</c:v>
                </c:pt>
                <c:pt idx="7">
                  <c:v>1</c:v>
                </c:pt>
                <c:pt idx="8">
                  <c:v>0.99999999999999933</c:v>
                </c:pt>
                <c:pt idx="9">
                  <c:v>5.9999999999999902</c:v>
                </c:pt>
                <c:pt idx="10">
                  <c:v>164.99999999999994</c:v>
                </c:pt>
                <c:pt idx="11">
                  <c:v>0.99999999999999933</c:v>
                </c:pt>
                <c:pt idx="12">
                  <c:v>3002.9999999999977</c:v>
                </c:pt>
                <c:pt idx="13">
                  <c:v>5.9999999999999902</c:v>
                </c:pt>
                <c:pt idx="14">
                  <c:v>8.9999999999999929</c:v>
                </c:pt>
                <c:pt idx="15">
                  <c:v>0.99999999999999933</c:v>
                </c:pt>
                <c:pt idx="16">
                  <c:v>0.99999999999999956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1-4B1B-B80C-0D0D400F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3328487"/>
        <c:axId val="1623339527"/>
      </c:barChart>
      <c:catAx>
        <c:axId val="1623328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339527"/>
        <c:crosses val="autoZero"/>
        <c:auto val="1"/>
        <c:lblAlgn val="ctr"/>
        <c:lblOffset val="100"/>
        <c:noMultiLvlLbl val="0"/>
      </c:catAx>
      <c:valAx>
        <c:axId val="1623339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328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geometric!$D$5</c:f>
              <c:strCache>
                <c:ptCount val="1"/>
                <c:pt idx="0">
                  <c:v>geometric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geometric!$D$6:$D$15</c:f>
              <c:numCache>
                <c:formatCode>General</c:formatCode>
                <c:ptCount val="10"/>
                <c:pt idx="0">
                  <c:v>0.25</c:v>
                </c:pt>
                <c:pt idx="1">
                  <c:v>0.2</c:v>
                </c:pt>
                <c:pt idx="2">
                  <c:v>0.16000000000000003</c:v>
                </c:pt>
                <c:pt idx="3">
                  <c:v>0.12800000000000003</c:v>
                </c:pt>
                <c:pt idx="4">
                  <c:v>0.10240000000000003</c:v>
                </c:pt>
                <c:pt idx="5">
                  <c:v>8.1920000000000048E-2</c:v>
                </c:pt>
                <c:pt idx="6">
                  <c:v>6.5536000000000039E-2</c:v>
                </c:pt>
                <c:pt idx="7">
                  <c:v>5.2428800000000032E-2</c:v>
                </c:pt>
                <c:pt idx="8">
                  <c:v>4.1943040000000036E-2</c:v>
                </c:pt>
                <c:pt idx="9">
                  <c:v>3.355443200000003E-2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A-44BD-AA17-1A2554650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219319"/>
        <c:axId val="1807203479"/>
      </c:lineChart>
      <c:catAx>
        <c:axId val="1807219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03479"/>
        <c:crosses val="autoZero"/>
        <c:auto val="1"/>
        <c:lblAlgn val="ctr"/>
        <c:lblOffset val="100"/>
        <c:noMultiLvlLbl val="0"/>
      </c:catAx>
      <c:valAx>
        <c:axId val="1807203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19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poisson!$C$2:$C$21</c:f>
              <c:numCache>
                <c:formatCode>General</c:formatCode>
                <c:ptCount val="20"/>
                <c:pt idx="0">
                  <c:v>2.891327181723451E-4</c:v>
                </c:pt>
                <c:pt idx="1">
                  <c:v>1.5179467704048138E-3</c:v>
                </c:pt>
                <c:pt idx="2">
                  <c:v>5.3128136964168448E-3</c:v>
                </c:pt>
                <c:pt idx="3">
                  <c:v>1.3946135953094218E-2</c:v>
                </c:pt>
                <c:pt idx="4">
                  <c:v>2.9286885501497856E-2</c:v>
                </c:pt>
                <c:pt idx="5">
                  <c:v>5.1252049627621268E-2</c:v>
                </c:pt>
                <c:pt idx="6">
                  <c:v>7.6878074441431798E-2</c:v>
                </c:pt>
                <c:pt idx="7">
                  <c:v>0.10090247270437928</c:v>
                </c:pt>
                <c:pt idx="8">
                  <c:v>0.1177195514884425</c:v>
                </c:pt>
                <c:pt idx="9">
                  <c:v>0.12360552906286464</c:v>
                </c:pt>
                <c:pt idx="10">
                  <c:v>0.11798709592364351</c:v>
                </c:pt>
                <c:pt idx="11">
                  <c:v>0.10323870893318808</c:v>
                </c:pt>
                <c:pt idx="12">
                  <c:v>8.3385111061421144E-2</c:v>
                </c:pt>
                <c:pt idx="13">
                  <c:v>6.2538833296065854E-2</c:v>
                </c:pt>
                <c:pt idx="14">
                  <c:v>4.3777183307246122E-2</c:v>
                </c:pt>
                <c:pt idx="15">
                  <c:v>2.8728776545380287E-2</c:v>
                </c:pt>
                <c:pt idx="16">
                  <c:v>1.77442443368525E-2</c:v>
                </c:pt>
                <c:pt idx="17">
                  <c:v>1.0350809196497324E-2</c:v>
                </c:pt>
                <c:pt idx="18">
                  <c:v>5.7201840296432485E-3</c:v>
                </c:pt>
                <c:pt idx="19">
                  <c:v>3.0030966155627061E-3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6-40D9-A979-32F1C30AC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02152"/>
        <c:axId val="579784872"/>
      </c:barChart>
      <c:catAx>
        <c:axId val="579802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84872"/>
        <c:crosses val="autoZero"/>
        <c:auto val="1"/>
        <c:lblAlgn val="ctr"/>
        <c:lblOffset val="100"/>
        <c:noMultiLvlLbl val="0"/>
      </c:catAx>
      <c:valAx>
        <c:axId val="57978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exponential!$D$8:$D$20</c:f>
              <c:numCache>
                <c:formatCode>General</c:formatCode>
                <c:ptCount val="13"/>
                <c:pt idx="0">
                  <c:v>1.3</c:v>
                </c:pt>
                <c:pt idx="1">
                  <c:v>0.35429133094421639</c:v>
                </c:pt>
                <c:pt idx="2">
                  <c:v>9.6555651678634044E-2</c:v>
                </c:pt>
                <c:pt idx="3">
                  <c:v>2.6314484879545696E-2</c:v>
                </c:pt>
                <c:pt idx="4">
                  <c:v>7.1715337469890035E-3</c:v>
                </c:pt>
                <c:pt idx="5">
                  <c:v>1.9544709508708441E-3</c:v>
                </c:pt>
                <c:pt idx="6">
                  <c:v>5.3265547267372236E-4</c:v>
                </c:pt>
                <c:pt idx="7">
                  <c:v>1.451655510371492E-4</c:v>
                </c:pt>
                <c:pt idx="8">
                  <c:v>3.9562227910924716E-5</c:v>
                </c:pt>
                <c:pt idx="9">
                  <c:v>1.0781964908984564E-5</c:v>
                </c:pt>
                <c:pt idx="10">
                  <c:v>2.9384282290753706E-6</c:v>
                </c:pt>
                <c:pt idx="11">
                  <c:v>8.0081511397166855E-7</c:v>
                </c:pt>
                <c:pt idx="12">
                  <c:v>2.1824757889943585E-7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9D-4B5C-9E41-EED6B722D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094487"/>
        <c:axId val="438077687"/>
      </c:lineChart>
      <c:catAx>
        <c:axId val="438094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77687"/>
        <c:crosses val="autoZero"/>
        <c:auto val="1"/>
        <c:lblAlgn val="ctr"/>
        <c:lblOffset val="100"/>
        <c:noMultiLvlLbl val="0"/>
      </c:catAx>
      <c:valAx>
        <c:axId val="438077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94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'normal '!$D$2:$D$21</c:f>
              <c:numCache>
                <c:formatCode>General</c:formatCode>
                <c:ptCount val="20"/>
                <c:pt idx="0">
                  <c:v>1.8575750633576825E-2</c:v>
                </c:pt>
                <c:pt idx="1">
                  <c:v>2.4022715404011696E-2</c:v>
                </c:pt>
                <c:pt idx="2">
                  <c:v>3.019182784072922E-2</c:v>
                </c:pt>
                <c:pt idx="3">
                  <c:v>3.687638179856368E-2</c:v>
                </c:pt>
                <c:pt idx="4">
                  <c:v>4.3772241374080395E-2</c:v>
                </c:pt>
                <c:pt idx="5">
                  <c:v>5.0494125397238465E-2</c:v>
                </c:pt>
                <c:pt idx="6">
                  <c:v>5.6607569614147216E-2</c:v>
                </c:pt>
                <c:pt idx="7">
                  <c:v>6.167366403107255E-2</c:v>
                </c:pt>
                <c:pt idx="8">
                  <c:v>6.530051075296818E-2</c:v>
                </c:pt>
                <c:pt idx="9">
                  <c:v>6.7193148565541247E-2</c:v>
                </c:pt>
                <c:pt idx="10">
                  <c:v>6.7193148565541247E-2</c:v>
                </c:pt>
                <c:pt idx="11">
                  <c:v>6.530051075296818E-2</c:v>
                </c:pt>
                <c:pt idx="12">
                  <c:v>6.167366403107255E-2</c:v>
                </c:pt>
                <c:pt idx="13">
                  <c:v>5.6607569614147216E-2</c:v>
                </c:pt>
                <c:pt idx="14">
                  <c:v>5.0494125397238465E-2</c:v>
                </c:pt>
                <c:pt idx="15">
                  <c:v>4.3772241374080395E-2</c:v>
                </c:pt>
                <c:pt idx="16">
                  <c:v>3.687638179856368E-2</c:v>
                </c:pt>
                <c:pt idx="17">
                  <c:v>3.019182784072922E-2</c:v>
                </c:pt>
                <c:pt idx="18">
                  <c:v>2.4022715404011696E-2</c:v>
                </c:pt>
                <c:pt idx="19">
                  <c:v>1.8575750633576825E-2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C-4A46-A9B8-2656D668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253927"/>
        <c:axId val="476238567"/>
      </c:barChart>
      <c:catAx>
        <c:axId val="476253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8567"/>
        <c:crosses val="autoZero"/>
        <c:auto val="1"/>
        <c:lblAlgn val="ctr"/>
        <c:lblOffset val="100"/>
        <c:noMultiLvlLbl val="0"/>
      </c:catAx>
      <c:valAx>
        <c:axId val="476238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53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uniform!$C$2</c:f>
              <c:strCache>
                <c:ptCount val="1"/>
                <c:pt idx="0">
                  <c:v>P(x)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uniform!$B$3:$B$12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uniform!$C$3:$C$12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A-4F1E-8393-5DC544B3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88087"/>
        <c:axId val="1794903927"/>
      </c:scatterChart>
      <c:valAx>
        <c:axId val="1794888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03927"/>
        <c:crosses val="autoZero"/>
        <c:crossBetween val="midCat"/>
      </c:valAx>
      <c:valAx>
        <c:axId val="1794903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88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uniform!$B$2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uniform!$B$3:$B$12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B-46F8-ABDC-08FE51E68850}"/>
            </c:ext>
          </c:extLst>
        </c:ser>
        <c:ser>
          <c:idx val="1"/>
          <c:order val="1"/>
          <c:tx>
            <c:strRef>
              <c:f>uniform!$C$2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uniform!$C$3:$C$12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2B-46F8-ABDC-08FE51E68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975016"/>
        <c:axId val="274968776"/>
      </c:barChart>
      <c:catAx>
        <c:axId val="27497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68776"/>
        <c:crosses val="autoZero"/>
        <c:auto val="1"/>
        <c:lblAlgn val="ctr"/>
        <c:lblOffset val="100"/>
        <c:noMultiLvlLbl val="0"/>
      </c:catAx>
      <c:valAx>
        <c:axId val="27496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7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covariance!$A$2:$A$17</c:f>
              <c:numCache>
                <c:formatCode>General</c:formatCode>
                <c:ptCount val="16"/>
                <c:pt idx="0">
                  <c:v>10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3</c:v>
                </c:pt>
                <c:pt idx="12">
                  <c:v>12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</c:numCache>
            </c:numRef>
          </c:xVal>
          <c:yVal>
            <c:numRef>
              <c:f>covariance!$B$2:$B$17</c:f>
              <c:numCache>
                <c:formatCode>General</c:formatCode>
                <c:ptCount val="16"/>
                <c:pt idx="0">
                  <c:v>2</c:v>
                </c:pt>
                <c:pt idx="1">
                  <c:v>28</c:v>
                </c:pt>
                <c:pt idx="2">
                  <c:v>16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22</c:v>
                </c:pt>
                <c:pt idx="7">
                  <c:v>25</c:v>
                </c:pt>
                <c:pt idx="8">
                  <c:v>23</c:v>
                </c:pt>
                <c:pt idx="9">
                  <c:v>22</c:v>
                </c:pt>
                <c:pt idx="10">
                  <c:v>31</c:v>
                </c:pt>
                <c:pt idx="11">
                  <c:v>11</c:v>
                </c:pt>
                <c:pt idx="12">
                  <c:v>30</c:v>
                </c:pt>
                <c:pt idx="13">
                  <c:v>11</c:v>
                </c:pt>
                <c:pt idx="14">
                  <c:v>32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6-490F-8579-7DC36AB5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471831"/>
        <c:axId val="1699462231"/>
      </c:scatterChart>
      <c:valAx>
        <c:axId val="1699471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62231"/>
        <c:crosses val="autoZero"/>
        <c:crossBetween val="midCat"/>
      </c:valAx>
      <c:valAx>
        <c:axId val="1699462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71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covariance!$A$2:$A$17</c:f>
              <c:numCache>
                <c:formatCode>General</c:formatCode>
                <c:ptCount val="16"/>
                <c:pt idx="0">
                  <c:v>10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3</c:v>
                </c:pt>
                <c:pt idx="12">
                  <c:v>12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</c:numCache>
            </c:numRef>
          </c:xVal>
          <c:yVal>
            <c:numRef>
              <c:f>covariance!$B$2:$B$17</c:f>
              <c:numCache>
                <c:formatCode>General</c:formatCode>
                <c:ptCount val="16"/>
                <c:pt idx="0">
                  <c:v>2</c:v>
                </c:pt>
                <c:pt idx="1">
                  <c:v>28</c:v>
                </c:pt>
                <c:pt idx="2">
                  <c:v>16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22</c:v>
                </c:pt>
                <c:pt idx="7">
                  <c:v>25</c:v>
                </c:pt>
                <c:pt idx="8">
                  <c:v>23</c:v>
                </c:pt>
                <c:pt idx="9">
                  <c:v>22</c:v>
                </c:pt>
                <c:pt idx="10">
                  <c:v>31</c:v>
                </c:pt>
                <c:pt idx="11">
                  <c:v>11</c:v>
                </c:pt>
                <c:pt idx="12">
                  <c:v>30</c:v>
                </c:pt>
                <c:pt idx="13">
                  <c:v>11</c:v>
                </c:pt>
                <c:pt idx="14">
                  <c:v>32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0A-4A30-8CA1-EBE1F6687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76504"/>
        <c:axId val="232970264"/>
      </c:scatterChart>
      <c:valAx>
        <c:axId val="23297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70264"/>
        <c:crosses val="autoZero"/>
        <c:crossBetween val="midCat"/>
      </c:valAx>
      <c:valAx>
        <c:axId val="23297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76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38100</xdr:rowOff>
    </xdr:from>
    <xdr:to>
      <xdr:col>12</xdr:col>
      <xdr:colOff>523875</xdr:colOff>
      <xdr:row>15</xdr:row>
      <xdr:rowOff>114300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7EE9EA4-1AD9-2375-C465-7F25FA297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</xdr:row>
      <xdr:rowOff>19050</xdr:rowOff>
    </xdr:from>
    <xdr:to>
      <xdr:col>12</xdr:col>
      <xdr:colOff>247650</xdr:colOff>
      <xdr:row>20</xdr:row>
      <xdr:rowOff>95250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E4928FA-C451-8E36-7593-94E938C31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114300</xdr:rowOff>
    </xdr:from>
    <xdr:to>
      <xdr:col>13</xdr:col>
      <xdr:colOff>314325</xdr:colOff>
      <xdr:row>17</xdr:row>
      <xdr:rowOff>0</xdr:rowOff>
    </xdr:to>
    <xdr:graphicFrame macro="">
      <xdr:nvGraphicFramePr>
        <xdr:cNvPr id="15" name="Chart 2">
          <a:extLst>
            <a:ext uri="{FF2B5EF4-FFF2-40B4-BE49-F238E27FC236}">
              <a16:creationId xmlns:a16="http://schemas.microsoft.com/office/drawing/2014/main" id="{D82C4308-CA01-1E10-DE94-30DB1CDB6FF1}"/>
            </a:ext>
            <a:ext uri="{147F2762-F138-4A5C-976F-8EAC2B608ADB}">
              <a16:predDERef xmlns:a16="http://schemas.microsoft.com/office/drawing/2014/main" pred="{9EDE183B-20D3-12A0-469E-F2E4E4867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6</xdr:row>
      <xdr:rowOff>19050</xdr:rowOff>
    </xdr:from>
    <xdr:to>
      <xdr:col>10</xdr:col>
      <xdr:colOff>352425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A5E6F-983B-0942-CF4F-9739DB935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19050</xdr:rowOff>
    </xdr:from>
    <xdr:to>
      <xdr:col>13</xdr:col>
      <xdr:colOff>314325</xdr:colOff>
      <xdr:row>20</xdr:row>
      <xdr:rowOff>95250</xdr:rowOff>
    </xdr:to>
    <xdr:graphicFrame macro="">
      <xdr:nvGraphicFramePr>
        <xdr:cNvPr id="23" name="Chart 3">
          <a:extLst>
            <a:ext uri="{FF2B5EF4-FFF2-40B4-BE49-F238E27FC236}">
              <a16:creationId xmlns:a16="http://schemas.microsoft.com/office/drawing/2014/main" id="{AEF7D7C0-2210-8CBA-1EF2-13F83348B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38100</xdr:rowOff>
    </xdr:from>
    <xdr:to>
      <xdr:col>12</xdr:col>
      <xdr:colOff>542925</xdr:colOff>
      <xdr:row>17</xdr:row>
      <xdr:rowOff>114300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02D80850-1C50-1748-0E90-AEFE4DFBC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</xdr:col>
      <xdr:colOff>314325</xdr:colOff>
      <xdr:row>16</xdr:row>
      <xdr:rowOff>76200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8ACE8836-6C57-7B46-DCB5-C05812C60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17</xdr:row>
      <xdr:rowOff>28575</xdr:rowOff>
    </xdr:from>
    <xdr:to>
      <xdr:col>11</xdr:col>
      <xdr:colOff>295275</xdr:colOff>
      <xdr:row>31</xdr:row>
      <xdr:rowOff>104775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656D3DC6-D691-BB5B-44E0-79A38940E149}"/>
            </a:ext>
            <a:ext uri="{147F2762-F138-4A5C-976F-8EAC2B608ADB}">
              <a16:predDERef xmlns:a16="http://schemas.microsoft.com/office/drawing/2014/main" pred="{8ACE8836-6C57-7B46-DCB5-C05812C60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19050</xdr:rowOff>
    </xdr:from>
    <xdr:to>
      <xdr:col>16</xdr:col>
      <xdr:colOff>419100</xdr:colOff>
      <xdr:row>20</xdr:row>
      <xdr:rowOff>95250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6344DD15-FA33-E6AA-B6E8-1738FC67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6</xdr:row>
      <xdr:rowOff>19050</xdr:rowOff>
    </xdr:from>
    <xdr:to>
      <xdr:col>16</xdr:col>
      <xdr:colOff>419100</xdr:colOff>
      <xdr:row>20</xdr:row>
      <xdr:rowOff>95250</xdr:rowOff>
    </xdr:to>
    <xdr:graphicFrame macro="">
      <xdr:nvGraphicFramePr>
        <xdr:cNvPr id="18" name="Chart 7">
          <a:extLst>
            <a:ext uri="{FF2B5EF4-FFF2-40B4-BE49-F238E27FC236}">
              <a16:creationId xmlns:a16="http://schemas.microsoft.com/office/drawing/2014/main" id="{12408F26-78DC-60C4-4E9C-CE2164382F3C}"/>
            </a:ext>
            <a:ext uri="{147F2762-F138-4A5C-976F-8EAC2B608ADB}">
              <a16:predDERef xmlns:a16="http://schemas.microsoft.com/office/drawing/2014/main" pred="{6344DD15-FA33-E6AA-B6E8-1738FC67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E21" sqref="E21"/>
    </sheetView>
  </sheetViews>
  <sheetFormatPr defaultRowHeight="15"/>
  <cols>
    <col min="1" max="1" width="16.28515625" customWidth="1"/>
  </cols>
  <sheetData>
    <row r="1" spans="1:13">
      <c r="A1" t="s">
        <v>0</v>
      </c>
      <c r="B1">
        <v>10</v>
      </c>
      <c r="C1" t="s">
        <v>1</v>
      </c>
      <c r="D1">
        <v>0.5</v>
      </c>
      <c r="E1" t="s">
        <v>2</v>
      </c>
      <c r="F1" t="s">
        <v>3</v>
      </c>
      <c r="G1" t="s">
        <v>4</v>
      </c>
      <c r="H1">
        <v>2.5</v>
      </c>
      <c r="I1" t="s">
        <v>5</v>
      </c>
      <c r="J1" t="s">
        <v>6</v>
      </c>
    </row>
    <row r="2" spans="1:13">
      <c r="A2" t="s">
        <v>3</v>
      </c>
    </row>
    <row r="3" spans="1:13">
      <c r="A3">
        <v>1</v>
      </c>
      <c r="E3">
        <f>_xlfn.BINOM.DIST(A3,$B$1,$D$1, FALSE())</f>
        <v>9.7656250000000017E-3</v>
      </c>
      <c r="F3">
        <v>1</v>
      </c>
      <c r="I3">
        <f>_xlfn.POISSON.DIST(F3,$H$1, FALSE())</f>
        <v>0.20521249655974699</v>
      </c>
      <c r="J3">
        <f>ABS(E3-I3)</f>
        <v>0.19544687155974699</v>
      </c>
      <c r="L3" t="s">
        <v>7</v>
      </c>
      <c r="M3">
        <f>SUM(J3:J10)</f>
        <v>1.0806918954748377</v>
      </c>
    </row>
    <row r="4" spans="1:13">
      <c r="A4">
        <v>2</v>
      </c>
      <c r="E4">
        <f t="shared" ref="E4:E10" si="0">_xlfn.BINOM.DIST(A4,$B$1,$D$1, FALSE())</f>
        <v>4.3945312499999972E-2</v>
      </c>
      <c r="F4">
        <v>2</v>
      </c>
      <c r="I4">
        <f t="shared" ref="I4:I10" si="1">_xlfn.POISSON.DIST(F4,$H$1, FALSE())</f>
        <v>0.25651562069968376</v>
      </c>
      <c r="J4">
        <f t="shared" ref="J4:J10" si="2">ABS(E4-I4)</f>
        <v>0.21257030819968378</v>
      </c>
    </row>
    <row r="5" spans="1:13">
      <c r="A5">
        <v>3</v>
      </c>
      <c r="E5">
        <f t="shared" si="0"/>
        <v>0.11718750000000003</v>
      </c>
      <c r="F5">
        <v>3</v>
      </c>
      <c r="I5">
        <f t="shared" si="1"/>
        <v>0.21376301724973648</v>
      </c>
      <c r="J5">
        <f t="shared" si="2"/>
        <v>9.6575517249736453E-2</v>
      </c>
    </row>
    <row r="6" spans="1:13">
      <c r="A6">
        <v>4</v>
      </c>
      <c r="E6">
        <f t="shared" si="0"/>
        <v>0.20507812500000006</v>
      </c>
      <c r="F6">
        <v>4</v>
      </c>
      <c r="I6">
        <f t="shared" si="1"/>
        <v>0.13360188578108526</v>
      </c>
      <c r="J6">
        <f t="shared" si="2"/>
        <v>7.14762392189148E-2</v>
      </c>
    </row>
    <row r="7" spans="1:13">
      <c r="A7">
        <v>5</v>
      </c>
      <c r="E7">
        <f t="shared" si="0"/>
        <v>0.24609375000000008</v>
      </c>
      <c r="F7">
        <v>5</v>
      </c>
      <c r="I7">
        <f t="shared" si="1"/>
        <v>6.6800942890542642E-2</v>
      </c>
      <c r="J7">
        <f t="shared" si="2"/>
        <v>0.17929280710945744</v>
      </c>
    </row>
    <row r="8" spans="1:13">
      <c r="A8">
        <v>6</v>
      </c>
      <c r="E8">
        <f t="shared" si="0"/>
        <v>0.20507812500000006</v>
      </c>
      <c r="F8">
        <v>6</v>
      </c>
      <c r="I8">
        <f t="shared" si="1"/>
        <v>2.783372620439278E-2</v>
      </c>
      <c r="J8">
        <f t="shared" si="2"/>
        <v>0.17724439879560727</v>
      </c>
    </row>
    <row r="9" spans="1:13">
      <c r="A9">
        <v>7</v>
      </c>
      <c r="E9">
        <f t="shared" si="0"/>
        <v>0.11718750000000003</v>
      </c>
      <c r="F9">
        <v>7</v>
      </c>
      <c r="I9">
        <f t="shared" si="1"/>
        <v>9.9406165015688587E-3</v>
      </c>
      <c r="J9">
        <f t="shared" si="2"/>
        <v>0.10724688349843117</v>
      </c>
    </row>
    <row r="10" spans="1:13">
      <c r="A10">
        <v>8</v>
      </c>
      <c r="E10">
        <f t="shared" si="0"/>
        <v>4.3945312499999986E-2</v>
      </c>
      <c r="F10">
        <v>8</v>
      </c>
      <c r="I10">
        <f t="shared" si="1"/>
        <v>3.1064426567402647E-3</v>
      </c>
      <c r="J10">
        <f t="shared" si="2"/>
        <v>4.0838869843259719E-2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B732-AE7C-441A-940E-5F5422530615}">
  <dimension ref="A1:D19"/>
  <sheetViews>
    <sheetView workbookViewId="0"/>
  </sheetViews>
  <sheetFormatPr defaultRowHeight="15"/>
  <cols>
    <col min="1" max="1" width="23.7109375" customWidth="1"/>
    <col min="2" max="2" width="28.28515625" customWidth="1"/>
    <col min="3" max="3" width="28" customWidth="1"/>
    <col min="4" max="4" width="33.85546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>
        <v>18</v>
      </c>
      <c r="C2">
        <v>0.55000000000000004</v>
      </c>
      <c r="D2" s="1">
        <v>1.25964E-5</v>
      </c>
    </row>
    <row r="3" spans="1:4">
      <c r="A3">
        <v>2</v>
      </c>
      <c r="D3">
        <v>1.30863E-4</v>
      </c>
    </row>
    <row r="4" spans="1:4">
      <c r="A4">
        <v>3</v>
      </c>
      <c r="D4">
        <v>8.53033E-4</v>
      </c>
    </row>
    <row r="5" spans="1:4">
      <c r="A5">
        <v>4</v>
      </c>
      <c r="D5">
        <v>3.9097350000000001E-3</v>
      </c>
    </row>
    <row r="6" spans="1:4">
      <c r="A6">
        <v>5</v>
      </c>
      <c r="D6">
        <v>1.3379983999999999E-2</v>
      </c>
    </row>
    <row r="7" spans="1:4">
      <c r="A7">
        <v>6</v>
      </c>
      <c r="D7">
        <v>3.5432179000000001E-2</v>
      </c>
    </row>
    <row r="8" spans="1:4">
      <c r="A8">
        <v>7</v>
      </c>
      <c r="D8">
        <v>7.4238850999999995E-2</v>
      </c>
    </row>
    <row r="9" spans="1:4">
      <c r="A9">
        <v>8</v>
      </c>
      <c r="D9">
        <v>0.124762514</v>
      </c>
    </row>
    <row r="10" spans="1:4">
      <c r="A10">
        <v>9</v>
      </c>
      <c r="D10">
        <v>0.169430575</v>
      </c>
    </row>
    <row r="11" spans="1:4">
      <c r="A11">
        <v>10</v>
      </c>
      <c r="D11">
        <v>0.18637363200000001</v>
      </c>
    </row>
    <row r="12" spans="1:4">
      <c r="A12">
        <v>11</v>
      </c>
      <c r="D12">
        <v>0.16566545099999999</v>
      </c>
    </row>
    <row r="13" spans="1:4">
      <c r="A13">
        <v>12</v>
      </c>
      <c r="D13">
        <v>0.118113331</v>
      </c>
    </row>
    <row r="14" spans="1:4">
      <c r="A14">
        <v>13</v>
      </c>
      <c r="D14">
        <v>6.6628033000000003E-2</v>
      </c>
    </row>
    <row r="15" spans="1:4">
      <c r="A15">
        <v>14</v>
      </c>
      <c r="D15">
        <v>2.9083665000000002E-2</v>
      </c>
    </row>
    <row r="16" spans="1:4">
      <c r="A16">
        <v>15</v>
      </c>
      <c r="D16">
        <v>9.4791200000000006E-3</v>
      </c>
    </row>
    <row r="17" spans="1:4">
      <c r="A17">
        <v>16</v>
      </c>
      <c r="D17">
        <v>2.172298E-3</v>
      </c>
    </row>
    <row r="18" spans="1:4">
      <c r="A18">
        <v>17</v>
      </c>
      <c r="D18">
        <v>3.1235699999999998E-4</v>
      </c>
    </row>
    <row r="19" spans="1:4">
      <c r="A19">
        <v>18</v>
      </c>
      <c r="D19" s="1">
        <v>2.1209400000000001E-5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AEA0-79F3-44DF-8110-906E8FE5E4CD}">
  <dimension ref="A1:I17"/>
  <sheetViews>
    <sheetView workbookViewId="0">
      <selection activeCell="H27" sqref="H27"/>
    </sheetView>
  </sheetViews>
  <sheetFormatPr defaultRowHeight="15"/>
  <cols>
    <col min="7" max="7" width="20.85546875" customWidth="1"/>
    <col min="8" max="8" width="19.42578125" customWidth="1"/>
  </cols>
  <sheetData>
    <row r="1" spans="1:9">
      <c r="B1" t="s">
        <v>0</v>
      </c>
      <c r="C1">
        <v>20</v>
      </c>
      <c r="D1" t="s">
        <v>1</v>
      </c>
      <c r="E1">
        <v>0.5</v>
      </c>
      <c r="G1" t="s">
        <v>12</v>
      </c>
      <c r="H1" t="s">
        <v>13</v>
      </c>
      <c r="I1" t="s">
        <v>14</v>
      </c>
    </row>
    <row r="2" spans="1:9">
      <c r="G2">
        <f ca="1">_xlfn.BINOM.INV($C$1,$E$1,RAND())</f>
        <v>10</v>
      </c>
      <c r="H2" t="e" cm="1">
        <f t="array" aca="1" ref="H2" ca="1">poisson.inv($C$3,RAND())</f>
        <v>#NAME?</v>
      </c>
      <c r="I2">
        <f ca="1">IF(RAND() &lt; $E$1, 1, 0)</f>
        <v>1</v>
      </c>
    </row>
    <row r="3" spans="1:9">
      <c r="B3" t="s">
        <v>4</v>
      </c>
      <c r="C3">
        <v>2.5</v>
      </c>
      <c r="G3">
        <f t="shared" ref="G3:G16" ca="1" si="0">_xlfn.BINOM.INV($C$1,$E$1,RAND())</f>
        <v>13</v>
      </c>
      <c r="H3" t="e" cm="1">
        <f t="array" aca="1" ref="H3" ca="1">poisson.inv($C$3,RAND())</f>
        <v>#NAME?</v>
      </c>
      <c r="I3">
        <f t="shared" ref="I3:I16" ca="1" si="1">IF(RAND() &lt; $E$1, 1, 0)</f>
        <v>0</v>
      </c>
    </row>
    <row r="4" spans="1:9">
      <c r="G4">
        <f t="shared" ca="1" si="0"/>
        <v>6</v>
      </c>
      <c r="H4" t="e" cm="1">
        <f t="array" aca="1" ref="H4" ca="1">poisson.inv($C$3,RAND())</f>
        <v>#NAME?</v>
      </c>
      <c r="I4">
        <f t="shared" ca="1" si="1"/>
        <v>1</v>
      </c>
    </row>
    <row r="5" spans="1:9">
      <c r="G5">
        <f t="shared" ca="1" si="0"/>
        <v>13</v>
      </c>
      <c r="H5" t="e" cm="1">
        <f t="array" aca="1" ref="H5" ca="1">poisson.inv($C$3,RAND())</f>
        <v>#NAME?</v>
      </c>
      <c r="I5">
        <f t="shared" ca="1" si="1"/>
        <v>0</v>
      </c>
    </row>
    <row r="6" spans="1:9">
      <c r="G6">
        <f t="shared" ca="1" si="0"/>
        <v>11</v>
      </c>
      <c r="H6" t="e" cm="1">
        <f t="array" aca="1" ref="H6" ca="1">poisson.inv($C$3,RAND())</f>
        <v>#NAME?</v>
      </c>
      <c r="I6">
        <f t="shared" ca="1" si="1"/>
        <v>1</v>
      </c>
    </row>
    <row r="7" spans="1:9">
      <c r="A7" s="2" t="s">
        <v>15</v>
      </c>
      <c r="B7" s="2"/>
      <c r="C7" s="2"/>
      <c r="D7" s="2"/>
      <c r="E7" s="2"/>
      <c r="F7" s="2"/>
      <c r="G7">
        <f t="shared" ca="1" si="0"/>
        <v>8</v>
      </c>
      <c r="H7" t="e" cm="1">
        <f t="array" aca="1" ref="H7" ca="1">poisson.inv($C$3,RAND())</f>
        <v>#NAME?</v>
      </c>
      <c r="I7">
        <f t="shared" ca="1" si="1"/>
        <v>0</v>
      </c>
    </row>
    <row r="8" spans="1:9">
      <c r="G8">
        <f t="shared" ca="1" si="0"/>
        <v>7</v>
      </c>
      <c r="H8" t="e" cm="1">
        <f t="array" aca="1" ref="H8" ca="1">poisson.inv($C$3,RAND())</f>
        <v>#NAME?</v>
      </c>
      <c r="I8">
        <f t="shared" ca="1" si="1"/>
        <v>0</v>
      </c>
    </row>
    <row r="9" spans="1:9">
      <c r="G9">
        <f t="shared" ca="1" si="0"/>
        <v>9</v>
      </c>
      <c r="H9" t="e" cm="1">
        <f t="array" aca="1" ref="H9" ca="1">poisson.inv($C$3,RAND())</f>
        <v>#NAME?</v>
      </c>
      <c r="I9">
        <f t="shared" ca="1" si="1"/>
        <v>1</v>
      </c>
    </row>
    <row r="10" spans="1:9">
      <c r="G10">
        <f t="shared" ca="1" si="0"/>
        <v>11</v>
      </c>
      <c r="H10" t="e" cm="1">
        <f t="array" aca="1" ref="H10" ca="1">poisson.inv($C$3,RAND())</f>
        <v>#NAME?</v>
      </c>
      <c r="I10">
        <f t="shared" ca="1" si="1"/>
        <v>1</v>
      </c>
    </row>
    <row r="11" spans="1:9">
      <c r="G11">
        <f t="shared" ca="1" si="0"/>
        <v>13</v>
      </c>
      <c r="H11" t="e" cm="1">
        <f t="array" aca="1" ref="H11" ca="1">poisson.inv($C$3,RAND())</f>
        <v>#NAME?</v>
      </c>
      <c r="I11">
        <f t="shared" ca="1" si="1"/>
        <v>1</v>
      </c>
    </row>
    <row r="12" spans="1:9">
      <c r="G12">
        <f t="shared" ca="1" si="0"/>
        <v>10</v>
      </c>
      <c r="H12" t="e" cm="1">
        <f t="array" aca="1" ref="H12" ca="1">poisson.inv($C$3,RAND())</f>
        <v>#NAME?</v>
      </c>
      <c r="I12">
        <f t="shared" ca="1" si="1"/>
        <v>1</v>
      </c>
    </row>
    <row r="13" spans="1:9">
      <c r="G13">
        <f t="shared" ca="1" si="0"/>
        <v>11</v>
      </c>
      <c r="H13" t="e" cm="1">
        <f t="array" aca="1" ref="H13" ca="1">poisson.inv($C$3,RAND())</f>
        <v>#NAME?</v>
      </c>
      <c r="I13">
        <f t="shared" ca="1" si="1"/>
        <v>0</v>
      </c>
    </row>
    <row r="14" spans="1:9">
      <c r="G14">
        <f t="shared" ca="1" si="0"/>
        <v>6</v>
      </c>
      <c r="H14" t="e" cm="1">
        <f t="array" aca="1" ref="H14" ca="1">poisson.inv($C$3,RAND())</f>
        <v>#NAME?</v>
      </c>
      <c r="I14">
        <f t="shared" ca="1" si="1"/>
        <v>0</v>
      </c>
    </row>
    <row r="15" spans="1:9">
      <c r="G15">
        <f t="shared" ca="1" si="0"/>
        <v>13</v>
      </c>
      <c r="H15" t="e" cm="1">
        <f t="array" aca="1" ref="H15" ca="1">poisson.inv($C$3,RAND())</f>
        <v>#NAME?</v>
      </c>
      <c r="I15">
        <f t="shared" ca="1" si="1"/>
        <v>0</v>
      </c>
    </row>
    <row r="16" spans="1:9">
      <c r="G16">
        <f t="shared" ca="1" si="0"/>
        <v>11</v>
      </c>
      <c r="H16" t="e" cm="1">
        <f t="array" aca="1" ref="H16" ca="1">poisson.inv($C$3,RAND())</f>
        <v>#NAME?</v>
      </c>
      <c r="I16">
        <f t="shared" ca="1" si="1"/>
        <v>0</v>
      </c>
    </row>
    <row r="17" spans="4:4">
      <c r="D17" t="s">
        <v>16</v>
      </c>
    </row>
  </sheetData>
  <mergeCells count="1"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06F-0912-41B0-AA41-514F938FA063}">
  <dimension ref="A1:G16"/>
  <sheetViews>
    <sheetView workbookViewId="0">
      <selection activeCell="J26" sqref="J26"/>
    </sheetView>
  </sheetViews>
  <sheetFormatPr defaultRowHeight="15"/>
  <sheetData>
    <row r="1" spans="1:7">
      <c r="E1" t="s">
        <v>17</v>
      </c>
      <c r="G1" t="s">
        <v>18</v>
      </c>
    </row>
    <row r="2" spans="1:7">
      <c r="A2">
        <v>1</v>
      </c>
      <c r="C2" t="s">
        <v>19</v>
      </c>
      <c r="D2">
        <f>AVERAGE(A2:A16)</f>
        <v>8</v>
      </c>
      <c r="E2">
        <f ca="1">_xlfn.NORM.INV(RAND(),$D$2,$D$4)</f>
        <v>0.15378887704706212</v>
      </c>
      <c r="G2">
        <f ca="1">RAND()</f>
        <v>5.2265536697056691E-2</v>
      </c>
    </row>
    <row r="3" spans="1:7">
      <c r="A3">
        <v>2</v>
      </c>
      <c r="E3">
        <f t="shared" ref="E3:E16" ca="1" si="0">_xlfn.NORM.INV(RAND(),$D$2,$D$4)</f>
        <v>3.8997119272637368</v>
      </c>
      <c r="G3">
        <f t="shared" ref="G3:G16" ca="1" si="1">RAND()</f>
        <v>0.31900402210461154</v>
      </c>
    </row>
    <row r="4" spans="1:7">
      <c r="A4">
        <v>3</v>
      </c>
      <c r="C4" t="s">
        <v>20</v>
      </c>
      <c r="D4">
        <f>STDEV(A2:A16)</f>
        <v>4.4721359549995796</v>
      </c>
      <c r="E4">
        <f t="shared" ca="1" si="0"/>
        <v>11.483174827345804</v>
      </c>
      <c r="G4">
        <f t="shared" ca="1" si="1"/>
        <v>0.289359989264939</v>
      </c>
    </row>
    <row r="5" spans="1:7">
      <c r="A5">
        <v>4</v>
      </c>
      <c r="E5">
        <f t="shared" ca="1" si="0"/>
        <v>4.2907589416453398</v>
      </c>
      <c r="G5">
        <f t="shared" ca="1" si="1"/>
        <v>0.45924699810920089</v>
      </c>
    </row>
    <row r="6" spans="1:7">
      <c r="A6">
        <v>5</v>
      </c>
      <c r="E6">
        <f t="shared" ca="1" si="0"/>
        <v>10.011171429390114</v>
      </c>
      <c r="G6">
        <f t="shared" ca="1" si="1"/>
        <v>8.1076699964091059E-3</v>
      </c>
    </row>
    <row r="7" spans="1:7">
      <c r="A7">
        <v>6</v>
      </c>
      <c r="E7">
        <f t="shared" ca="1" si="0"/>
        <v>2.0363165097686906</v>
      </c>
      <c r="G7">
        <f t="shared" ca="1" si="1"/>
        <v>1.4576858606821785E-2</v>
      </c>
    </row>
    <row r="8" spans="1:7">
      <c r="A8">
        <v>7</v>
      </c>
      <c r="E8">
        <f t="shared" ca="1" si="0"/>
        <v>6.3564151811869989</v>
      </c>
      <c r="G8">
        <f t="shared" ca="1" si="1"/>
        <v>0.29190693494476116</v>
      </c>
    </row>
    <row r="9" spans="1:7">
      <c r="A9">
        <v>8</v>
      </c>
      <c r="E9">
        <f t="shared" ca="1" si="0"/>
        <v>11.150001147447608</v>
      </c>
      <c r="G9">
        <f t="shared" ca="1" si="1"/>
        <v>0.94276290808731789</v>
      </c>
    </row>
    <row r="10" spans="1:7">
      <c r="A10">
        <v>9</v>
      </c>
      <c r="E10">
        <f t="shared" ca="1" si="0"/>
        <v>11.101214751726548</v>
      </c>
      <c r="G10">
        <f t="shared" ca="1" si="1"/>
        <v>0.64124468316708494</v>
      </c>
    </row>
    <row r="11" spans="1:7">
      <c r="A11">
        <v>10</v>
      </c>
      <c r="E11">
        <f t="shared" ca="1" si="0"/>
        <v>4.5299133176348825</v>
      </c>
      <c r="G11">
        <f t="shared" ca="1" si="1"/>
        <v>0.55161315119606702</v>
      </c>
    </row>
    <row r="12" spans="1:7">
      <c r="A12">
        <v>11</v>
      </c>
      <c r="E12">
        <f t="shared" ca="1" si="0"/>
        <v>6.9454907005362427</v>
      </c>
      <c r="G12">
        <f t="shared" ca="1" si="1"/>
        <v>0.10014793944211897</v>
      </c>
    </row>
    <row r="13" spans="1:7">
      <c r="A13">
        <v>12</v>
      </c>
      <c r="E13">
        <f t="shared" ca="1" si="0"/>
        <v>9.9515510024014056</v>
      </c>
      <c r="G13">
        <f t="shared" ca="1" si="1"/>
        <v>0.26484892552940686</v>
      </c>
    </row>
    <row r="14" spans="1:7">
      <c r="A14">
        <v>13</v>
      </c>
      <c r="E14">
        <f t="shared" ca="1" si="0"/>
        <v>2.4357055263006178</v>
      </c>
      <c r="G14">
        <f t="shared" ca="1" si="1"/>
        <v>0.76335572973356425</v>
      </c>
    </row>
    <row r="15" spans="1:7">
      <c r="A15">
        <v>14</v>
      </c>
      <c r="E15">
        <f t="shared" ca="1" si="0"/>
        <v>11.328110346779839</v>
      </c>
      <c r="G15">
        <f t="shared" ca="1" si="1"/>
        <v>0.6851768182719753</v>
      </c>
    </row>
    <row r="16" spans="1:7">
      <c r="A16">
        <v>15</v>
      </c>
      <c r="E16">
        <f t="shared" ca="1" si="0"/>
        <v>8.2286012055083884</v>
      </c>
      <c r="G16">
        <f t="shared" ca="1" si="1"/>
        <v>0.82397327153554012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1474-BD4A-4D29-AE6B-A86F1F95DC3E}">
  <dimension ref="A1:B20"/>
  <sheetViews>
    <sheetView workbookViewId="0"/>
  </sheetViews>
  <sheetFormatPr defaultRowHeight="15"/>
  <cols>
    <col min="1" max="1" width="22.5703125" customWidth="1"/>
    <col min="2" max="2" width="34.85546875" customWidth="1"/>
  </cols>
  <sheetData>
    <row r="1" spans="1:2">
      <c r="A1" t="s">
        <v>21</v>
      </c>
      <c r="B1" t="s">
        <v>22</v>
      </c>
    </row>
    <row r="2" spans="1:2">
      <c r="A2">
        <f ca="1">RANDBETWEEN(0,10)</f>
        <v>3</v>
      </c>
      <c r="B2">
        <f ca="1">MULTINOMIAL(A2,A6)</f>
        <v>34.999999999999964</v>
      </c>
    </row>
    <row r="3" spans="1:2">
      <c r="A3">
        <f ca="1">RANDBETWEEN(0,10)</f>
        <v>5</v>
      </c>
      <c r="B3">
        <f ca="1">MULTINOMIAL(A3,A7)</f>
        <v>20.999999999999972</v>
      </c>
    </row>
    <row r="4" spans="1:2">
      <c r="A4">
        <f ca="1">RANDBETWEEN(0,10)</f>
        <v>10</v>
      </c>
      <c r="B4">
        <f ca="1">MULTINOMIAL(A4,A8)</f>
        <v>19447.999999999982</v>
      </c>
    </row>
    <row r="5" spans="1:2">
      <c r="A5">
        <f ca="1">RANDBETWEEN(0,10)</f>
        <v>4</v>
      </c>
      <c r="B5">
        <f ca="1">MULTINOMIAL(A5,A9)</f>
        <v>34.99999999999995</v>
      </c>
    </row>
    <row r="6" spans="1:2">
      <c r="A6">
        <f ca="1">RANDBETWEEN(0,10)</f>
        <v>4</v>
      </c>
      <c r="B6">
        <f ca="1">MULTINOMIAL(A6,A10)</f>
        <v>0.99999999999999978</v>
      </c>
    </row>
    <row r="7" spans="1:2">
      <c r="A7">
        <f ca="1">RANDBETWEEN(0,10)</f>
        <v>2</v>
      </c>
      <c r="B7">
        <f ca="1">MULTINOMIAL(A7,A11)</f>
        <v>3.0000000000000004</v>
      </c>
    </row>
    <row r="8" spans="1:2">
      <c r="A8">
        <f ca="1">RANDBETWEEN(0,10)</f>
        <v>7</v>
      </c>
      <c r="B8">
        <f ca="1">MULTINOMIAL(A8,A12)</f>
        <v>119.99999999999987</v>
      </c>
    </row>
    <row r="9" spans="1:2">
      <c r="A9">
        <f ca="1">RANDBETWEEN(0,10)</f>
        <v>3</v>
      </c>
      <c r="B9">
        <f ca="1">MULTINOMIAL(A9,A13)</f>
        <v>1</v>
      </c>
    </row>
    <row r="10" spans="1:2">
      <c r="A10">
        <f ca="1">RANDBETWEEN(0,10)</f>
        <v>0</v>
      </c>
      <c r="B10">
        <f ca="1">MULTINOMIAL(A10,A14)</f>
        <v>0.99999999999999933</v>
      </c>
    </row>
    <row r="11" spans="1:2">
      <c r="A11">
        <f ca="1">RANDBETWEEN(0,10)</f>
        <v>1</v>
      </c>
      <c r="B11">
        <f ca="1">MULTINOMIAL(A11,A15)</f>
        <v>5.9999999999999902</v>
      </c>
    </row>
    <row r="12" spans="1:2">
      <c r="A12">
        <f ca="1">RANDBETWEEN(0,10)</f>
        <v>3</v>
      </c>
      <c r="B12">
        <f ca="1">MULTINOMIAL(A12,A16)</f>
        <v>164.99999999999994</v>
      </c>
    </row>
    <row r="13" spans="1:2">
      <c r="A13">
        <f ca="1">RANDBETWEEN(0,10)</f>
        <v>0</v>
      </c>
      <c r="B13">
        <f ca="1">MULTINOMIAL(A13,A17)</f>
        <v>0.99999999999999933</v>
      </c>
    </row>
    <row r="14" spans="1:2">
      <c r="A14">
        <f ca="1">RANDBETWEEN(0,10)</f>
        <v>10</v>
      </c>
      <c r="B14">
        <f ca="1">MULTINOMIAL(A14,A18)</f>
        <v>3002.9999999999977</v>
      </c>
    </row>
    <row r="15" spans="1:2">
      <c r="A15">
        <f ca="1">RANDBETWEEN(0,10)</f>
        <v>5</v>
      </c>
      <c r="B15">
        <f ca="1">MULTINOMIAL(A15,A19)</f>
        <v>5.9999999999999902</v>
      </c>
    </row>
    <row r="16" spans="1:2">
      <c r="A16">
        <f ca="1">RANDBETWEEN(0,10)</f>
        <v>8</v>
      </c>
      <c r="B16">
        <f ca="1">MULTINOMIAL(A16,A20)</f>
        <v>8.9999999999999929</v>
      </c>
    </row>
    <row r="17" spans="1:2">
      <c r="A17">
        <f ca="1">RANDBETWEEN(0,10)</f>
        <v>8</v>
      </c>
      <c r="B17">
        <f ca="1">MULTINOMIAL(A17,A21)</f>
        <v>0.99999999999999933</v>
      </c>
    </row>
    <row r="18" spans="1:2">
      <c r="A18">
        <f ca="1">RANDBETWEEN(0,10)</f>
        <v>5</v>
      </c>
      <c r="B18">
        <f ca="1">MULTINOMIAL(A18,A22)</f>
        <v>0.99999999999999956</v>
      </c>
    </row>
    <row r="19" spans="1:2">
      <c r="A19">
        <f ca="1">RANDBETWEEN(0,10)</f>
        <v>1</v>
      </c>
      <c r="B19">
        <f ca="1">MULTINOMIAL(A19,A23)</f>
        <v>1</v>
      </c>
    </row>
    <row r="20" spans="1:2">
      <c r="A20">
        <f ca="1">RANDBETWEEN(0,10)</f>
        <v>1</v>
      </c>
      <c r="B20">
        <f ca="1">MULTINOMIAL(A20,A24)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135F-1F33-4374-B6F2-54BD302092A1}">
  <dimension ref="C3:D15"/>
  <sheetViews>
    <sheetView workbookViewId="0"/>
  </sheetViews>
  <sheetFormatPr defaultRowHeight="15"/>
  <sheetData>
    <row r="3" spans="3:4">
      <c r="C3" t="s">
        <v>23</v>
      </c>
      <c r="D3">
        <v>0.2</v>
      </c>
    </row>
    <row r="5" spans="3:4">
      <c r="C5" t="s">
        <v>24</v>
      </c>
      <c r="D5" t="s">
        <v>25</v>
      </c>
    </row>
    <row r="6" spans="3:4">
      <c r="C6">
        <v>0</v>
      </c>
      <c r="D6">
        <f>(1-D3)^((C6)-1)*D3</f>
        <v>0.25</v>
      </c>
    </row>
    <row r="7" spans="3:4">
      <c r="C7">
        <v>1</v>
      </c>
      <c r="D7">
        <f>(1-D3)^((C7)-1)*D3</f>
        <v>0.2</v>
      </c>
    </row>
    <row r="8" spans="3:4">
      <c r="C8">
        <v>2</v>
      </c>
      <c r="D8" cm="1">
        <f t="array" ref="D8:D15">(1-D3)^((C8:C15)-1)*D3</f>
        <v>0.16000000000000003</v>
      </c>
    </row>
    <row r="9" spans="3:4">
      <c r="C9">
        <v>3</v>
      </c>
      <c r="D9">
        <v>0.12800000000000003</v>
      </c>
    </row>
    <row r="10" spans="3:4">
      <c r="C10">
        <v>4</v>
      </c>
      <c r="D10">
        <v>0.10240000000000003</v>
      </c>
    </row>
    <row r="11" spans="3:4">
      <c r="C11">
        <v>5</v>
      </c>
      <c r="D11">
        <v>8.1920000000000048E-2</v>
      </c>
    </row>
    <row r="12" spans="3:4">
      <c r="C12">
        <v>6</v>
      </c>
      <c r="D12">
        <v>6.5536000000000039E-2</v>
      </c>
    </row>
    <row r="13" spans="3:4">
      <c r="C13">
        <v>7</v>
      </c>
      <c r="D13">
        <v>5.2428800000000032E-2</v>
      </c>
    </row>
    <row r="14" spans="3:4">
      <c r="C14">
        <v>8</v>
      </c>
      <c r="D14">
        <v>4.1943040000000036E-2</v>
      </c>
    </row>
    <row r="15" spans="3:4">
      <c r="C15">
        <v>9</v>
      </c>
      <c r="D15">
        <v>3.355443200000003E-2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0415-A184-465B-9FBD-EC8BF9011F0A}">
  <dimension ref="A1:C21"/>
  <sheetViews>
    <sheetView workbookViewId="0"/>
  </sheetViews>
  <sheetFormatPr defaultRowHeight="15"/>
  <cols>
    <col min="1" max="1" width="25.7109375" customWidth="1"/>
    <col min="2" max="2" width="25.28515625" customWidth="1"/>
    <col min="3" max="3" width="32.28515625" customWidth="1"/>
  </cols>
  <sheetData>
    <row r="1" spans="1:3">
      <c r="A1" t="s">
        <v>8</v>
      </c>
      <c r="B1" t="s">
        <v>26</v>
      </c>
      <c r="C1" t="s">
        <v>5</v>
      </c>
    </row>
    <row r="2" spans="1:3">
      <c r="A2">
        <v>1</v>
      </c>
      <c r="B2">
        <f>AVERAGE(A2:A21)</f>
        <v>10.5</v>
      </c>
      <c r="C2" cm="1">
        <f t="array" ref="C2:C21">POISSON(A2:A21,B2,FALSE)</f>
        <v>2.891327181723451E-4</v>
      </c>
    </row>
    <row r="3" spans="1:3">
      <c r="A3">
        <v>2</v>
      </c>
      <c r="C3">
        <v>1.5179467704048138E-3</v>
      </c>
    </row>
    <row r="4" spans="1:3">
      <c r="A4">
        <v>3</v>
      </c>
      <c r="C4">
        <v>5.3128136964168448E-3</v>
      </c>
    </row>
    <row r="5" spans="1:3">
      <c r="A5">
        <v>4</v>
      </c>
      <c r="C5">
        <v>1.3946135953094218E-2</v>
      </c>
    </row>
    <row r="6" spans="1:3">
      <c r="A6">
        <v>5</v>
      </c>
      <c r="C6">
        <v>2.9286885501497856E-2</v>
      </c>
    </row>
    <row r="7" spans="1:3">
      <c r="A7">
        <v>6</v>
      </c>
      <c r="C7">
        <v>5.1252049627621268E-2</v>
      </c>
    </row>
    <row r="8" spans="1:3">
      <c r="A8">
        <v>7</v>
      </c>
      <c r="C8">
        <v>7.6878074441431798E-2</v>
      </c>
    </row>
    <row r="9" spans="1:3">
      <c r="A9">
        <v>8</v>
      </c>
      <c r="C9">
        <v>0.10090247270437928</v>
      </c>
    </row>
    <row r="10" spans="1:3">
      <c r="A10">
        <v>9</v>
      </c>
      <c r="C10">
        <v>0.1177195514884425</v>
      </c>
    </row>
    <row r="11" spans="1:3">
      <c r="A11">
        <v>10</v>
      </c>
      <c r="C11">
        <v>0.12360552906286464</v>
      </c>
    </row>
    <row r="12" spans="1:3">
      <c r="A12">
        <v>11</v>
      </c>
      <c r="C12">
        <v>0.11798709592364351</v>
      </c>
    </row>
    <row r="13" spans="1:3">
      <c r="A13">
        <v>12</v>
      </c>
      <c r="C13">
        <v>0.10323870893318808</v>
      </c>
    </row>
    <row r="14" spans="1:3">
      <c r="A14">
        <v>13</v>
      </c>
      <c r="C14">
        <v>8.3385111061421144E-2</v>
      </c>
    </row>
    <row r="15" spans="1:3">
      <c r="A15">
        <v>14</v>
      </c>
      <c r="C15">
        <v>6.2538833296065854E-2</v>
      </c>
    </row>
    <row r="16" spans="1:3">
      <c r="A16">
        <v>15</v>
      </c>
      <c r="C16">
        <v>4.3777183307246122E-2</v>
      </c>
    </row>
    <row r="17" spans="1:3">
      <c r="A17">
        <v>16</v>
      </c>
      <c r="C17">
        <v>2.8728776545380287E-2</v>
      </c>
    </row>
    <row r="18" spans="1:3">
      <c r="A18">
        <v>17</v>
      </c>
      <c r="C18">
        <v>1.77442443368525E-2</v>
      </c>
    </row>
    <row r="19" spans="1:3">
      <c r="A19">
        <v>18</v>
      </c>
      <c r="C19">
        <v>1.0350809196497324E-2</v>
      </c>
    </row>
    <row r="20" spans="1:3">
      <c r="A20">
        <v>19</v>
      </c>
      <c r="C20">
        <v>5.7201840296432485E-3</v>
      </c>
    </row>
    <row r="21" spans="1:3">
      <c r="A21">
        <v>20</v>
      </c>
      <c r="C21">
        <v>3.0030966155627061E-3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E2E-59AC-4C33-9F46-F1D0E5AEFDE6}">
  <dimension ref="C2:D20"/>
  <sheetViews>
    <sheetView workbookViewId="0"/>
  </sheetViews>
  <sheetFormatPr defaultRowHeight="15"/>
  <sheetData>
    <row r="2" spans="3:4">
      <c r="C2" t="s">
        <v>27</v>
      </c>
    </row>
    <row r="5" spans="3:4">
      <c r="C5" t="s">
        <v>19</v>
      </c>
      <c r="D5">
        <v>1.3</v>
      </c>
    </row>
    <row r="7" spans="3:4">
      <c r="C7" t="s">
        <v>24</v>
      </c>
      <c r="D7" t="s">
        <v>23</v>
      </c>
    </row>
    <row r="8" spans="3:4">
      <c r="C8">
        <v>0</v>
      </c>
      <c r="D8" cm="1">
        <f t="array" ref="D8:D20">_xlfn.EXPON.DIST(C8:C20,D5,FALSE)</f>
        <v>1.3</v>
      </c>
    </row>
    <row r="9" spans="3:4">
      <c r="C9">
        <v>1</v>
      </c>
      <c r="D9">
        <v>0.35429133094421639</v>
      </c>
    </row>
    <row r="10" spans="3:4">
      <c r="C10">
        <v>2</v>
      </c>
      <c r="D10">
        <v>9.6555651678634044E-2</v>
      </c>
    </row>
    <row r="11" spans="3:4">
      <c r="C11">
        <v>3</v>
      </c>
      <c r="D11">
        <v>2.6314484879545696E-2</v>
      </c>
    </row>
    <row r="12" spans="3:4">
      <c r="C12">
        <v>4</v>
      </c>
      <c r="D12">
        <v>7.1715337469890035E-3</v>
      </c>
    </row>
    <row r="13" spans="3:4">
      <c r="C13">
        <v>5</v>
      </c>
      <c r="D13">
        <v>1.9544709508708441E-3</v>
      </c>
    </row>
    <row r="14" spans="3:4">
      <c r="C14">
        <v>6</v>
      </c>
      <c r="D14">
        <v>5.3265547267372236E-4</v>
      </c>
    </row>
    <row r="15" spans="3:4">
      <c r="C15">
        <v>7</v>
      </c>
      <c r="D15">
        <v>1.451655510371492E-4</v>
      </c>
    </row>
    <row r="16" spans="3:4">
      <c r="C16">
        <v>8</v>
      </c>
      <c r="D16">
        <v>3.9562227910924716E-5</v>
      </c>
    </row>
    <row r="17" spans="3:4">
      <c r="C17">
        <v>9</v>
      </c>
      <c r="D17">
        <v>1.0781964908984564E-5</v>
      </c>
    </row>
    <row r="18" spans="3:4">
      <c r="C18">
        <v>10</v>
      </c>
      <c r="D18">
        <v>2.9384282290753706E-6</v>
      </c>
    </row>
    <row r="19" spans="3:4">
      <c r="C19">
        <v>11</v>
      </c>
      <c r="D19">
        <v>8.0081511397166855E-7</v>
      </c>
    </row>
    <row r="20" spans="3:4">
      <c r="C20">
        <v>12</v>
      </c>
      <c r="D20">
        <v>2.1824757889943585E-7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E64E-0F88-494C-82E1-71866EA85056}">
  <dimension ref="A1:D21"/>
  <sheetViews>
    <sheetView workbookViewId="0"/>
  </sheetViews>
  <sheetFormatPr defaultRowHeight="15"/>
  <cols>
    <col min="1" max="1" width="20" customWidth="1"/>
    <col min="2" max="2" width="36.42578125" customWidth="1"/>
    <col min="3" max="3" width="25.85546875" customWidth="1"/>
    <col min="4" max="4" width="26.85546875" customWidth="1"/>
  </cols>
  <sheetData>
    <row r="1" spans="1:4">
      <c r="A1" t="s">
        <v>21</v>
      </c>
      <c r="B1" t="s">
        <v>19</v>
      </c>
      <c r="C1" t="s">
        <v>28</v>
      </c>
      <c r="D1" t="s">
        <v>29</v>
      </c>
    </row>
    <row r="2" spans="1:4">
      <c r="A2">
        <v>1</v>
      </c>
      <c r="B2">
        <f>AVERAGE(A2:A21)</f>
        <v>10.5</v>
      </c>
      <c r="C2">
        <f>STDEV(A2:A21)</f>
        <v>5.9160797830996161</v>
      </c>
      <c r="D2" cm="1">
        <f t="array" ref="D2:D21">_xlfn.NORM.DIST(A2:A21,B2,C2,FALSE)</f>
        <v>1.8575750633576825E-2</v>
      </c>
    </row>
    <row r="3" spans="1:4">
      <c r="A3">
        <v>2</v>
      </c>
      <c r="D3">
        <v>2.4022715404011696E-2</v>
      </c>
    </row>
    <row r="4" spans="1:4">
      <c r="A4">
        <v>3</v>
      </c>
      <c r="D4">
        <v>3.019182784072922E-2</v>
      </c>
    </row>
    <row r="5" spans="1:4">
      <c r="A5">
        <v>4</v>
      </c>
      <c r="D5">
        <v>3.687638179856368E-2</v>
      </c>
    </row>
    <row r="6" spans="1:4">
      <c r="A6">
        <v>5</v>
      </c>
      <c r="D6">
        <v>4.3772241374080395E-2</v>
      </c>
    </row>
    <row r="7" spans="1:4">
      <c r="A7">
        <v>6</v>
      </c>
      <c r="D7">
        <v>5.0494125397238465E-2</v>
      </c>
    </row>
    <row r="8" spans="1:4">
      <c r="A8">
        <v>7</v>
      </c>
      <c r="D8">
        <v>5.6607569614147216E-2</v>
      </c>
    </row>
    <row r="9" spans="1:4">
      <c r="A9">
        <v>8</v>
      </c>
      <c r="D9">
        <v>6.167366403107255E-2</v>
      </c>
    </row>
    <row r="10" spans="1:4">
      <c r="A10">
        <v>9</v>
      </c>
      <c r="D10">
        <v>6.530051075296818E-2</v>
      </c>
    </row>
    <row r="11" spans="1:4">
      <c r="A11">
        <v>10</v>
      </c>
      <c r="D11">
        <v>6.7193148565541247E-2</v>
      </c>
    </row>
    <row r="12" spans="1:4">
      <c r="A12">
        <v>11</v>
      </c>
      <c r="D12">
        <v>6.7193148565541247E-2</v>
      </c>
    </row>
    <row r="13" spans="1:4">
      <c r="A13">
        <v>12</v>
      </c>
      <c r="D13">
        <v>6.530051075296818E-2</v>
      </c>
    </row>
    <row r="14" spans="1:4">
      <c r="A14">
        <v>13</v>
      </c>
      <c r="D14">
        <v>6.167366403107255E-2</v>
      </c>
    </row>
    <row r="15" spans="1:4">
      <c r="A15">
        <v>14</v>
      </c>
      <c r="D15">
        <v>5.6607569614147216E-2</v>
      </c>
    </row>
    <row r="16" spans="1:4">
      <c r="A16">
        <v>15</v>
      </c>
      <c r="D16">
        <v>5.0494125397238465E-2</v>
      </c>
    </row>
    <row r="17" spans="1:4">
      <c r="A17">
        <v>16</v>
      </c>
      <c r="D17">
        <v>4.3772241374080395E-2</v>
      </c>
    </row>
    <row r="18" spans="1:4">
      <c r="A18">
        <v>17</v>
      </c>
      <c r="D18">
        <v>3.687638179856368E-2</v>
      </c>
    </row>
    <row r="19" spans="1:4">
      <c r="A19">
        <v>18</v>
      </c>
      <c r="D19">
        <v>3.019182784072922E-2</v>
      </c>
    </row>
    <row r="20" spans="1:4">
      <c r="A20">
        <v>19</v>
      </c>
      <c r="D20">
        <v>2.4022715404011696E-2</v>
      </c>
    </row>
    <row r="21" spans="1:4">
      <c r="A21">
        <v>20</v>
      </c>
      <c r="D21">
        <v>1.8575750633576825E-2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F15-9137-4B3E-A772-3590207ABD53}">
  <dimension ref="E3:R24"/>
  <sheetViews>
    <sheetView tabSelected="1" workbookViewId="0">
      <selection activeCell="N24" sqref="N24"/>
    </sheetView>
  </sheetViews>
  <sheetFormatPr defaultRowHeight="15"/>
  <sheetData>
    <row r="3" spans="5:14">
      <c r="E3" t="s">
        <v>21</v>
      </c>
      <c r="F3" t="s">
        <v>30</v>
      </c>
      <c r="G3" t="s">
        <v>31</v>
      </c>
      <c r="H3" t="s">
        <v>32</v>
      </c>
      <c r="I3" t="s">
        <v>33</v>
      </c>
    </row>
    <row r="4" spans="5:14">
      <c r="E4">
        <v>10</v>
      </c>
      <c r="F4">
        <v>15</v>
      </c>
      <c r="G4">
        <v>2</v>
      </c>
      <c r="H4">
        <f>E4*E4</f>
        <v>100</v>
      </c>
      <c r="I4">
        <f>F4*F4</f>
        <v>225</v>
      </c>
    </row>
    <row r="5" spans="5:14">
      <c r="E5">
        <v>15</v>
      </c>
      <c r="F5">
        <v>20</v>
      </c>
      <c r="G5">
        <v>3</v>
      </c>
      <c r="H5">
        <f>E5*E5</f>
        <v>225</v>
      </c>
      <c r="I5">
        <f t="shared" ref="I5:I9" si="0">F5*F5</f>
        <v>400</v>
      </c>
    </row>
    <row r="6" spans="5:14">
      <c r="E6">
        <v>20</v>
      </c>
      <c r="F6">
        <v>25</v>
      </c>
      <c r="G6">
        <v>4</v>
      </c>
      <c r="H6">
        <f>E6*E6</f>
        <v>400</v>
      </c>
      <c r="I6">
        <f t="shared" si="0"/>
        <v>625</v>
      </c>
    </row>
    <row r="7" spans="5:14">
      <c r="E7">
        <v>25</v>
      </c>
      <c r="F7">
        <v>30</v>
      </c>
      <c r="G7">
        <v>5</v>
      </c>
      <c r="H7">
        <f>E7*E7</f>
        <v>625</v>
      </c>
      <c r="I7">
        <f t="shared" si="0"/>
        <v>900</v>
      </c>
    </row>
    <row r="8" spans="5:14">
      <c r="E8">
        <v>30</v>
      </c>
      <c r="F8">
        <v>35</v>
      </c>
      <c r="G8">
        <v>6</v>
      </c>
      <c r="H8">
        <f>E8*E8</f>
        <v>900</v>
      </c>
      <c r="I8">
        <f>F8*F8</f>
        <v>1225</v>
      </c>
      <c r="L8" s="2" t="s">
        <v>34</v>
      </c>
      <c r="M8" s="2"/>
      <c r="N8">
        <f>((J11-((E11*F11)/G11))/SQRT(H11-((E11^2)/G11)))*SQRT(I11-((F11^2)/G11))</f>
        <v>1685.1851851851861</v>
      </c>
    </row>
    <row r="9" spans="5:14">
      <c r="E9">
        <v>35</v>
      </c>
      <c r="F9">
        <v>40</v>
      </c>
      <c r="G9">
        <v>7</v>
      </c>
      <c r="H9">
        <f>E9*E9</f>
        <v>1225</v>
      </c>
      <c r="I9">
        <f t="shared" si="0"/>
        <v>1600</v>
      </c>
    </row>
    <row r="10" spans="5:14">
      <c r="E10" t="s">
        <v>35</v>
      </c>
    </row>
    <row r="11" spans="5:14">
      <c r="E11">
        <f>SUMPRODUCT(E4:E9,G4:G9)</f>
        <v>695</v>
      </c>
      <c r="F11">
        <f>SUMPRODUCT(F4:F9,G4:G9)</f>
        <v>830</v>
      </c>
      <c r="G11">
        <f>SUM(G4:G9)</f>
        <v>27</v>
      </c>
      <c r="H11">
        <f>SUMPRODUCT(H4:H9,G4:G9)</f>
        <v>19575</v>
      </c>
      <c r="I11">
        <f>SUMPRODUCT(I4:I9,G4:G9)</f>
        <v>27200</v>
      </c>
      <c r="J11">
        <f>SUMPRODUCT(E4:E9,F4:F9,G4:G9)</f>
        <v>23050</v>
      </c>
    </row>
    <row r="14" spans="5:14">
      <c r="M14" t="s">
        <v>16</v>
      </c>
    </row>
    <row r="24" spans="17:18">
      <c r="Q24" s="2"/>
      <c r="R24" s="2"/>
    </row>
  </sheetData>
  <mergeCells count="2">
    <mergeCell ref="Q24:R24"/>
    <mergeCell ref="L8:M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D97-8F2C-400F-97AD-21E9F45525CF}">
  <dimension ref="B2:C12"/>
  <sheetViews>
    <sheetView workbookViewId="0"/>
  </sheetViews>
  <sheetFormatPr defaultRowHeight="15"/>
  <sheetData>
    <row r="2" spans="2:3">
      <c r="B2" t="s">
        <v>3</v>
      </c>
      <c r="C2" t="s">
        <v>36</v>
      </c>
    </row>
    <row r="3" spans="2:3">
      <c r="B3">
        <v>1</v>
      </c>
      <c r="C3">
        <v>0.1</v>
      </c>
    </row>
    <row r="4" spans="2:3">
      <c r="B4">
        <v>2</v>
      </c>
      <c r="C4">
        <v>0.1</v>
      </c>
    </row>
    <row r="5" spans="2:3">
      <c r="B5">
        <v>3</v>
      </c>
      <c r="C5">
        <v>0.1</v>
      </c>
    </row>
    <row r="6" spans="2:3">
      <c r="B6">
        <v>4</v>
      </c>
      <c r="C6">
        <v>0.1</v>
      </c>
    </row>
    <row r="7" spans="2:3">
      <c r="B7">
        <v>5</v>
      </c>
      <c r="C7">
        <v>0.1</v>
      </c>
    </row>
    <row r="8" spans="2:3">
      <c r="B8">
        <v>6</v>
      </c>
      <c r="C8">
        <v>0.1</v>
      </c>
    </row>
    <row r="9" spans="2:3">
      <c r="B9">
        <v>7</v>
      </c>
      <c r="C9">
        <v>0.1</v>
      </c>
    </row>
    <row r="10" spans="2:3">
      <c r="B10">
        <v>8</v>
      </c>
      <c r="C10">
        <v>0.1</v>
      </c>
    </row>
    <row r="11" spans="2:3">
      <c r="B11">
        <v>9</v>
      </c>
      <c r="C11">
        <v>0.1</v>
      </c>
    </row>
    <row r="12" spans="2:3">
      <c r="B12">
        <v>10</v>
      </c>
      <c r="C12">
        <v>0.1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45D1-78B8-44BF-91C4-572191E988F9}">
  <dimension ref="C4:Q12"/>
  <sheetViews>
    <sheetView workbookViewId="0">
      <selection activeCell="O23" sqref="O23"/>
    </sheetView>
  </sheetViews>
  <sheetFormatPr defaultRowHeight="15"/>
  <sheetData>
    <row r="4" spans="3:17">
      <c r="C4" t="s">
        <v>21</v>
      </c>
      <c r="D4" t="s">
        <v>30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</row>
    <row r="5" spans="3:17">
      <c r="C5">
        <v>34</v>
      </c>
      <c r="D5">
        <v>45</v>
      </c>
      <c r="E5" cm="1">
        <f t="array" ref="E5:E10">(C5:C10)-C12</f>
        <v>-8</v>
      </c>
      <c r="F5" cm="1">
        <f t="array" ref="F5:F10">(D5:D10)-D12</f>
        <v>2.5</v>
      </c>
      <c r="G5" cm="1">
        <f t="array" ref="G5:G10">(_xlfn.ANCHORARRAY(E5))^2</f>
        <v>64</v>
      </c>
      <c r="H5" cm="1">
        <f t="array" ref="H5:H10">(_xlfn.ANCHORARRAY(F5))^2</f>
        <v>6.25</v>
      </c>
      <c r="I5" cm="1">
        <f t="array" ref="I5:I10">(_xlfn.ANCHORARRAY(E5))*(_xlfn.ANCHORARRAY(F5))</f>
        <v>-20</v>
      </c>
      <c r="L5" s="2" t="s">
        <v>42</v>
      </c>
      <c r="M5" s="2"/>
      <c r="N5" s="2"/>
      <c r="O5" s="2"/>
      <c r="P5" s="2"/>
      <c r="Q5" s="2"/>
    </row>
    <row r="6" spans="3:17">
      <c r="C6">
        <v>21</v>
      </c>
      <c r="D6">
        <v>34</v>
      </c>
      <c r="E6">
        <v>-21</v>
      </c>
      <c r="F6">
        <v>-8.5</v>
      </c>
      <c r="G6">
        <v>441</v>
      </c>
      <c r="H6">
        <v>72.25</v>
      </c>
      <c r="I6">
        <v>178.5</v>
      </c>
    </row>
    <row r="7" spans="3:17">
      <c r="C7">
        <v>54</v>
      </c>
      <c r="D7">
        <v>23</v>
      </c>
      <c r="E7">
        <v>12</v>
      </c>
      <c r="F7">
        <v>-19.5</v>
      </c>
      <c r="G7">
        <v>144</v>
      </c>
      <c r="H7">
        <v>380.25</v>
      </c>
      <c r="I7">
        <v>-234</v>
      </c>
    </row>
    <row r="8" spans="3:17">
      <c r="C8">
        <v>76</v>
      </c>
      <c r="D8">
        <v>56</v>
      </c>
      <c r="E8">
        <v>34</v>
      </c>
      <c r="F8">
        <v>13.5</v>
      </c>
      <c r="G8">
        <v>1156</v>
      </c>
      <c r="H8">
        <v>182.25</v>
      </c>
      <c r="I8">
        <v>459</v>
      </c>
      <c r="N8">
        <f>I12/(SQRT((G12)*(H12)))</f>
        <v>-9.9290447193197129E-3</v>
      </c>
    </row>
    <row r="9" spans="3:17">
      <c r="C9">
        <v>39</v>
      </c>
      <c r="D9">
        <v>21</v>
      </c>
      <c r="E9">
        <v>-3</v>
      </c>
      <c r="F9">
        <v>-21.5</v>
      </c>
      <c r="G9">
        <v>9</v>
      </c>
      <c r="H9">
        <v>462.25</v>
      </c>
      <c r="I9">
        <v>64.5</v>
      </c>
    </row>
    <row r="10" spans="3:17">
      <c r="C10">
        <v>28</v>
      </c>
      <c r="D10">
        <v>76</v>
      </c>
      <c r="E10">
        <v>-14</v>
      </c>
      <c r="F10">
        <v>33.5</v>
      </c>
      <c r="G10">
        <v>196</v>
      </c>
      <c r="H10">
        <v>1122.25</v>
      </c>
      <c r="I10">
        <v>-469</v>
      </c>
      <c r="K10" t="s">
        <v>43</v>
      </c>
      <c r="L10">
        <f>CORREL(C5:C10,D5:D10)</f>
        <v>-9.9290447193197129E-3</v>
      </c>
    </row>
    <row r="11" spans="3:17">
      <c r="C11" t="s">
        <v>19</v>
      </c>
      <c r="G11" t="s">
        <v>7</v>
      </c>
      <c r="H11" t="s">
        <v>7</v>
      </c>
      <c r="I11" t="s">
        <v>44</v>
      </c>
    </row>
    <row r="12" spans="3:17">
      <c r="C12">
        <f>AVERAGE(C4:C10)</f>
        <v>42</v>
      </c>
      <c r="D12">
        <f>AVERAGE(D5:D10)</f>
        <v>42.5</v>
      </c>
      <c r="E12">
        <f>AVERAGE(_xlfn.ANCHORARRAY(E5))</f>
        <v>0</v>
      </c>
      <c r="F12">
        <f>AVERAGE(_xlfn.ANCHORARRAY(F5))</f>
        <v>0</v>
      </c>
      <c r="G12">
        <f>SUM(_xlfn.ANCHORARRAY(G5))</f>
        <v>2010</v>
      </c>
      <c r="H12">
        <f>SUM(_xlfn.ANCHORARRAY(H5))</f>
        <v>2225.5</v>
      </c>
      <c r="I12">
        <f>SUM(_xlfn.ANCHORARRAY(I5))</f>
        <v>-21</v>
      </c>
    </row>
  </sheetData>
  <mergeCells count="1">
    <mergeCell ref="L5:Q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B284-9F5F-45F8-A99E-9B64982B25BA}">
  <dimension ref="A1:H20"/>
  <sheetViews>
    <sheetView workbookViewId="0">
      <selection activeCell="H5" sqref="H5"/>
    </sheetView>
  </sheetViews>
  <sheetFormatPr defaultRowHeight="15"/>
  <sheetData>
    <row r="1" spans="1:8">
      <c r="A1" t="s">
        <v>45</v>
      </c>
      <c r="B1" t="s">
        <v>46</v>
      </c>
      <c r="C1" t="s">
        <v>47</v>
      </c>
      <c r="D1" t="s">
        <v>48</v>
      </c>
    </row>
    <row r="2" spans="1:8">
      <c r="A2" t="s">
        <v>49</v>
      </c>
      <c r="B2">
        <f>COUNTIF($A$2:$A$20, A2)</f>
        <v>5</v>
      </c>
      <c r="C2">
        <f>B2/SUM($B$2:$B$20)</f>
        <v>4.8543689320388349E-2</v>
      </c>
      <c r="D2">
        <f xml:space="preserve"> -C2*LOG(C2,2)</f>
        <v>0.21187244816970174</v>
      </c>
    </row>
    <row r="3" spans="1:8">
      <c r="A3" t="s">
        <v>50</v>
      </c>
      <c r="B3">
        <f t="shared" ref="B3:B20" si="0">COUNTIF($A$2:$A$20, A3)</f>
        <v>8</v>
      </c>
      <c r="C3">
        <f t="shared" ref="C3:C20" si="1">B3/SUM($B$2:$B$20)</f>
        <v>7.7669902912621352E-2</v>
      </c>
      <c r="D3">
        <f t="shared" ref="D3:D20" si="2" xml:space="preserve"> -C3*LOG(C3,2)</f>
        <v>0.28633013803364804</v>
      </c>
    </row>
    <row r="4" spans="1:8">
      <c r="A4" t="s">
        <v>51</v>
      </c>
      <c r="B4">
        <f t="shared" si="0"/>
        <v>2</v>
      </c>
      <c r="C4">
        <f t="shared" si="1"/>
        <v>1.9417475728155338E-2</v>
      </c>
      <c r="D4">
        <f t="shared" si="2"/>
        <v>0.11041748596472269</v>
      </c>
      <c r="F4" s="2" t="s">
        <v>52</v>
      </c>
      <c r="G4" s="2"/>
      <c r="H4">
        <f>SUM(D2:D20)</f>
        <v>4.081521256516476</v>
      </c>
    </row>
    <row r="5" spans="1:8">
      <c r="A5" t="s">
        <v>53</v>
      </c>
      <c r="B5">
        <f t="shared" si="0"/>
        <v>3</v>
      </c>
      <c r="C5">
        <f t="shared" si="1"/>
        <v>2.9126213592233011E-2</v>
      </c>
      <c r="D5">
        <f t="shared" si="2"/>
        <v>0.1485884862076329</v>
      </c>
    </row>
    <row r="6" spans="1:8">
      <c r="A6" t="s">
        <v>50</v>
      </c>
      <c r="B6">
        <f t="shared" si="0"/>
        <v>8</v>
      </c>
      <c r="C6">
        <f t="shared" si="1"/>
        <v>7.7669902912621352E-2</v>
      </c>
      <c r="D6">
        <f t="shared" si="2"/>
        <v>0.28633013803364804</v>
      </c>
    </row>
    <row r="7" spans="1:8">
      <c r="A7" t="s">
        <v>49</v>
      </c>
      <c r="B7">
        <f t="shared" si="0"/>
        <v>5</v>
      </c>
      <c r="C7">
        <f t="shared" si="1"/>
        <v>4.8543689320388349E-2</v>
      </c>
      <c r="D7">
        <f t="shared" si="2"/>
        <v>0.21187244816970174</v>
      </c>
    </row>
    <row r="8" spans="1:8">
      <c r="A8" t="s">
        <v>50</v>
      </c>
      <c r="B8">
        <f t="shared" si="0"/>
        <v>8</v>
      </c>
      <c r="C8">
        <f t="shared" si="1"/>
        <v>7.7669902912621352E-2</v>
      </c>
      <c r="D8">
        <f t="shared" si="2"/>
        <v>0.28633013803364804</v>
      </c>
    </row>
    <row r="9" spans="1:8">
      <c r="A9" t="s">
        <v>53</v>
      </c>
      <c r="B9">
        <f t="shared" si="0"/>
        <v>3</v>
      </c>
      <c r="C9">
        <f t="shared" si="1"/>
        <v>2.9126213592233011E-2</v>
      </c>
      <c r="D9">
        <f t="shared" si="2"/>
        <v>0.1485884862076329</v>
      </c>
    </row>
    <row r="10" spans="1:8">
      <c r="A10" t="s">
        <v>49</v>
      </c>
      <c r="B10">
        <f t="shared" si="0"/>
        <v>5</v>
      </c>
      <c r="C10">
        <f t="shared" si="1"/>
        <v>4.8543689320388349E-2</v>
      </c>
      <c r="D10">
        <f t="shared" si="2"/>
        <v>0.21187244816970174</v>
      </c>
    </row>
    <row r="11" spans="1:8">
      <c r="A11" t="s">
        <v>54</v>
      </c>
      <c r="B11">
        <f t="shared" si="0"/>
        <v>1</v>
      </c>
      <c r="C11">
        <f t="shared" si="1"/>
        <v>9.7087378640776691E-3</v>
      </c>
      <c r="D11">
        <f t="shared" si="2"/>
        <v>6.4917480846439016E-2</v>
      </c>
    </row>
    <row r="12" spans="1:8">
      <c r="A12" t="s">
        <v>50</v>
      </c>
      <c r="B12">
        <f t="shared" si="0"/>
        <v>8</v>
      </c>
      <c r="C12">
        <f t="shared" si="1"/>
        <v>7.7669902912621352E-2</v>
      </c>
      <c r="D12">
        <f t="shared" si="2"/>
        <v>0.28633013803364804</v>
      </c>
    </row>
    <row r="13" spans="1:8">
      <c r="A13" t="s">
        <v>50</v>
      </c>
      <c r="B13">
        <f t="shared" si="0"/>
        <v>8</v>
      </c>
      <c r="C13">
        <f t="shared" si="1"/>
        <v>7.7669902912621352E-2</v>
      </c>
      <c r="D13">
        <f t="shared" si="2"/>
        <v>0.28633013803364804</v>
      </c>
    </row>
    <row r="14" spans="1:8">
      <c r="A14" t="s">
        <v>49</v>
      </c>
      <c r="B14">
        <f t="shared" si="0"/>
        <v>5</v>
      </c>
      <c r="C14">
        <f t="shared" si="1"/>
        <v>4.8543689320388349E-2</v>
      </c>
      <c r="D14">
        <f t="shared" si="2"/>
        <v>0.21187244816970174</v>
      </c>
    </row>
    <row r="15" spans="1:8">
      <c r="A15" t="s">
        <v>53</v>
      </c>
      <c r="B15">
        <f t="shared" si="0"/>
        <v>3</v>
      </c>
      <c r="C15">
        <f t="shared" si="1"/>
        <v>2.9126213592233011E-2</v>
      </c>
      <c r="D15">
        <f t="shared" si="2"/>
        <v>0.1485884862076329</v>
      </c>
    </row>
    <row r="16" spans="1:8">
      <c r="A16" t="s">
        <v>51</v>
      </c>
      <c r="B16">
        <f t="shared" si="0"/>
        <v>2</v>
      </c>
      <c r="C16">
        <f t="shared" si="1"/>
        <v>1.9417475728155338E-2</v>
      </c>
      <c r="D16">
        <f t="shared" si="2"/>
        <v>0.11041748596472269</v>
      </c>
    </row>
    <row r="17" spans="1:4">
      <c r="A17" t="s">
        <v>50</v>
      </c>
      <c r="B17">
        <f t="shared" si="0"/>
        <v>8</v>
      </c>
      <c r="C17">
        <f t="shared" si="1"/>
        <v>7.7669902912621352E-2</v>
      </c>
      <c r="D17">
        <f t="shared" si="2"/>
        <v>0.28633013803364804</v>
      </c>
    </row>
    <row r="18" spans="1:4">
      <c r="A18" t="s">
        <v>49</v>
      </c>
      <c r="B18">
        <f t="shared" si="0"/>
        <v>5</v>
      </c>
      <c r="C18">
        <f t="shared" si="1"/>
        <v>4.8543689320388349E-2</v>
      </c>
      <c r="D18">
        <f t="shared" si="2"/>
        <v>0.21187244816970174</v>
      </c>
    </row>
    <row r="19" spans="1:4">
      <c r="A19" t="s">
        <v>50</v>
      </c>
      <c r="B19">
        <f t="shared" si="0"/>
        <v>8</v>
      </c>
      <c r="C19">
        <f t="shared" si="1"/>
        <v>7.7669902912621352E-2</v>
      </c>
      <c r="D19">
        <f t="shared" si="2"/>
        <v>0.28633013803364804</v>
      </c>
    </row>
    <row r="20" spans="1:4">
      <c r="A20" t="s">
        <v>50</v>
      </c>
      <c r="B20">
        <f t="shared" si="0"/>
        <v>8</v>
      </c>
      <c r="C20">
        <f t="shared" si="1"/>
        <v>7.7669902912621352E-2</v>
      </c>
      <c r="D20">
        <f t="shared" si="2"/>
        <v>0.28633013803364804</v>
      </c>
    </row>
  </sheetData>
  <mergeCells count="1">
    <mergeCell ref="F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8A9D-58AF-4127-8B73-A4AEB7FCE2D3}">
  <dimension ref="A1:C17"/>
  <sheetViews>
    <sheetView workbookViewId="0">
      <selection sqref="A1:B17"/>
    </sheetView>
  </sheetViews>
  <sheetFormatPr defaultRowHeight="15"/>
  <sheetData>
    <row r="1" spans="1:3">
      <c r="A1" t="s">
        <v>21</v>
      </c>
      <c r="B1" t="s">
        <v>30</v>
      </c>
      <c r="C1" t="s">
        <v>55</v>
      </c>
    </row>
    <row r="2" spans="1:3">
      <c r="A2">
        <f ca="1">RANDBETWEEN(1,12)</f>
        <v>10</v>
      </c>
      <c r="B2">
        <f ca="1">RANDBETWEEN(1,35)</f>
        <v>2</v>
      </c>
      <c r="C2">
        <f ca="1">_xlfn.COVARIANCE.P(A2:A17,B2:B17)</f>
        <v>0.9609375</v>
      </c>
    </row>
    <row r="3" spans="1:3">
      <c r="A3">
        <f ca="1">RANDBETWEEN(1,12)</f>
        <v>6</v>
      </c>
      <c r="B3">
        <f ca="1">RANDBETWEEN(1,35)</f>
        <v>28</v>
      </c>
      <c r="C3">
        <f ca="1">_xlfn.COVARIANCE.P(A3:A18,B3:B18)</f>
        <v>5.7733333333333343</v>
      </c>
    </row>
    <row r="4" spans="1:3">
      <c r="A4">
        <f ca="1">RANDBETWEEN(1,12)</f>
        <v>5</v>
      </c>
      <c r="B4">
        <f ca="1">RANDBETWEEN(1,35)</f>
        <v>16</v>
      </c>
      <c r="C4">
        <f ca="1">_xlfn.COVARIANCE.P(A4:A19,B4:B19)</f>
        <v>5.9183673469387754</v>
      </c>
    </row>
    <row r="5" spans="1:3">
      <c r="A5">
        <f ca="1">RANDBETWEEN(1,12)</f>
        <v>12</v>
      </c>
      <c r="B5">
        <f ca="1">RANDBETWEEN(1,35)</f>
        <v>3</v>
      </c>
      <c r="C5">
        <f ca="1">_xlfn.COVARIANCE.P(A5:A20,B5:B20)</f>
        <v>6.2485207100591724</v>
      </c>
    </row>
    <row r="6" spans="1:3">
      <c r="A6">
        <f ca="1">RANDBETWEEN(1,12)</f>
        <v>6</v>
      </c>
      <c r="B6">
        <f ca="1">RANDBETWEEN(1,35)</f>
        <v>10</v>
      </c>
      <c r="C6">
        <f ca="1">_xlfn.COVARIANCE.P(A6:A21,B6:B21)</f>
        <v>15.902777777777777</v>
      </c>
    </row>
    <row r="7" spans="1:3">
      <c r="A7">
        <f ca="1">RANDBETWEEN(1,12)</f>
        <v>2</v>
      </c>
      <c r="B7">
        <f ca="1">RANDBETWEEN(1,35)</f>
        <v>5</v>
      </c>
      <c r="C7">
        <f ca="1">_xlfn.COVARIANCE.P(A7:A22,B7:B22)</f>
        <v>18.272727272727277</v>
      </c>
    </row>
    <row r="8" spans="1:3">
      <c r="A8">
        <f ca="1">RANDBETWEEN(1,12)</f>
        <v>2</v>
      </c>
      <c r="B8">
        <f ca="1">RANDBETWEEN(1,35)</f>
        <v>22</v>
      </c>
      <c r="C8">
        <f ca="1">_xlfn.COVARIANCE.P(A8:A23,B8:B23)</f>
        <v>14.790000000000001</v>
      </c>
    </row>
    <row r="9" spans="1:3">
      <c r="A9">
        <f ca="1">RANDBETWEEN(1,12)</f>
        <v>3</v>
      </c>
      <c r="B9">
        <f ca="1">RANDBETWEEN(1,35)</f>
        <v>25</v>
      </c>
      <c r="C9">
        <f ca="1">_xlfn.COVARIANCE.P(A9:A24,B9:B24)</f>
        <v>16.148148148148149</v>
      </c>
    </row>
    <row r="10" spans="1:3">
      <c r="A10">
        <f ca="1">RANDBETWEEN(1,12)</f>
        <v>8</v>
      </c>
      <c r="B10">
        <f ca="1">RANDBETWEEN(1,35)</f>
        <v>23</v>
      </c>
      <c r="C10">
        <f ca="1">_xlfn.COVARIANCE.P(A10:A25,B10:B25)</f>
        <v>19</v>
      </c>
    </row>
    <row r="11" spans="1:3">
      <c r="A11">
        <f ca="1">RANDBETWEEN(1,12)</f>
        <v>7</v>
      </c>
      <c r="B11">
        <f ca="1">RANDBETWEEN(1,35)</f>
        <v>22</v>
      </c>
      <c r="C11">
        <f ca="1">_xlfn.COVARIANCE.P(A11:A26,B11:B26)</f>
        <v>21.551020408163264</v>
      </c>
    </row>
    <row r="12" spans="1:3">
      <c r="A12">
        <f ca="1">RANDBETWEEN(1,12)</f>
        <v>9</v>
      </c>
      <c r="B12">
        <f ca="1">RANDBETWEEN(1,35)</f>
        <v>31</v>
      </c>
      <c r="C12">
        <f ca="1">_xlfn.COVARIANCE.P(A12:A27,B12:B27)</f>
        <v>25.25</v>
      </c>
    </row>
    <row r="13" spans="1:3">
      <c r="A13">
        <f ca="1">RANDBETWEEN(1,12)</f>
        <v>3</v>
      </c>
      <c r="B13">
        <f ca="1">RANDBETWEEN(1,35)</f>
        <v>11</v>
      </c>
      <c r="C13">
        <f ca="1">_xlfn.COVARIANCE.P(A13:A28,B13:B28)</f>
        <v>23.160000000000004</v>
      </c>
    </row>
    <row r="14" spans="1:3">
      <c r="A14">
        <f ca="1">RANDBETWEEN(1,12)</f>
        <v>12</v>
      </c>
      <c r="B14">
        <f ca="1">RANDBETWEEN(1,35)</f>
        <v>30</v>
      </c>
      <c r="C14">
        <f ca="1">_xlfn.COVARIANCE.P(A14:A29,B14:B29)</f>
        <v>23.4375</v>
      </c>
    </row>
    <row r="15" spans="1:3">
      <c r="A15">
        <f ca="1">RANDBETWEEN(1,12)</f>
        <v>2</v>
      </c>
      <c r="B15">
        <f ca="1">RANDBETWEEN(1,35)</f>
        <v>11</v>
      </c>
      <c r="C15">
        <f ca="1">_xlfn.COVARIANCE.P(A15:A30,B15:B30)</f>
        <v>11</v>
      </c>
    </row>
    <row r="16" spans="1:3">
      <c r="A16">
        <f ca="1">RANDBETWEEN(1,12)</f>
        <v>5</v>
      </c>
      <c r="B16">
        <f ca="1">RANDBETWEEN(1,35)</f>
        <v>32</v>
      </c>
      <c r="C16">
        <f ca="1">_xlfn.COVARIANCE.P(A16:A31,B16:B31)</f>
        <v>9</v>
      </c>
    </row>
    <row r="17" spans="1:3">
      <c r="A17">
        <f ca="1">RANDBETWEEN(1,12)</f>
        <v>2</v>
      </c>
      <c r="B17">
        <f ca="1">RANDBETWEEN(1,35)</f>
        <v>20</v>
      </c>
      <c r="C17">
        <f ca="1">_xlfn.COVARIANCE.P(A17:A32,B17:B32)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Mehul Jhunjhunwala</cp:lastModifiedBy>
  <cp:revision/>
  <dcterms:created xsi:type="dcterms:W3CDTF">2023-07-03T15:22:55Z</dcterms:created>
  <dcterms:modified xsi:type="dcterms:W3CDTF">2023-07-05T21:34:39Z</dcterms:modified>
  <cp:category/>
  <cp:contentStatus/>
</cp:coreProperties>
</file>