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C:\Users\Mayta\Documents\Completed Portfolio Projects\"/>
    </mc:Choice>
  </mc:AlternateContent>
  <xr:revisionPtr revIDLastSave="0" documentId="8_{3B51B3E6-5FF6-4DDA-8087-5815CEF5295A}" xr6:coauthVersionLast="47" xr6:coauthVersionMax="47" xr10:uidLastSave="{00000000-0000-0000-0000-000000000000}"/>
  <bookViews>
    <workbookView showSheetTabs="0" xWindow="-120" yWindow="-120" windowWidth="29040" windowHeight="15840" activeTab="4" xr2:uid="{00000000-000D-0000-FFFF-FFFF00000000}"/>
  </bookViews>
  <sheets>
    <sheet name="2021 7月" sheetId="1" r:id="rId1"/>
    <sheet name="2021 July English" sheetId="2" r:id="rId2"/>
    <sheet name="Categories" sheetId="3" r:id="rId3"/>
    <sheet name="Charts" sheetId="4" r:id="rId4"/>
    <sheet name="Dashboard" sheetId="7" r:id="rId5"/>
  </sheets>
  <definedNames>
    <definedName name="NativeTimeline_Date">#N/A</definedName>
    <definedName name="Slicer_Brand">#N/A</definedName>
    <definedName name="Slicer_GenderCategory">#N/A</definedName>
  </definedNames>
  <calcPr calcId="191029"/>
  <pivotCaches>
    <pivotCache cacheId="231"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9"/>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37" i="2" l="1"/>
  <c r="G37" i="2"/>
  <c r="J37" i="2"/>
  <c r="L37" i="2" s="1"/>
  <c r="N37" i="2" s="1"/>
  <c r="O37" i="2" s="1"/>
  <c r="G4" i="2"/>
  <c r="G5" i="2"/>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3" i="2"/>
  <c r="D5" i="2"/>
  <c r="D4" i="2"/>
  <c r="D7" i="2"/>
  <c r="D8" i="2"/>
  <c r="D9" i="2"/>
  <c r="D10" i="2"/>
  <c r="D11" i="2"/>
  <c r="D12" i="2"/>
  <c r="D13" i="2"/>
  <c r="D14" i="2"/>
  <c r="D16" i="2"/>
  <c r="D17" i="2"/>
  <c r="D18" i="2"/>
  <c r="D19" i="2"/>
  <c r="D20" i="2"/>
  <c r="D21" i="2"/>
  <c r="D22" i="2"/>
  <c r="D23" i="2"/>
  <c r="D24" i="2"/>
  <c r="D25" i="2"/>
  <c r="D26" i="2"/>
  <c r="D27" i="2"/>
  <c r="D28" i="2"/>
  <c r="D30" i="2"/>
  <c r="D31" i="2"/>
  <c r="D32" i="2"/>
  <c r="D34" i="2"/>
  <c r="D36" i="2"/>
  <c r="D38" i="2"/>
  <c r="D39" i="2"/>
  <c r="D40" i="2"/>
  <c r="D42" i="2"/>
  <c r="D44" i="2"/>
  <c r="D46" i="2"/>
  <c r="D47" i="2"/>
  <c r="D48" i="2"/>
  <c r="D49" i="2"/>
  <c r="D51" i="2"/>
  <c r="D52" i="2"/>
  <c r="D53" i="2"/>
  <c r="D54" i="2"/>
  <c r="D55" i="2"/>
  <c r="D56" i="2"/>
  <c r="D57" i="2"/>
  <c r="D58" i="2"/>
  <c r="D59" i="2"/>
  <c r="D60" i="2"/>
  <c r="D61" i="2"/>
  <c r="D62" i="2"/>
  <c r="D63" i="2"/>
  <c r="D64" i="2"/>
  <c r="D3" i="2"/>
  <c r="J4" i="2"/>
  <c r="L4" i="2" s="1"/>
  <c r="J5" i="2"/>
  <c r="L5" i="2" s="1"/>
  <c r="J6" i="2"/>
  <c r="L6" i="2" s="1"/>
  <c r="J7" i="2"/>
  <c r="L7" i="2" s="1"/>
  <c r="J8" i="2"/>
  <c r="J9" i="2"/>
  <c r="L9" i="2" s="1"/>
  <c r="J10" i="2"/>
  <c r="L10" i="2" s="1"/>
  <c r="J11" i="2"/>
  <c r="L11" i="2" s="1"/>
  <c r="N11" i="2" s="1"/>
  <c r="J12" i="2"/>
  <c r="L12" i="2" s="1"/>
  <c r="N12" i="2" s="1"/>
  <c r="O12" i="2" s="1"/>
  <c r="J13" i="2"/>
  <c r="L13" i="2" s="1"/>
  <c r="N13" i="2" s="1"/>
  <c r="O13" i="2" s="1"/>
  <c r="J14" i="2"/>
  <c r="L14" i="2" s="1"/>
  <c r="N14" i="2" s="1"/>
  <c r="O14" i="2" s="1"/>
  <c r="J15" i="2"/>
  <c r="L15" i="2" s="1"/>
  <c r="N15" i="2" s="1"/>
  <c r="O15" i="2" s="1"/>
  <c r="J16" i="2"/>
  <c r="L16" i="2" s="1"/>
  <c r="N16" i="2" s="1"/>
  <c r="J17" i="2"/>
  <c r="L17" i="2" s="1"/>
  <c r="J18" i="2"/>
  <c r="L18" i="2" s="1"/>
  <c r="N18" i="2" s="1"/>
  <c r="J19" i="2"/>
  <c r="L19" i="2" s="1"/>
  <c r="J20" i="2"/>
  <c r="L20" i="2" s="1"/>
  <c r="J21" i="2"/>
  <c r="L21" i="2" s="1"/>
  <c r="J22" i="2"/>
  <c r="L22" i="2" s="1"/>
  <c r="J23" i="2"/>
  <c r="L23" i="2" s="1"/>
  <c r="J24" i="2"/>
  <c r="L24" i="2" s="1"/>
  <c r="J25" i="2"/>
  <c r="L25" i="2" s="1"/>
  <c r="J26" i="2"/>
  <c r="L26" i="2" s="1"/>
  <c r="J27" i="2"/>
  <c r="L27" i="2" s="1"/>
  <c r="J28" i="2"/>
  <c r="L28" i="2" s="1"/>
  <c r="N28" i="2" s="1"/>
  <c r="O28" i="2" s="1"/>
  <c r="J29" i="2"/>
  <c r="L29" i="2" s="1"/>
  <c r="N29" i="2" s="1"/>
  <c r="J30" i="2"/>
  <c r="L30" i="2" s="1"/>
  <c r="N30" i="2" s="1"/>
  <c r="O30" i="2" s="1"/>
  <c r="J31" i="2"/>
  <c r="L31" i="2" s="1"/>
  <c r="N31" i="2" s="1"/>
  <c r="J32" i="2"/>
  <c r="L32" i="2" s="1"/>
  <c r="N32" i="2" s="1"/>
  <c r="O32" i="2" s="1"/>
  <c r="J33" i="2"/>
  <c r="L33" i="2" s="1"/>
  <c r="J34" i="2"/>
  <c r="L34" i="2" s="1"/>
  <c r="N34" i="2" s="1"/>
  <c r="J35" i="2"/>
  <c r="L35" i="2" s="1"/>
  <c r="J36" i="2"/>
  <c r="L36" i="2" s="1"/>
  <c r="J38" i="2"/>
  <c r="L38" i="2" s="1"/>
  <c r="J39" i="2"/>
  <c r="L39" i="2" s="1"/>
  <c r="J40" i="2"/>
  <c r="L40" i="2" s="1"/>
  <c r="J41" i="2"/>
  <c r="L41" i="2" s="1"/>
  <c r="J42" i="2"/>
  <c r="L42" i="2" s="1"/>
  <c r="J43" i="2"/>
  <c r="L43" i="2" s="1"/>
  <c r="J44" i="2"/>
  <c r="L44" i="2" s="1"/>
  <c r="N44" i="2" s="1"/>
  <c r="O44" i="2" s="1"/>
  <c r="J45" i="2"/>
  <c r="L45" i="2" s="1"/>
  <c r="N45" i="2" s="1"/>
  <c r="J46" i="2"/>
  <c r="L46" i="2" s="1"/>
  <c r="N46" i="2" s="1"/>
  <c r="O46" i="2" s="1"/>
  <c r="J47" i="2"/>
  <c r="L47" i="2" s="1"/>
  <c r="N47" i="2" s="1"/>
  <c r="J48" i="2"/>
  <c r="L48" i="2" s="1"/>
  <c r="N48" i="2" s="1"/>
  <c r="O48" i="2" s="1"/>
  <c r="J49" i="2"/>
  <c r="L49" i="2" s="1"/>
  <c r="J50" i="2"/>
  <c r="L50" i="2" s="1"/>
  <c r="N50" i="2" s="1"/>
  <c r="J51" i="2"/>
  <c r="L51" i="2" s="1"/>
  <c r="J52" i="2"/>
  <c r="L52" i="2" s="1"/>
  <c r="J53" i="2"/>
  <c r="L53" i="2" s="1"/>
  <c r="J54" i="2"/>
  <c r="L54" i="2" s="1"/>
  <c r="J55" i="2"/>
  <c r="L55" i="2" s="1"/>
  <c r="J56" i="2"/>
  <c r="L56" i="2" s="1"/>
  <c r="J57" i="2"/>
  <c r="L57" i="2" s="1"/>
  <c r="J58" i="2"/>
  <c r="L58" i="2" s="1"/>
  <c r="N58" i="2" s="1"/>
  <c r="J59" i="2"/>
  <c r="L59" i="2" s="1"/>
  <c r="J60" i="2"/>
  <c r="L60" i="2" s="1"/>
  <c r="N60" i="2" s="1"/>
  <c r="O60" i="2" s="1"/>
  <c r="J61" i="2"/>
  <c r="L61" i="2" s="1"/>
  <c r="N61" i="2" s="1"/>
  <c r="J62" i="2"/>
  <c r="L62" i="2" s="1"/>
  <c r="N62" i="2" s="1"/>
  <c r="O62" i="2" s="1"/>
  <c r="J63" i="2"/>
  <c r="L63" i="2" s="1"/>
  <c r="N63" i="2" s="1"/>
  <c r="J64" i="2"/>
  <c r="L64" i="2" s="1"/>
  <c r="N64" i="2" s="1"/>
  <c r="O64" i="2" s="1"/>
  <c r="J65" i="2"/>
  <c r="L65" i="2" s="1"/>
  <c r="J66" i="2"/>
  <c r="L66" i="2" s="1"/>
  <c r="N66" i="2" s="1"/>
  <c r="J3" i="2"/>
  <c r="L3" i="2" s="1"/>
  <c r="M67" i="2"/>
  <c r="H67" i="2"/>
  <c r="F67" i="2"/>
  <c r="S20" i="2" s="1"/>
  <c r="X16" i="2"/>
  <c r="W16" i="2"/>
  <c r="V16" i="2"/>
  <c r="Y15" i="2"/>
  <c r="Y14" i="2"/>
  <c r="Y13" i="2"/>
  <c r="Y12" i="2"/>
  <c r="Y11" i="2"/>
  <c r="Y10" i="2"/>
  <c r="Y9" i="2"/>
  <c r="Y8" i="2"/>
  <c r="Y7" i="2"/>
  <c r="Y6" i="2"/>
  <c r="Y5" i="2"/>
  <c r="Y4" i="2"/>
  <c r="Y3" i="2"/>
  <c r="K106" i="1"/>
  <c r="F106" i="1"/>
  <c r="D106" i="1"/>
  <c r="H105" i="1"/>
  <c r="J105" i="1" s="1"/>
  <c r="L105" i="1" s="1"/>
  <c r="M105" i="1" s="1"/>
  <c r="E105" i="1"/>
  <c r="H104" i="1"/>
  <c r="J104" i="1" s="1"/>
  <c r="E104" i="1"/>
  <c r="L104" i="1" s="1"/>
  <c r="M104" i="1" s="1"/>
  <c r="H103" i="1"/>
  <c r="J103" i="1" s="1"/>
  <c r="L103" i="1" s="1"/>
  <c r="M103" i="1" s="1"/>
  <c r="E103" i="1"/>
  <c r="J102" i="1"/>
  <c r="H102" i="1"/>
  <c r="E102" i="1"/>
  <c r="L102" i="1" s="1"/>
  <c r="M102" i="1" s="1"/>
  <c r="H101" i="1"/>
  <c r="J101" i="1" s="1"/>
  <c r="E101" i="1"/>
  <c r="L101" i="1" s="1"/>
  <c r="M101" i="1" s="1"/>
  <c r="L100" i="1"/>
  <c r="M100" i="1" s="1"/>
  <c r="J100" i="1"/>
  <c r="H100" i="1"/>
  <c r="E100" i="1"/>
  <c r="H99" i="1"/>
  <c r="J99" i="1" s="1"/>
  <c r="L99" i="1" s="1"/>
  <c r="M99" i="1" s="1"/>
  <c r="E99" i="1"/>
  <c r="J98" i="1"/>
  <c r="H98" i="1"/>
  <c r="E98" i="1"/>
  <c r="L98" i="1" s="1"/>
  <c r="M98" i="1" s="1"/>
  <c r="J97" i="1"/>
  <c r="L97" i="1" s="1"/>
  <c r="M97" i="1" s="1"/>
  <c r="H97" i="1"/>
  <c r="E97" i="1"/>
  <c r="J96" i="1"/>
  <c r="L96" i="1" s="1"/>
  <c r="M96" i="1" s="1"/>
  <c r="H96" i="1"/>
  <c r="E96" i="1"/>
  <c r="H95" i="1"/>
  <c r="J95" i="1" s="1"/>
  <c r="L95" i="1" s="1"/>
  <c r="M95" i="1" s="1"/>
  <c r="E95" i="1"/>
  <c r="H94" i="1"/>
  <c r="J94" i="1" s="1"/>
  <c r="E94" i="1"/>
  <c r="H93" i="1"/>
  <c r="J93" i="1" s="1"/>
  <c r="L93" i="1" s="1"/>
  <c r="M93" i="1" s="1"/>
  <c r="E93" i="1"/>
  <c r="J92" i="1"/>
  <c r="H92" i="1"/>
  <c r="E92" i="1"/>
  <c r="L92" i="1" s="1"/>
  <c r="M92" i="1" s="1"/>
  <c r="H91" i="1"/>
  <c r="J91" i="1" s="1"/>
  <c r="E91" i="1"/>
  <c r="J90" i="1"/>
  <c r="H90" i="1"/>
  <c r="E90" i="1"/>
  <c r="L90" i="1" s="1"/>
  <c r="M90" i="1" s="1"/>
  <c r="H89" i="1"/>
  <c r="J89" i="1" s="1"/>
  <c r="L89" i="1" s="1"/>
  <c r="M89" i="1" s="1"/>
  <c r="E89" i="1"/>
  <c r="H88" i="1"/>
  <c r="J88" i="1" s="1"/>
  <c r="E88" i="1"/>
  <c r="L88" i="1" s="1"/>
  <c r="M88" i="1" s="1"/>
  <c r="H87" i="1"/>
  <c r="J87" i="1" s="1"/>
  <c r="L87" i="1" s="1"/>
  <c r="M87" i="1" s="1"/>
  <c r="E87" i="1"/>
  <c r="J86" i="1"/>
  <c r="H86" i="1"/>
  <c r="E86" i="1"/>
  <c r="L86" i="1" s="1"/>
  <c r="M86" i="1" s="1"/>
  <c r="H85" i="1"/>
  <c r="J85" i="1" s="1"/>
  <c r="E85" i="1"/>
  <c r="L84" i="1"/>
  <c r="M84" i="1" s="1"/>
  <c r="J84" i="1"/>
  <c r="H84" i="1"/>
  <c r="E84" i="1"/>
  <c r="H83" i="1"/>
  <c r="J83" i="1" s="1"/>
  <c r="L83" i="1" s="1"/>
  <c r="M83" i="1" s="1"/>
  <c r="E83" i="1"/>
  <c r="J82" i="1"/>
  <c r="H82" i="1"/>
  <c r="E82" i="1"/>
  <c r="L82" i="1" s="1"/>
  <c r="M82" i="1" s="1"/>
  <c r="J81" i="1"/>
  <c r="L81" i="1" s="1"/>
  <c r="M81" i="1" s="1"/>
  <c r="H81" i="1"/>
  <c r="E81" i="1"/>
  <c r="J80" i="1"/>
  <c r="H80" i="1"/>
  <c r="E80" i="1"/>
  <c r="L80" i="1" s="1"/>
  <c r="M80" i="1" s="1"/>
  <c r="H79" i="1"/>
  <c r="J79" i="1" s="1"/>
  <c r="L79" i="1" s="1"/>
  <c r="M79" i="1" s="1"/>
  <c r="E79" i="1"/>
  <c r="H78" i="1"/>
  <c r="J78" i="1" s="1"/>
  <c r="E78" i="1"/>
  <c r="H77" i="1"/>
  <c r="J77" i="1" s="1"/>
  <c r="L77" i="1" s="1"/>
  <c r="M77" i="1" s="1"/>
  <c r="E77" i="1"/>
  <c r="J76" i="1"/>
  <c r="H76" i="1"/>
  <c r="E76" i="1"/>
  <c r="L76" i="1" s="1"/>
  <c r="M76" i="1" s="1"/>
  <c r="H75" i="1"/>
  <c r="J75" i="1" s="1"/>
  <c r="E75" i="1"/>
  <c r="L75" i="1" s="1"/>
  <c r="M75" i="1" s="1"/>
  <c r="J74" i="1"/>
  <c r="H74" i="1"/>
  <c r="E74" i="1"/>
  <c r="L74" i="1" s="1"/>
  <c r="M74" i="1" s="1"/>
  <c r="H73" i="1"/>
  <c r="J73" i="1" s="1"/>
  <c r="L73" i="1" s="1"/>
  <c r="M73" i="1" s="1"/>
  <c r="E73" i="1"/>
  <c r="H72" i="1"/>
  <c r="J72" i="1" s="1"/>
  <c r="E72" i="1"/>
  <c r="L72" i="1" s="1"/>
  <c r="M72" i="1" s="1"/>
  <c r="H71" i="1"/>
  <c r="J71" i="1" s="1"/>
  <c r="L71" i="1" s="1"/>
  <c r="M71" i="1" s="1"/>
  <c r="E71" i="1"/>
  <c r="J70" i="1"/>
  <c r="H70" i="1"/>
  <c r="E70" i="1"/>
  <c r="L70" i="1" s="1"/>
  <c r="M70" i="1" s="1"/>
  <c r="H69" i="1"/>
  <c r="J69" i="1" s="1"/>
  <c r="E69" i="1"/>
  <c r="L69" i="1" s="1"/>
  <c r="M69" i="1" s="1"/>
  <c r="L68" i="1"/>
  <c r="M68" i="1" s="1"/>
  <c r="J68" i="1"/>
  <c r="H68" i="1"/>
  <c r="E68" i="1"/>
  <c r="H67" i="1"/>
  <c r="J67" i="1" s="1"/>
  <c r="L67" i="1" s="1"/>
  <c r="M67" i="1" s="1"/>
  <c r="E67" i="1"/>
  <c r="J66" i="1"/>
  <c r="H66" i="1"/>
  <c r="E66" i="1"/>
  <c r="L66" i="1" s="1"/>
  <c r="M66" i="1" s="1"/>
  <c r="J65" i="1"/>
  <c r="L65" i="1" s="1"/>
  <c r="M65" i="1" s="1"/>
  <c r="H65" i="1"/>
  <c r="E65" i="1"/>
  <c r="J64" i="1"/>
  <c r="H64" i="1"/>
  <c r="E64" i="1"/>
  <c r="L64" i="1" s="1"/>
  <c r="M64" i="1" s="1"/>
  <c r="H63" i="1"/>
  <c r="J63" i="1" s="1"/>
  <c r="L63" i="1" s="1"/>
  <c r="M63" i="1" s="1"/>
  <c r="E63" i="1"/>
  <c r="H62" i="1"/>
  <c r="J62" i="1" s="1"/>
  <c r="E62" i="1"/>
  <c r="H61" i="1"/>
  <c r="J61" i="1" s="1"/>
  <c r="L61" i="1" s="1"/>
  <c r="M61" i="1" s="1"/>
  <c r="E61" i="1"/>
  <c r="J60" i="1"/>
  <c r="H60" i="1"/>
  <c r="E60" i="1"/>
  <c r="L60" i="1" s="1"/>
  <c r="M60" i="1" s="1"/>
  <c r="H59" i="1"/>
  <c r="J59" i="1" s="1"/>
  <c r="E59" i="1"/>
  <c r="J58" i="1"/>
  <c r="H58" i="1"/>
  <c r="E58" i="1"/>
  <c r="L58" i="1" s="1"/>
  <c r="M58" i="1" s="1"/>
  <c r="H57" i="1"/>
  <c r="J57" i="1" s="1"/>
  <c r="L57" i="1" s="1"/>
  <c r="M57" i="1" s="1"/>
  <c r="E57" i="1"/>
  <c r="H56" i="1"/>
  <c r="J56" i="1" s="1"/>
  <c r="E56" i="1"/>
  <c r="L56" i="1" s="1"/>
  <c r="M56" i="1" s="1"/>
  <c r="H55" i="1"/>
  <c r="J55" i="1" s="1"/>
  <c r="L55" i="1" s="1"/>
  <c r="M55" i="1" s="1"/>
  <c r="E55" i="1"/>
  <c r="J54" i="1"/>
  <c r="H54" i="1"/>
  <c r="E54" i="1"/>
  <c r="L54" i="1" s="1"/>
  <c r="M54" i="1" s="1"/>
  <c r="H53" i="1"/>
  <c r="J53" i="1" s="1"/>
  <c r="E53" i="1"/>
  <c r="L52" i="1"/>
  <c r="M52" i="1" s="1"/>
  <c r="J52" i="1"/>
  <c r="H52" i="1"/>
  <c r="E52" i="1"/>
  <c r="H51" i="1"/>
  <c r="J51" i="1" s="1"/>
  <c r="L51" i="1" s="1"/>
  <c r="M51" i="1" s="1"/>
  <c r="E51" i="1"/>
  <c r="J50" i="1"/>
  <c r="H50" i="1"/>
  <c r="E50" i="1"/>
  <c r="L50" i="1" s="1"/>
  <c r="M50" i="1" s="1"/>
  <c r="J49" i="1"/>
  <c r="L49" i="1" s="1"/>
  <c r="M49" i="1" s="1"/>
  <c r="H49" i="1"/>
  <c r="E49" i="1"/>
  <c r="J48" i="1"/>
  <c r="H48" i="1"/>
  <c r="E48" i="1"/>
  <c r="L48" i="1" s="1"/>
  <c r="M48" i="1" s="1"/>
  <c r="H47" i="1"/>
  <c r="J47" i="1" s="1"/>
  <c r="L47" i="1" s="1"/>
  <c r="M47" i="1" s="1"/>
  <c r="E47" i="1"/>
  <c r="H46" i="1"/>
  <c r="J46" i="1" s="1"/>
  <c r="E46" i="1"/>
  <c r="H45" i="1"/>
  <c r="J45" i="1" s="1"/>
  <c r="L45" i="1" s="1"/>
  <c r="M45" i="1" s="1"/>
  <c r="E45" i="1"/>
  <c r="J44" i="1"/>
  <c r="H44" i="1"/>
  <c r="E44" i="1"/>
  <c r="L44" i="1" s="1"/>
  <c r="M44" i="1" s="1"/>
  <c r="H43" i="1"/>
  <c r="J43" i="1" s="1"/>
  <c r="E43" i="1"/>
  <c r="L43" i="1" s="1"/>
  <c r="M43" i="1" s="1"/>
  <c r="J42" i="1"/>
  <c r="H42" i="1"/>
  <c r="E42" i="1"/>
  <c r="L42" i="1" s="1"/>
  <c r="M42" i="1" s="1"/>
  <c r="H41" i="1"/>
  <c r="J41" i="1" s="1"/>
  <c r="L41" i="1" s="1"/>
  <c r="M41" i="1" s="1"/>
  <c r="E41" i="1"/>
  <c r="H40" i="1"/>
  <c r="J40" i="1" s="1"/>
  <c r="E40" i="1"/>
  <c r="L40" i="1" s="1"/>
  <c r="M40" i="1" s="1"/>
  <c r="H39" i="1"/>
  <c r="J39" i="1" s="1"/>
  <c r="L39" i="1" s="1"/>
  <c r="M39" i="1" s="1"/>
  <c r="E39" i="1"/>
  <c r="J38" i="1"/>
  <c r="H38" i="1"/>
  <c r="E38" i="1"/>
  <c r="L38" i="1" s="1"/>
  <c r="M38" i="1" s="1"/>
  <c r="H37" i="1"/>
  <c r="J37" i="1" s="1"/>
  <c r="E37" i="1"/>
  <c r="L37" i="1" s="1"/>
  <c r="M37" i="1" s="1"/>
  <c r="L36" i="1"/>
  <c r="M36" i="1" s="1"/>
  <c r="J36" i="1"/>
  <c r="H36" i="1"/>
  <c r="E36" i="1"/>
  <c r="H35" i="1"/>
  <c r="J35" i="1" s="1"/>
  <c r="L35" i="1" s="1"/>
  <c r="M35" i="1" s="1"/>
  <c r="E35" i="1"/>
  <c r="J34" i="1"/>
  <c r="H34" i="1"/>
  <c r="E34" i="1"/>
  <c r="L34" i="1" s="1"/>
  <c r="M34" i="1" s="1"/>
  <c r="J33" i="1"/>
  <c r="L33" i="1" s="1"/>
  <c r="M33" i="1" s="1"/>
  <c r="H33" i="1"/>
  <c r="E33" i="1"/>
  <c r="L32" i="1"/>
  <c r="J32" i="1"/>
  <c r="J31" i="1"/>
  <c r="H31" i="1"/>
  <c r="E31" i="1"/>
  <c r="L31" i="1" s="1"/>
  <c r="M31" i="1" s="1"/>
  <c r="H30" i="1"/>
  <c r="J30" i="1" s="1"/>
  <c r="E30" i="1"/>
  <c r="L29" i="1"/>
  <c r="M29" i="1" s="1"/>
  <c r="J29" i="1"/>
  <c r="H29" i="1"/>
  <c r="E29" i="1"/>
  <c r="H28" i="1"/>
  <c r="J28" i="1" s="1"/>
  <c r="L28" i="1" s="1"/>
  <c r="M28" i="1" s="1"/>
  <c r="E28" i="1"/>
  <c r="J27" i="1"/>
  <c r="H27" i="1"/>
  <c r="E27" i="1"/>
  <c r="L27" i="1" s="1"/>
  <c r="M27" i="1" s="1"/>
  <c r="J26" i="1"/>
  <c r="L26" i="1" s="1"/>
  <c r="M26" i="1" s="1"/>
  <c r="H26" i="1"/>
  <c r="E26" i="1"/>
  <c r="J25" i="1"/>
  <c r="H25" i="1"/>
  <c r="E25" i="1"/>
  <c r="L25" i="1" s="1"/>
  <c r="M25" i="1" s="1"/>
  <c r="H24" i="1"/>
  <c r="J24" i="1" s="1"/>
  <c r="L24" i="1" s="1"/>
  <c r="M24" i="1" s="1"/>
  <c r="E24" i="1"/>
  <c r="Q23" i="1"/>
  <c r="H23" i="1"/>
  <c r="J23" i="1" s="1"/>
  <c r="L23" i="1" s="1"/>
  <c r="M23" i="1" s="1"/>
  <c r="E23" i="1"/>
  <c r="J22" i="1"/>
  <c r="H22" i="1"/>
  <c r="E22" i="1"/>
  <c r="L22" i="1" s="1"/>
  <c r="M22" i="1" s="1"/>
  <c r="H21" i="1"/>
  <c r="J21" i="1" s="1"/>
  <c r="E21" i="1"/>
  <c r="L21" i="1" s="1"/>
  <c r="M21" i="1" s="1"/>
  <c r="J20" i="1"/>
  <c r="H20" i="1"/>
  <c r="E20" i="1"/>
  <c r="L20" i="1" s="1"/>
  <c r="M20" i="1" s="1"/>
  <c r="S19" i="1"/>
  <c r="R19" i="1"/>
  <c r="Q19" i="1"/>
  <c r="H19" i="1"/>
  <c r="J19" i="1" s="1"/>
  <c r="E19" i="1"/>
  <c r="L19" i="1" s="1"/>
  <c r="M19" i="1" s="1"/>
  <c r="T18" i="1"/>
  <c r="H18" i="1"/>
  <c r="J18" i="1" s="1"/>
  <c r="L18" i="1" s="1"/>
  <c r="M18" i="1" s="1"/>
  <c r="E18" i="1"/>
  <c r="T17" i="1"/>
  <c r="H17" i="1"/>
  <c r="J17" i="1" s="1"/>
  <c r="L17" i="1" s="1"/>
  <c r="M17" i="1" s="1"/>
  <c r="E17" i="1"/>
  <c r="T16" i="1"/>
  <c r="H16" i="1"/>
  <c r="J16" i="1" s="1"/>
  <c r="E16" i="1"/>
  <c r="L16" i="1" s="1"/>
  <c r="M16" i="1" s="1"/>
  <c r="T15" i="1"/>
  <c r="H15" i="1"/>
  <c r="J15" i="1" s="1"/>
  <c r="L15" i="1" s="1"/>
  <c r="M15" i="1" s="1"/>
  <c r="E15" i="1"/>
  <c r="T14" i="1"/>
  <c r="H14" i="1"/>
  <c r="J14" i="1" s="1"/>
  <c r="L14" i="1" s="1"/>
  <c r="M14" i="1" s="1"/>
  <c r="E14" i="1"/>
  <c r="T13" i="1"/>
  <c r="J13" i="1"/>
  <c r="L13" i="1" s="1"/>
  <c r="M13" i="1" s="1"/>
  <c r="H13" i="1"/>
  <c r="E13" i="1"/>
  <c r="T12" i="1"/>
  <c r="H12" i="1"/>
  <c r="J12" i="1" s="1"/>
  <c r="L12" i="1" s="1"/>
  <c r="M12" i="1" s="1"/>
  <c r="E12" i="1"/>
  <c r="T11" i="1"/>
  <c r="H11" i="1"/>
  <c r="J11" i="1" s="1"/>
  <c r="E11" i="1"/>
  <c r="L11" i="1" s="1"/>
  <c r="M11" i="1" s="1"/>
  <c r="T10" i="1"/>
  <c r="H10" i="1"/>
  <c r="J10" i="1" s="1"/>
  <c r="L10" i="1" s="1"/>
  <c r="M10" i="1" s="1"/>
  <c r="E10" i="1"/>
  <c r="T9" i="1"/>
  <c r="H9" i="1"/>
  <c r="J9" i="1" s="1"/>
  <c r="L9" i="1" s="1"/>
  <c r="M9" i="1" s="1"/>
  <c r="E9" i="1"/>
  <c r="T8" i="1"/>
  <c r="H8" i="1"/>
  <c r="J8" i="1" s="1"/>
  <c r="E8" i="1"/>
  <c r="T7" i="1"/>
  <c r="H7" i="1"/>
  <c r="J7" i="1" s="1"/>
  <c r="L7" i="1" s="1"/>
  <c r="M7" i="1" s="1"/>
  <c r="E7" i="1"/>
  <c r="T6" i="1"/>
  <c r="T19" i="1" s="1"/>
  <c r="S23" i="1" s="1"/>
  <c r="H6" i="1"/>
  <c r="H106" i="1" s="1"/>
  <c r="E6" i="1"/>
  <c r="T5" i="1"/>
  <c r="H5" i="1"/>
  <c r="J5" i="1" s="1"/>
  <c r="E5" i="1"/>
  <c r="T4" i="1"/>
  <c r="J4" i="1"/>
  <c r="H4" i="1"/>
  <c r="E4" i="1"/>
  <c r="L4" i="1" s="1"/>
  <c r="M4" i="1" s="1"/>
  <c r="N52" i="2" l="1"/>
  <c r="O52" i="2" s="1"/>
  <c r="N36" i="2"/>
  <c r="N20" i="2"/>
  <c r="N42" i="2"/>
  <c r="N26" i="2"/>
  <c r="N10" i="2"/>
  <c r="N3" i="2"/>
  <c r="N51" i="2"/>
  <c r="O51" i="2" s="1"/>
  <c r="N35" i="2"/>
  <c r="O35" i="2" s="1"/>
  <c r="N19" i="2"/>
  <c r="O19" i="2" s="1"/>
  <c r="N56" i="2"/>
  <c r="N40" i="2"/>
  <c r="N24" i="2"/>
  <c r="O24" i="2" s="1"/>
  <c r="N54" i="2"/>
  <c r="O54" i="2" s="1"/>
  <c r="N38" i="2"/>
  <c r="O38" i="2" s="1"/>
  <c r="N22" i="2"/>
  <c r="O22" i="2" s="1"/>
  <c r="N6" i="2"/>
  <c r="O6" i="2" s="1"/>
  <c r="N53" i="2"/>
  <c r="O53" i="2" s="1"/>
  <c r="N21" i="2"/>
  <c r="N5" i="2"/>
  <c r="O5" i="2" s="1"/>
  <c r="N57" i="2"/>
  <c r="N41" i="2"/>
  <c r="N25" i="2"/>
  <c r="N9" i="2"/>
  <c r="O9" i="2" s="1"/>
  <c r="N55" i="2"/>
  <c r="O55" i="2" s="1"/>
  <c r="N39" i="2"/>
  <c r="O39" i="2" s="1"/>
  <c r="N23" i="2"/>
  <c r="O23" i="2" s="1"/>
  <c r="N7" i="2"/>
  <c r="O7" i="2" s="1"/>
  <c r="N4" i="2"/>
  <c r="O4" i="2" s="1"/>
  <c r="N65" i="2"/>
  <c r="O65" i="2" s="1"/>
  <c r="N49" i="2"/>
  <c r="O49" i="2" s="1"/>
  <c r="N33" i="2"/>
  <c r="O33" i="2" s="1"/>
  <c r="N17" i="2"/>
  <c r="O17" i="2" s="1"/>
  <c r="N59" i="2"/>
  <c r="O59" i="2" s="1"/>
  <c r="N43" i="2"/>
  <c r="O43" i="2" s="1"/>
  <c r="N27" i="2"/>
  <c r="O27" i="2" s="1"/>
  <c r="O36" i="2"/>
  <c r="O66" i="2"/>
  <c r="O50" i="2"/>
  <c r="O57" i="2"/>
  <c r="O41" i="2"/>
  <c r="O25" i="2"/>
  <c r="O21" i="2"/>
  <c r="O20" i="2"/>
  <c r="O3" i="2"/>
  <c r="O34" i="2"/>
  <c r="O18" i="2"/>
  <c r="O31" i="2"/>
  <c r="O47" i="2"/>
  <c r="O16" i="2"/>
  <c r="O61" i="2"/>
  <c r="O45" i="2"/>
  <c r="O29" i="2"/>
  <c r="O63" i="2"/>
  <c r="O11" i="2"/>
  <c r="O40" i="2"/>
  <c r="O56" i="2"/>
  <c r="O42" i="2"/>
  <c r="O10" i="2"/>
  <c r="O26" i="2"/>
  <c r="O58" i="2"/>
  <c r="J67" i="2"/>
  <c r="L8" i="2"/>
  <c r="Y16" i="2"/>
  <c r="W20" i="2" s="1"/>
  <c r="L5" i="1"/>
  <c r="L46" i="1"/>
  <c r="M46" i="1" s="1"/>
  <c r="L78" i="1"/>
  <c r="M78" i="1" s="1"/>
  <c r="L59" i="1"/>
  <c r="M59" i="1" s="1"/>
  <c r="L91" i="1"/>
  <c r="M91" i="1" s="1"/>
  <c r="L53" i="1"/>
  <c r="M53" i="1" s="1"/>
  <c r="L85" i="1"/>
  <c r="M85" i="1" s="1"/>
  <c r="L8" i="1"/>
  <c r="M8" i="1" s="1"/>
  <c r="L30" i="1"/>
  <c r="M30" i="1" s="1"/>
  <c r="L62" i="1"/>
  <c r="M62" i="1" s="1"/>
  <c r="L94" i="1"/>
  <c r="M94" i="1" s="1"/>
  <c r="J6" i="1"/>
  <c r="L67" i="2" l="1"/>
  <c r="N8" i="2"/>
  <c r="O8" i="2" s="1"/>
  <c r="J106" i="1"/>
  <c r="L6" i="1"/>
  <c r="N67" i="2" l="1"/>
  <c r="O67" i="2" s="1"/>
  <c r="M6" i="1"/>
  <c r="L106" i="1"/>
  <c r="V20" i="2" l="1"/>
  <c r="X20" i="2" s="1"/>
  <c r="Y20" i="2" s="1"/>
  <c r="M106" i="1"/>
  <c r="R23" i="1"/>
  <c r="T23" i="1" s="1"/>
  <c r="U23" i="1" s="1"/>
</calcChain>
</file>

<file path=xl/sharedStrings.xml><?xml version="1.0" encoding="utf-8"?>
<sst xmlns="http://schemas.openxmlformats.org/spreadsheetml/2006/main" count="377" uniqueCount="117">
  <si>
    <t>赤文字のところ、計算式入力。白抜きのところに手入力すれば自動計算されます</t>
  </si>
  <si>
    <t>手入力</t>
  </si>
  <si>
    <t>自動（5.5%)</t>
  </si>
  <si>
    <t>州の税率を入力</t>
  </si>
  <si>
    <t>自動</t>
  </si>
  <si>
    <t>受注日</t>
  </si>
  <si>
    <t>商品名</t>
  </si>
  <si>
    <t>販売価格</t>
  </si>
  <si>
    <t>成約手数料</t>
  </si>
  <si>
    <t>仕入れ値（送料含）</t>
  </si>
  <si>
    <t>Tax</t>
  </si>
  <si>
    <t>Tax込み価格</t>
  </si>
  <si>
    <t>為替レート</t>
  </si>
  <si>
    <t>円換算</t>
  </si>
  <si>
    <t>送料</t>
  </si>
  <si>
    <t>利益</t>
  </si>
  <si>
    <t>利益率</t>
  </si>
  <si>
    <t>トラッキング＃</t>
  </si>
  <si>
    <t>日付</t>
  </si>
  <si>
    <t>関税</t>
  </si>
  <si>
    <t>返品送料</t>
  </si>
  <si>
    <t>返品</t>
  </si>
  <si>
    <t>合計</t>
  </si>
  <si>
    <t>例</t>
  </si>
  <si>
    <t>例2019/07/12</t>
  </si>
  <si>
    <t>【UGG】TUOLUMNE LEOPARD☆大人気 レオパード柄 サンダル☆</t>
  </si>
  <si>
    <t>【UGG】アグ新作 SILVERLAKE II★ロゴストラップ 厚底サンダル★</t>
  </si>
  <si>
    <t>☆UGG新作☆EMILY MESH☆ロゴ メッシュ サンダル☆</t>
  </si>
  <si>
    <t>【Urban Outfitters x Metallica】メタリカ ノースリーブTシャツ</t>
  </si>
  <si>
    <t>☆A4対応☆【MARC JACOBS】コミューター レザー トートバッグ☆</t>
  </si>
  <si>
    <t>【COACH】Poppy ウェッジサンダル☆ロゴストラップ☆</t>
  </si>
  <si>
    <t>【Koolaburra by UGG】SERAH☆スエード サンダル☆</t>
  </si>
  <si>
    <t>【Ralph Lauren】ストライプ ショートパンツ☆Swim Trunk 水着☆</t>
  </si>
  <si>
    <t>【VANS】ペイズリー柄 ショートパンツ</t>
  </si>
  <si>
    <t>【UGG】WAINSCOTT BUCKLE◇バックル付き スライドサンダル</t>
  </si>
  <si>
    <t>日本未入荷☆【FTC】Small OG 6 Panel Cap☆ロゴキャップ</t>
  </si>
  <si>
    <t>【Stussy】Hand Drawn Flower Shirt◇オシャレシャツ</t>
  </si>
  <si>
    <t>【Ralph Lauren】サファリ ポロベア Ｔシャツ☆追跡あり</t>
  </si>
  <si>
    <t>報告する金額</t>
  </si>
  <si>
    <t>販売額</t>
  </si>
  <si>
    <t xml:space="preserve"> 利益合計</t>
  </si>
  <si>
    <t>関税、返品送料</t>
  </si>
  <si>
    <t>最終利益</t>
  </si>
  <si>
    <t>最終利益率</t>
  </si>
  <si>
    <t>【UGG】BROOKSIDE FLIP◇ブルックサイド メンズ ビーチサンダル</t>
  </si>
  <si>
    <t>☆新作☆【Ralph Lauren】ストライプ フリース フーディ☆</t>
  </si>
  <si>
    <t>【VANS】LEATHER AUTHENTIC★ブラック レザー スニーカー★</t>
  </si>
  <si>
    <t>【UGG】KARI☆大人気 メタリック クロスストラップ サンダル☆</t>
  </si>
  <si>
    <t>【ロンハーマン取扱】CAPTAIN FIN☆Drifter 長袖 ロンT 袖ロゴ</t>
  </si>
  <si>
    <t>【Ralph Lauren】花束バスケット ピクニックポロベア Ｔシャツ☆</t>
  </si>
  <si>
    <t>【Polo Ralph Lauren】2021ウィンブルドン Ball Boy ポロシャツ</t>
  </si>
  <si>
    <t>大人気ナイキエアフォース☆NIKE Air Force 1 '07☆White Gum</t>
  </si>
  <si>
    <t>【UGG】BREN★スリッポン スニーカー★新作 パステルカラー★</t>
  </si>
  <si>
    <t>【☆UGG新作☆】ANSLEY BLOSSOM★春色 花刺繍★</t>
  </si>
  <si>
    <t>大人もOK★【UGG】RYNELL LEOPARD ライネル レオパード サンダル</t>
  </si>
  <si>
    <t>【NIKE】Jordan Flight◇ナイキ ジョーダン Tシャツ</t>
  </si>
  <si>
    <t>【ラルフローレン】新作☆トロピカル オックスフォードシャツ</t>
  </si>
  <si>
    <t>【UGG】メンズ新作◇ユニオンストラップ レザーサンダル 追跡有</t>
  </si>
  <si>
    <t>【Cole Haan】ワイアット ペニー ドライバーシューズ</t>
  </si>
  <si>
    <t>★大人気★【Ralph Lauren】ポロベア キーホルダー</t>
  </si>
  <si>
    <t>【Kate Spade】Spade Street Compact Mirror☆コンパクトミラー</t>
  </si>
  <si>
    <t>【JIMMY CHOO】Salise☆クロコ型押し レザーサンダル 65mm</t>
  </si>
  <si>
    <t>☆ラルフローレン x NYヤンキース☆ ポロベア 半袖 ポロシャツ☆</t>
  </si>
  <si>
    <t>ID</t>
  </si>
  <si>
    <t>Date</t>
  </si>
  <si>
    <t>ProductName</t>
  </si>
  <si>
    <t>Brand</t>
  </si>
  <si>
    <t>ProductPrice</t>
  </si>
  <si>
    <t>PlatformFee</t>
  </si>
  <si>
    <t>CostUSD</t>
  </si>
  <si>
    <t>CostwithTax</t>
  </si>
  <si>
    <t>Rate</t>
  </si>
  <si>
    <t>CostYen</t>
  </si>
  <si>
    <t>Shipping</t>
  </si>
  <si>
    <t>NetProfit</t>
  </si>
  <si>
    <t>ProfitMargin</t>
  </si>
  <si>
    <t>Tracking ＃</t>
  </si>
  <si>
    <t>DutyTax</t>
  </si>
  <si>
    <t>RefundShipping</t>
  </si>
  <si>
    <t>Refund</t>
  </si>
  <si>
    <t>Total</t>
  </si>
  <si>
    <t>ToalGross</t>
  </si>
  <si>
    <t>TotalNet</t>
  </si>
  <si>
    <t>TotalRefund&amp;Tax</t>
  </si>
  <si>
    <t>NetProfitMargin</t>
  </si>
  <si>
    <t>UGG</t>
  </si>
  <si>
    <t>NIKE</t>
  </si>
  <si>
    <t>Ralph Lauren</t>
  </si>
  <si>
    <t>Ron Herman</t>
  </si>
  <si>
    <t>Shoes</t>
  </si>
  <si>
    <t>Bags</t>
  </si>
  <si>
    <t>Swimsuits</t>
  </si>
  <si>
    <t>Hats</t>
  </si>
  <si>
    <t>T-shirts</t>
  </si>
  <si>
    <t>Tops</t>
  </si>
  <si>
    <t>Jackets</t>
  </si>
  <si>
    <t>Shorts</t>
  </si>
  <si>
    <t>Pants</t>
  </si>
  <si>
    <t>Sandals</t>
  </si>
  <si>
    <t>Sneakers</t>
  </si>
  <si>
    <t>Others</t>
  </si>
  <si>
    <t>Grand Total</t>
  </si>
  <si>
    <t>Sum of ProductPrice</t>
  </si>
  <si>
    <t>COACH</t>
  </si>
  <si>
    <t>Cole Haan</t>
  </si>
  <si>
    <t>FTC</t>
  </si>
  <si>
    <t>JIMMY CHOO</t>
  </si>
  <si>
    <t>Kate Spade</t>
  </si>
  <si>
    <t>Koolaburra by UGG</t>
  </si>
  <si>
    <t>MARC JACOBS</t>
  </si>
  <si>
    <t>Stussy</t>
  </si>
  <si>
    <t>VANS</t>
  </si>
  <si>
    <t>Urban Outfitters</t>
  </si>
  <si>
    <t>Women's</t>
  </si>
  <si>
    <t>Men's</t>
  </si>
  <si>
    <t>GenderCategory</t>
  </si>
  <si>
    <t>ItemCategory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</si>
</sst>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164" formatCode="[$¥-411]#,##0.00"/>
    <numFmt numFmtId="165" formatCode="[$¥-411]#,##0"/>
    <numFmt numFmtId="166" formatCode="[$$]#,##0.00"/>
    <numFmt numFmtId="167" formatCode="m/d"/>
    <numFmt numFmtId="168" formatCode="&quot;¥&quot;#,##0"/>
    <numFmt numFmtId="169" formatCode="[$¥]#,##0"/>
    <numFmt numFmtId="176" formatCode="m/d/yy;@"/>
  </numFmts>
  <fonts count="27">
    <font>
      <sz val="10"/>
      <color rgb="FF000000"/>
      <name val="Arial"/>
      <scheme val="minor"/>
    </font>
    <font>
      <sz val="9"/>
      <color theme="1"/>
      <name val="Arial"/>
      <family val="2"/>
    </font>
    <font>
      <b/>
      <sz val="11"/>
      <color rgb="FF0000FF"/>
      <name val="Arial"/>
      <family val="2"/>
    </font>
    <font>
      <sz val="9"/>
      <color theme="1"/>
      <name val="Arial"/>
      <family val="2"/>
      <scheme val="minor"/>
    </font>
    <font>
      <sz val="10"/>
      <name val="Arial"/>
      <family val="2"/>
    </font>
    <font>
      <b/>
      <sz val="9"/>
      <color rgb="FFFF0000"/>
      <name val="Arial"/>
      <family val="2"/>
    </font>
    <font>
      <b/>
      <sz val="7"/>
      <color theme="1"/>
      <name val="Arial"/>
      <family val="2"/>
    </font>
    <font>
      <b/>
      <sz val="6"/>
      <color theme="1"/>
      <name val="Arial"/>
      <family val="2"/>
    </font>
    <font>
      <sz val="7"/>
      <color theme="1"/>
      <name val="Arial"/>
      <family val="2"/>
    </font>
    <font>
      <sz val="10"/>
      <color theme="1"/>
      <name val="Arial"/>
      <family val="2"/>
      <scheme val="minor"/>
    </font>
    <font>
      <sz val="10"/>
      <color theme="1"/>
      <name val="Arial"/>
      <family val="2"/>
    </font>
    <font>
      <u/>
      <sz val="10"/>
      <color rgb="FF2E2E2E"/>
      <name val="&quot;ヒラギノ角ゴ ProN W3&quot;"/>
    </font>
    <font>
      <sz val="10"/>
      <color rgb="FF7ECDEE"/>
      <name val="&quot;ヒラギノ角ゴ ProN W3&quot;"/>
    </font>
    <font>
      <sz val="11"/>
      <color rgb="FF222222"/>
      <name val="-apple-system"/>
    </font>
    <font>
      <u/>
      <sz val="10"/>
      <color rgb="FF7ECDEE"/>
      <name val="&quot;ヒラギノ角ゴ ProN W3&quot;"/>
    </font>
    <font>
      <u/>
      <sz val="10"/>
      <color rgb="FF2E2E2E"/>
      <name val="&quot;ヒラギノ角ゴ ProN W3&quot;"/>
    </font>
    <font>
      <b/>
      <sz val="12"/>
      <color rgb="FF0000FF"/>
      <name val="Arial"/>
      <family val="2"/>
      <scheme val="minor"/>
    </font>
    <font>
      <u/>
      <sz val="10"/>
      <color rgb="FF2E2E2E"/>
      <name val="&quot;ヒラギノ角ゴ ProN W3&quot;"/>
    </font>
    <font>
      <u/>
      <sz val="10"/>
      <color rgb="FF7ECDEE"/>
      <name val="&quot;ヒラギノ角ゴ ProN W3&quot;"/>
    </font>
    <font>
      <u/>
      <sz val="10"/>
      <color rgb="FF2E2E2E"/>
      <name val="&quot;ヒラギノ角ゴ ProN W3&quot;"/>
    </font>
    <font>
      <b/>
      <sz val="10"/>
      <color theme="1"/>
      <name val="Arial"/>
      <family val="2"/>
      <scheme val="minor"/>
    </font>
    <font>
      <b/>
      <sz val="10"/>
      <color theme="1"/>
      <name val="Arial"/>
      <family val="2"/>
    </font>
    <font>
      <b/>
      <sz val="10"/>
      <color theme="1"/>
      <name val="Arial"/>
      <family val="2"/>
      <scheme val="minor"/>
    </font>
    <font>
      <sz val="10"/>
      <color rgb="FF000000"/>
      <name val="&quot;ヒラギノ角ゴ ProN W3&quot;"/>
    </font>
    <font>
      <sz val="11"/>
      <color rgb="FF222222"/>
      <name val="Arial"/>
      <family val="2"/>
    </font>
    <font>
      <sz val="10"/>
      <color theme="1"/>
      <name val="&quot;ヒラギノ角ゴ ProN W3&quot;"/>
    </font>
    <font>
      <sz val="10"/>
      <color rgb="FF000000"/>
      <name val="Arial"/>
      <family val="2"/>
      <scheme val="minor"/>
    </font>
  </fonts>
  <fills count="13">
    <fill>
      <patternFill patternType="none"/>
    </fill>
    <fill>
      <patternFill patternType="gray125"/>
    </fill>
    <fill>
      <patternFill patternType="solid">
        <fgColor rgb="FFFFFF00"/>
        <bgColor rgb="FFFFFF00"/>
      </patternFill>
    </fill>
    <fill>
      <patternFill patternType="solid">
        <fgColor rgb="FFFFF2CC"/>
        <bgColor rgb="FFFFF2CC"/>
      </patternFill>
    </fill>
    <fill>
      <patternFill patternType="solid">
        <fgColor rgb="FFF4CCCC"/>
        <bgColor rgb="FFF4CCCC"/>
      </patternFill>
    </fill>
    <fill>
      <patternFill patternType="solid">
        <fgColor rgb="FFD9D9D9"/>
        <bgColor rgb="FFD9D9D9"/>
      </patternFill>
    </fill>
    <fill>
      <patternFill patternType="solid">
        <fgColor rgb="FFFFFFFF"/>
        <bgColor rgb="FFFFFFFF"/>
      </patternFill>
    </fill>
    <fill>
      <patternFill patternType="solid">
        <fgColor rgb="FFF2E186"/>
        <bgColor rgb="FFF2E186"/>
      </patternFill>
    </fill>
    <fill>
      <patternFill patternType="solid">
        <fgColor rgb="FFD9EAD3"/>
        <bgColor rgb="FFD9EAD3"/>
      </patternFill>
    </fill>
    <fill>
      <patternFill patternType="solid">
        <fgColor rgb="FFC9DAF8"/>
        <bgColor rgb="FFC9DAF8"/>
      </patternFill>
    </fill>
    <fill>
      <patternFill patternType="solid">
        <fgColor rgb="FFE6B8AF"/>
        <bgColor rgb="FFE6B8AF"/>
      </patternFill>
    </fill>
    <fill>
      <patternFill patternType="solid">
        <fgColor rgb="FFEAD1DC"/>
        <bgColor rgb="FFEAD1DC"/>
      </patternFill>
    </fill>
    <fill>
      <patternFill patternType="solid">
        <fgColor rgb="FFFAFAFA"/>
        <bgColor rgb="FFFAFAFA"/>
      </patternFill>
    </fill>
  </fills>
  <borders count="13">
    <border>
      <left/>
      <right/>
      <top/>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CECECE"/>
      </top>
      <bottom style="thin">
        <color rgb="FFCECECE"/>
      </bottom>
      <diagonal/>
    </border>
    <border>
      <left style="thin">
        <color indexed="64"/>
      </left>
      <right style="thin">
        <color indexed="64"/>
      </right>
      <top style="thin">
        <color indexed="64"/>
      </top>
      <bottom style="thin">
        <color indexed="64"/>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bottom/>
      <diagonal/>
    </border>
    <border>
      <left style="thin">
        <color rgb="FF000000"/>
      </left>
      <right style="thin">
        <color rgb="FF000000"/>
      </right>
      <top/>
      <bottom/>
      <diagonal/>
    </border>
    <border>
      <left style="thin">
        <color rgb="FF000000"/>
      </left>
      <right/>
      <top/>
      <bottom style="thin">
        <color rgb="FF000000"/>
      </bottom>
      <diagonal/>
    </border>
  </borders>
  <cellStyleXfs count="1">
    <xf numFmtId="0" fontId="0" fillId="0" borderId="0"/>
  </cellStyleXfs>
  <cellXfs count="131">
    <xf numFmtId="0" fontId="0" fillId="0" borderId="0" xfId="0"/>
    <xf numFmtId="0" fontId="2" fillId="0" borderId="0" xfId="0" applyFont="1" applyAlignment="1">
      <alignment horizontal="left"/>
    </xf>
    <xf numFmtId="0" fontId="1" fillId="0" borderId="0" xfId="0" applyFont="1" applyAlignment="1">
      <alignment horizontal="center"/>
    </xf>
    <xf numFmtId="164" fontId="1" fillId="0" borderId="0" xfId="0" applyNumberFormat="1" applyFont="1" applyAlignment="1">
      <alignment horizontal="center"/>
    </xf>
    <xf numFmtId="165" fontId="1" fillId="0" borderId="0" xfId="0" applyNumberFormat="1" applyFont="1" applyAlignment="1">
      <alignment horizontal="center"/>
    </xf>
    <xf numFmtId="0" fontId="3" fillId="0" borderId="0" xfId="0" applyFont="1"/>
    <xf numFmtId="0" fontId="1" fillId="0" borderId="3" xfId="0" applyFont="1" applyBorder="1" applyAlignment="1">
      <alignment horizontal="center"/>
    </xf>
    <xf numFmtId="165" fontId="5" fillId="2" borderId="3" xfId="0" applyNumberFormat="1" applyFont="1" applyFill="1" applyBorder="1" applyAlignment="1">
      <alignment horizontal="center"/>
    </xf>
    <xf numFmtId="166" fontId="1" fillId="0" borderId="3" xfId="0" applyNumberFormat="1" applyFont="1" applyBorder="1" applyAlignment="1">
      <alignment horizontal="center"/>
    </xf>
    <xf numFmtId="165" fontId="1" fillId="0" borderId="3" xfId="0" applyNumberFormat="1" applyFont="1" applyBorder="1" applyAlignment="1">
      <alignment horizontal="center"/>
    </xf>
    <xf numFmtId="164" fontId="1" fillId="0" borderId="3" xfId="0" applyNumberFormat="1" applyFont="1" applyBorder="1" applyAlignment="1">
      <alignment horizontal="center"/>
    </xf>
    <xf numFmtId="0" fontId="6" fillId="0" borderId="4" xfId="0" applyFont="1" applyBorder="1" applyAlignment="1">
      <alignment horizontal="center"/>
    </xf>
    <xf numFmtId="165" fontId="6" fillId="3" borderId="4" xfId="0" applyNumberFormat="1" applyFont="1" applyFill="1" applyBorder="1" applyAlignment="1">
      <alignment horizontal="center"/>
    </xf>
    <xf numFmtId="166" fontId="7" fillId="0" borderId="4" xfId="0" applyNumberFormat="1" applyFont="1" applyBorder="1" applyAlignment="1">
      <alignment horizontal="left"/>
    </xf>
    <xf numFmtId="0" fontId="6" fillId="3" borderId="4" xfId="0" applyFont="1" applyFill="1" applyBorder="1" applyAlignment="1">
      <alignment horizontal="center"/>
    </xf>
    <xf numFmtId="164" fontId="6" fillId="3" borderId="4" xfId="0" applyNumberFormat="1" applyFont="1" applyFill="1" applyBorder="1" applyAlignment="1">
      <alignment horizontal="center"/>
    </xf>
    <xf numFmtId="0" fontId="8" fillId="3" borderId="4" xfId="0" applyFont="1" applyFill="1" applyBorder="1" applyAlignment="1">
      <alignment horizontal="center"/>
    </xf>
    <xf numFmtId="0" fontId="3" fillId="4" borderId="5" xfId="0" applyFont="1" applyFill="1" applyBorder="1"/>
    <xf numFmtId="0" fontId="9" fillId="0" borderId="5" xfId="0" applyFont="1" applyBorder="1"/>
    <xf numFmtId="0" fontId="10" fillId="5" borderId="2" xfId="0" applyFont="1" applyFill="1" applyBorder="1" applyAlignment="1">
      <alignment horizontal="center"/>
    </xf>
    <xf numFmtId="167" fontId="10" fillId="5" borderId="4" xfId="0" applyNumberFormat="1" applyFont="1" applyFill="1" applyBorder="1" applyAlignment="1">
      <alignment horizontal="center"/>
    </xf>
    <xf numFmtId="168" fontId="10" fillId="5" borderId="4" xfId="0" applyNumberFormat="1" applyFont="1" applyFill="1" applyBorder="1" applyAlignment="1">
      <alignment horizontal="center"/>
    </xf>
    <xf numFmtId="165" fontId="10" fillId="5" borderId="4" xfId="0" applyNumberFormat="1" applyFont="1" applyFill="1" applyBorder="1" applyAlignment="1">
      <alignment horizontal="center"/>
    </xf>
    <xf numFmtId="166" fontId="10" fillId="5" borderId="4" xfId="0" applyNumberFormat="1" applyFont="1" applyFill="1" applyBorder="1" applyAlignment="1">
      <alignment horizontal="center"/>
    </xf>
    <xf numFmtId="0" fontId="10" fillId="5" borderId="4" xfId="0" applyFont="1" applyFill="1" applyBorder="1" applyAlignment="1">
      <alignment horizontal="center"/>
    </xf>
    <xf numFmtId="164" fontId="10" fillId="5" borderId="4" xfId="0" applyNumberFormat="1" applyFont="1" applyFill="1" applyBorder="1" applyAlignment="1">
      <alignment horizontal="center"/>
    </xf>
    <xf numFmtId="10" fontId="10" fillId="5" borderId="4" xfId="0" applyNumberFormat="1" applyFont="1" applyFill="1" applyBorder="1" applyAlignment="1">
      <alignment horizontal="center"/>
    </xf>
    <xf numFmtId="0" fontId="9" fillId="5" borderId="5" xfId="0" applyFont="1" applyFill="1" applyBorder="1"/>
    <xf numFmtId="165" fontId="9" fillId="5" borderId="5" xfId="0" applyNumberFormat="1" applyFont="1" applyFill="1" applyBorder="1"/>
    <xf numFmtId="167" fontId="9" fillId="5" borderId="5" xfId="0" applyNumberFormat="1" applyFont="1" applyFill="1" applyBorder="1"/>
    <xf numFmtId="0" fontId="10" fillId="3" borderId="2" xfId="0" applyFont="1" applyFill="1" applyBorder="1" applyAlignment="1">
      <alignment horizontal="center"/>
    </xf>
    <xf numFmtId="167" fontId="10" fillId="0" borderId="5" xfId="0" applyNumberFormat="1" applyFont="1" applyBorder="1" applyAlignment="1">
      <alignment horizontal="center"/>
    </xf>
    <xf numFmtId="168" fontId="11" fillId="6" borderId="0" xfId="0" applyNumberFormat="1" applyFont="1" applyFill="1" applyAlignment="1">
      <alignment horizontal="left"/>
    </xf>
    <xf numFmtId="168" fontId="12" fillId="0" borderId="5" xfId="0" applyNumberFormat="1" applyFont="1" applyBorder="1" applyAlignment="1">
      <alignment horizontal="left"/>
    </xf>
    <xf numFmtId="166" fontId="10" fillId="0" borderId="5" xfId="0" applyNumberFormat="1" applyFont="1" applyBorder="1" applyAlignment="1">
      <alignment horizontal="center"/>
    </xf>
    <xf numFmtId="0" fontId="10" fillId="5" borderId="5" xfId="0" applyFont="1" applyFill="1" applyBorder="1" applyAlignment="1">
      <alignment horizontal="center"/>
    </xf>
    <xf numFmtId="165" fontId="10" fillId="6" borderId="5" xfId="0" applyNumberFormat="1" applyFont="1" applyFill="1" applyBorder="1" applyAlignment="1">
      <alignment horizontal="center"/>
    </xf>
    <xf numFmtId="0" fontId="13" fillId="6" borderId="0" xfId="0" applyFont="1" applyFill="1"/>
    <xf numFmtId="165" fontId="9" fillId="0" borderId="5" xfId="0" applyNumberFormat="1" applyFont="1" applyBorder="1"/>
    <xf numFmtId="168" fontId="14" fillId="0" borderId="0" xfId="0" applyNumberFormat="1" applyFont="1" applyAlignment="1">
      <alignment horizontal="left"/>
    </xf>
    <xf numFmtId="168" fontId="10" fillId="0" borderId="5" xfId="0" applyNumberFormat="1" applyFont="1" applyBorder="1" applyAlignment="1">
      <alignment horizontal="center"/>
    </xf>
    <xf numFmtId="167" fontId="9" fillId="0" borderId="5" xfId="0" applyNumberFormat="1" applyFont="1" applyBorder="1"/>
    <xf numFmtId="0" fontId="15" fillId="7" borderId="0" xfId="0" applyFont="1" applyFill="1" applyAlignment="1">
      <alignment horizontal="left"/>
    </xf>
    <xf numFmtId="168" fontId="12" fillId="0" borderId="0" xfId="0" applyNumberFormat="1" applyFont="1" applyAlignment="1">
      <alignment horizontal="left"/>
    </xf>
    <xf numFmtId="165" fontId="9" fillId="3" borderId="5" xfId="0" applyNumberFormat="1" applyFont="1" applyFill="1" applyBorder="1"/>
    <xf numFmtId="165" fontId="9" fillId="8" borderId="5" xfId="0" applyNumberFormat="1" applyFont="1" applyFill="1" applyBorder="1"/>
    <xf numFmtId="0" fontId="16" fillId="0" borderId="0" xfId="0" applyFont="1"/>
    <xf numFmtId="164" fontId="10" fillId="0" borderId="5" xfId="0" applyNumberFormat="1" applyFont="1" applyBorder="1"/>
    <xf numFmtId="164" fontId="10" fillId="9" borderId="5" xfId="0" applyNumberFormat="1" applyFont="1" applyFill="1" applyBorder="1"/>
    <xf numFmtId="164" fontId="9" fillId="10" borderId="5" xfId="0" applyNumberFormat="1" applyFont="1" applyFill="1" applyBorder="1"/>
    <xf numFmtId="164" fontId="10" fillId="8" borderId="5" xfId="0" applyNumberFormat="1" applyFont="1" applyFill="1" applyBorder="1"/>
    <xf numFmtId="164" fontId="10" fillId="11" borderId="5" xfId="0" applyNumberFormat="1" applyFont="1" applyFill="1" applyBorder="1"/>
    <xf numFmtId="10" fontId="10" fillId="11" borderId="5" xfId="0" applyNumberFormat="1" applyFont="1" applyFill="1" applyBorder="1" applyAlignment="1">
      <alignment horizontal="center"/>
    </xf>
    <xf numFmtId="164" fontId="10" fillId="0" borderId="0" xfId="0" applyNumberFormat="1" applyFont="1"/>
    <xf numFmtId="10" fontId="10" fillId="0" borderId="0" xfId="0" applyNumberFormat="1" applyFont="1"/>
    <xf numFmtId="164" fontId="9" fillId="0" borderId="0" xfId="0" applyNumberFormat="1" applyFont="1"/>
    <xf numFmtId="168" fontId="17" fillId="12" borderId="0" xfId="0" applyNumberFormat="1" applyFont="1" applyFill="1" applyAlignment="1">
      <alignment horizontal="left"/>
    </xf>
    <xf numFmtId="0" fontId="18" fillId="0" borderId="0" xfId="0" applyFont="1" applyAlignment="1">
      <alignment horizontal="left"/>
    </xf>
    <xf numFmtId="165" fontId="10" fillId="0" borderId="5" xfId="0" applyNumberFormat="1" applyFont="1" applyBorder="1" applyAlignment="1">
      <alignment horizontal="center"/>
    </xf>
    <xf numFmtId="0" fontId="13" fillId="6" borderId="5" xfId="0" applyFont="1" applyFill="1" applyBorder="1"/>
    <xf numFmtId="167" fontId="10" fillId="0" borderId="4" xfId="0" applyNumberFormat="1" applyFont="1" applyBorder="1" applyAlignment="1">
      <alignment horizontal="center"/>
    </xf>
    <xf numFmtId="168" fontId="19" fillId="6" borderId="6" xfId="0" applyNumberFormat="1" applyFont="1" applyFill="1" applyBorder="1" applyAlignment="1">
      <alignment horizontal="left" wrapText="1"/>
    </xf>
    <xf numFmtId="168" fontId="10" fillId="0" borderId="4" xfId="0" applyNumberFormat="1" applyFont="1" applyBorder="1" applyAlignment="1">
      <alignment horizontal="center"/>
    </xf>
    <xf numFmtId="166" fontId="10" fillId="0" borderId="4" xfId="0" applyNumberFormat="1" applyFont="1" applyBorder="1" applyAlignment="1">
      <alignment horizontal="center"/>
    </xf>
    <xf numFmtId="165" fontId="10" fillId="0" borderId="4" xfId="0" applyNumberFormat="1" applyFont="1" applyBorder="1" applyAlignment="1">
      <alignment horizontal="center"/>
    </xf>
    <xf numFmtId="0" fontId="10" fillId="3" borderId="4" xfId="0" applyFont="1" applyFill="1" applyBorder="1" applyAlignment="1">
      <alignment horizontal="center"/>
    </xf>
    <xf numFmtId="166" fontId="10" fillId="3" borderId="4" xfId="0" applyNumberFormat="1" applyFont="1" applyFill="1" applyBorder="1" applyAlignment="1">
      <alignment horizontal="center"/>
    </xf>
    <xf numFmtId="164" fontId="10" fillId="3" borderId="4" xfId="0" applyNumberFormat="1" applyFont="1" applyFill="1" applyBorder="1" applyAlignment="1">
      <alignment horizontal="center"/>
    </xf>
    <xf numFmtId="10" fontId="10" fillId="3" borderId="4" xfId="0" applyNumberFormat="1" applyFont="1" applyFill="1" applyBorder="1" applyAlignment="1">
      <alignment horizontal="center"/>
    </xf>
    <xf numFmtId="165" fontId="10" fillId="3" borderId="4" xfId="0" applyNumberFormat="1" applyFont="1" applyFill="1" applyBorder="1" applyAlignment="1">
      <alignment horizontal="center"/>
    </xf>
    <xf numFmtId="0" fontId="20" fillId="0" borderId="0" xfId="0" applyFont="1"/>
    <xf numFmtId="0" fontId="10" fillId="3" borderId="5" xfId="0" applyFont="1" applyFill="1" applyBorder="1" applyAlignment="1">
      <alignment horizontal="center"/>
    </xf>
    <xf numFmtId="167" fontId="10" fillId="3" borderId="5" xfId="0" applyNumberFormat="1" applyFont="1" applyFill="1" applyBorder="1"/>
    <xf numFmtId="0" fontId="10" fillId="3" borderId="5" xfId="0" applyFont="1" applyFill="1" applyBorder="1"/>
    <xf numFmtId="168" fontId="10" fillId="9" borderId="5" xfId="0" applyNumberFormat="1" applyFont="1" applyFill="1" applyBorder="1"/>
    <xf numFmtId="166" fontId="10" fillId="3" borderId="5" xfId="0" applyNumberFormat="1" applyFont="1" applyFill="1" applyBorder="1"/>
    <xf numFmtId="164" fontId="10" fillId="3" borderId="5" xfId="0" applyNumberFormat="1" applyFont="1" applyFill="1" applyBorder="1"/>
    <xf numFmtId="165" fontId="10" fillId="3" borderId="5" xfId="0" applyNumberFormat="1" applyFont="1" applyFill="1" applyBorder="1"/>
    <xf numFmtId="164" fontId="10" fillId="10" borderId="5" xfId="0" applyNumberFormat="1" applyFont="1" applyFill="1" applyBorder="1"/>
    <xf numFmtId="167" fontId="10" fillId="0" borderId="0" xfId="0" applyNumberFormat="1" applyFont="1"/>
    <xf numFmtId="0" fontId="10" fillId="0" borderId="0" xfId="0" applyFont="1"/>
    <xf numFmtId="165" fontId="10" fillId="0" borderId="0" xfId="0" applyNumberFormat="1" applyFont="1"/>
    <xf numFmtId="166" fontId="10" fillId="0" borderId="0" xfId="0" applyNumberFormat="1" applyFont="1"/>
    <xf numFmtId="0" fontId="1" fillId="0" borderId="5" xfId="0" applyFont="1" applyBorder="1"/>
    <xf numFmtId="0" fontId="10" fillId="6" borderId="5" xfId="0" applyFont="1" applyFill="1" applyBorder="1" applyAlignment="1">
      <alignment horizontal="center"/>
    </xf>
    <xf numFmtId="169" fontId="23" fillId="0" borderId="5" xfId="0" applyNumberFormat="1" applyFont="1" applyBorder="1" applyAlignment="1">
      <alignment horizontal="center"/>
    </xf>
    <xf numFmtId="166" fontId="10" fillId="6" borderId="5" xfId="0" applyNumberFormat="1" applyFont="1" applyFill="1" applyBorder="1" applyAlignment="1">
      <alignment horizontal="center"/>
    </xf>
    <xf numFmtId="10" fontId="10" fillId="6" borderId="5" xfId="0" applyNumberFormat="1" applyFont="1" applyFill="1" applyBorder="1" applyAlignment="1">
      <alignment horizontal="center"/>
    </xf>
    <xf numFmtId="169" fontId="10" fillId="0" borderId="5" xfId="0" applyNumberFormat="1" applyFont="1" applyBorder="1" applyAlignment="1">
      <alignment horizontal="center"/>
    </xf>
    <xf numFmtId="0" fontId="9" fillId="10" borderId="5" xfId="0" applyFont="1" applyFill="1" applyBorder="1"/>
    <xf numFmtId="169" fontId="9" fillId="0" borderId="5" xfId="0" applyNumberFormat="1" applyFont="1" applyBorder="1" applyAlignment="1">
      <alignment horizontal="center"/>
    </xf>
    <xf numFmtId="0" fontId="10" fillId="4" borderId="5" xfId="0" applyFont="1" applyFill="1" applyBorder="1" applyAlignment="1">
      <alignment horizontal="center"/>
    </xf>
    <xf numFmtId="167" fontId="10" fillId="4" borderId="5" xfId="0" applyNumberFormat="1" applyFont="1" applyFill="1" applyBorder="1"/>
    <xf numFmtId="0" fontId="10" fillId="4" borderId="5" xfId="0" applyFont="1" applyFill="1" applyBorder="1"/>
    <xf numFmtId="169" fontId="10" fillId="4" borderId="5" xfId="0" applyNumberFormat="1" applyFont="1" applyFill="1" applyBorder="1" applyAlignment="1">
      <alignment horizontal="center"/>
    </xf>
    <xf numFmtId="166" fontId="10" fillId="4" borderId="5" xfId="0" applyNumberFormat="1" applyFont="1" applyFill="1" applyBorder="1"/>
    <xf numFmtId="164" fontId="10" fillId="4" borderId="5" xfId="0" applyNumberFormat="1" applyFont="1" applyFill="1" applyBorder="1"/>
    <xf numFmtId="165" fontId="10" fillId="4" borderId="5" xfId="0" applyNumberFormat="1" applyFont="1" applyFill="1" applyBorder="1"/>
    <xf numFmtId="10" fontId="10" fillId="4" borderId="5" xfId="0" applyNumberFormat="1" applyFont="1" applyFill="1" applyBorder="1" applyAlignment="1">
      <alignment horizontal="center"/>
    </xf>
    <xf numFmtId="0" fontId="9" fillId="4" borderId="5" xfId="0" applyFont="1" applyFill="1" applyBorder="1"/>
    <xf numFmtId="165" fontId="9" fillId="0" borderId="0" xfId="0" applyNumberFormat="1" applyFont="1"/>
    <xf numFmtId="0" fontId="10" fillId="4" borderId="2" xfId="0" applyFont="1" applyFill="1" applyBorder="1"/>
    <xf numFmtId="169" fontId="23" fillId="0" borderId="9" xfId="0" applyNumberFormat="1" applyFont="1" applyBorder="1" applyAlignment="1">
      <alignment horizontal="center"/>
    </xf>
    <xf numFmtId="0" fontId="0" fillId="0" borderId="7" xfId="0" applyBorder="1"/>
    <xf numFmtId="0" fontId="1" fillId="0" borderId="1" xfId="0" applyFont="1" applyBorder="1"/>
    <xf numFmtId="0" fontId="4" fillId="0" borderId="2" xfId="0" applyFont="1" applyBorder="1"/>
    <xf numFmtId="49" fontId="25" fillId="0" borderId="7" xfId="0" applyNumberFormat="1" applyFont="1" applyBorder="1" applyAlignment="1">
      <alignment horizontal="left"/>
    </xf>
    <xf numFmtId="0" fontId="26" fillId="0" borderId="0" xfId="0" applyFont="1"/>
    <xf numFmtId="169" fontId="23" fillId="0" borderId="10" xfId="0" applyNumberFormat="1" applyFont="1" applyFill="1" applyBorder="1" applyAlignment="1">
      <alignment horizontal="center"/>
    </xf>
    <xf numFmtId="0" fontId="10" fillId="6" borderId="9" xfId="0" applyFont="1" applyFill="1" applyBorder="1" applyAlignment="1">
      <alignment horizontal="center"/>
    </xf>
    <xf numFmtId="1" fontId="24" fillId="6" borderId="8" xfId="0" applyNumberFormat="1" applyFont="1" applyFill="1" applyBorder="1"/>
    <xf numFmtId="1" fontId="13" fillId="6" borderId="8" xfId="0" applyNumberFormat="1" applyFont="1" applyFill="1" applyBorder="1"/>
    <xf numFmtId="0" fontId="20" fillId="3" borderId="4" xfId="0" applyFont="1" applyFill="1" applyBorder="1"/>
    <xf numFmtId="0" fontId="21" fillId="3" borderId="2" xfId="0" applyFont="1" applyFill="1" applyBorder="1" applyAlignment="1">
      <alignment horizontal="center"/>
    </xf>
    <xf numFmtId="0" fontId="21" fillId="3" borderId="11" xfId="0" applyFont="1" applyFill="1" applyBorder="1" applyAlignment="1">
      <alignment horizontal="center"/>
    </xf>
    <xf numFmtId="165" fontId="21" fillId="3" borderId="2" xfId="0" applyNumberFormat="1" applyFont="1" applyFill="1" applyBorder="1" applyAlignment="1">
      <alignment horizontal="center"/>
    </xf>
    <xf numFmtId="166" fontId="21" fillId="3" borderId="2" xfId="0" applyNumberFormat="1" applyFont="1" applyFill="1" applyBorder="1" applyAlignment="1">
      <alignment horizontal="left"/>
    </xf>
    <xf numFmtId="164" fontId="21" fillId="3" borderId="2" xfId="0" applyNumberFormat="1" applyFont="1" applyFill="1" applyBorder="1" applyAlignment="1">
      <alignment horizontal="center"/>
    </xf>
    <xf numFmtId="0" fontId="22" fillId="3" borderId="12" xfId="0" applyFont="1" applyFill="1" applyBorder="1"/>
    <xf numFmtId="0" fontId="0" fillId="0" borderId="0" xfId="0" pivotButton="1"/>
    <xf numFmtId="0" fontId="26" fillId="0" borderId="7" xfId="0" applyFont="1" applyBorder="1"/>
    <xf numFmtId="167" fontId="0" fillId="0" borderId="0" xfId="0" applyNumberFormat="1"/>
    <xf numFmtId="168" fontId="0" fillId="0" borderId="0" xfId="0" applyNumberFormat="1"/>
    <xf numFmtId="165" fontId="0" fillId="0" borderId="0" xfId="0" applyNumberFormat="1"/>
    <xf numFmtId="176" fontId="10" fillId="0" borderId="8" xfId="0" applyNumberFormat="1" applyFont="1" applyBorder="1" applyAlignment="1">
      <alignment horizontal="center"/>
    </xf>
    <xf numFmtId="176" fontId="9" fillId="0" borderId="8" xfId="0" applyNumberFormat="1" applyFont="1" applyBorder="1" applyAlignment="1">
      <alignment horizontal="center"/>
    </xf>
    <xf numFmtId="176" fontId="21" fillId="3" borderId="2" xfId="0" applyNumberFormat="1" applyFont="1" applyFill="1" applyBorder="1" applyAlignment="1">
      <alignment horizontal="center"/>
    </xf>
    <xf numFmtId="176" fontId="0" fillId="0" borderId="0" xfId="0" applyNumberFormat="1"/>
    <xf numFmtId="0" fontId="9" fillId="4" borderId="0" xfId="0" applyFont="1" applyFill="1" applyBorder="1"/>
    <xf numFmtId="0" fontId="20" fillId="3" borderId="0" xfId="0" applyFont="1" applyFill="1" applyBorder="1"/>
    <xf numFmtId="165" fontId="10" fillId="6" borderId="2" xfId="0" applyNumberFormat="1" applyFont="1" applyFill="1" applyBorder="1" applyAlignment="1">
      <alignment horizontal="center"/>
    </xf>
  </cellXfs>
  <cellStyles count="1">
    <cellStyle name="Normal" xfId="0" builtinId="0"/>
  </cellStyles>
  <dxfs count="73">
    <dxf>
      <numFmt numFmtId="165" formatCode="[$¥-411]#,##0"/>
    </dxf>
    <dxf>
      <numFmt numFmtId="176" formatCode="m/d/yy;@"/>
    </dxf>
    <dxf>
      <numFmt numFmtId="165" formatCode="[$¥-411]#,##0"/>
    </dxf>
    <dxf>
      <numFmt numFmtId="165" formatCode="[$¥-411]#,##0"/>
    </dxf>
    <dxf>
      <numFmt numFmtId="165" formatCode="[$¥-411]#,##0"/>
    </dxf>
    <dxf>
      <numFmt numFmtId="176" formatCode="m/d/yy;@"/>
    </dxf>
    <dxf>
      <numFmt numFmtId="165" formatCode="[$¥-411]#,##0"/>
    </dxf>
    <dxf>
      <numFmt numFmtId="165" formatCode="[$¥-411]#,##0"/>
    </dxf>
    <dxf>
      <numFmt numFmtId="165" formatCode="[$¥-411]#,##0"/>
    </dxf>
    <dxf>
      <numFmt numFmtId="176" formatCode="m/d/yy;@"/>
    </dxf>
    <dxf>
      <numFmt numFmtId="165" formatCode="[$¥-411]#,##0"/>
    </dxf>
    <dxf>
      <numFmt numFmtId="165" formatCode="[$¥-411]#,##0"/>
    </dxf>
    <dxf>
      <numFmt numFmtId="165" formatCode="[$¥-411]#,##0"/>
    </dxf>
    <dxf>
      <numFmt numFmtId="176" formatCode="m/d/yy;@"/>
    </dxf>
    <dxf>
      <numFmt numFmtId="165" formatCode="[$¥-411]#,##0"/>
    </dxf>
    <dxf>
      <numFmt numFmtId="165" formatCode="[$¥-411]#,##0"/>
    </dxf>
    <dxf>
      <numFmt numFmtId="165" formatCode="[$¥-411]#,##0"/>
    </dxf>
    <dxf>
      <numFmt numFmtId="176" formatCode="m/d/yy;@"/>
    </dxf>
    <dxf>
      <numFmt numFmtId="165" formatCode="[$¥-411]#,##0"/>
    </dxf>
    <dxf>
      <numFmt numFmtId="165" formatCode="[$¥-411]#,##0"/>
    </dxf>
    <dxf>
      <numFmt numFmtId="165" formatCode="[$¥-411]#,##0"/>
    </dxf>
    <dxf>
      <numFmt numFmtId="176" formatCode="m/d/yy;@"/>
    </dxf>
    <dxf>
      <numFmt numFmtId="165" formatCode="[$¥-411]#,##0"/>
    </dxf>
    <dxf>
      <numFmt numFmtId="165" formatCode="[$¥-411]#,##0"/>
    </dxf>
    <dxf>
      <numFmt numFmtId="165" formatCode="[$¥-411]#,##0"/>
    </dxf>
    <dxf>
      <numFmt numFmtId="165" formatCode="[$¥-411]#,##0"/>
    </dxf>
    <dxf>
      <numFmt numFmtId="176" formatCode="m/d/yy;@"/>
    </dxf>
    <dxf>
      <numFmt numFmtId="165" formatCode="[$¥-411]#,##0"/>
    </dxf>
    <dxf>
      <numFmt numFmtId="165" formatCode="[$¥-411]#,##0"/>
    </dxf>
    <dxf>
      <numFmt numFmtId="165" formatCode="[$¥-411]#,##0"/>
    </dxf>
    <dxf>
      <numFmt numFmtId="176" formatCode="m/d/yy;@"/>
    </dxf>
    <dxf>
      <numFmt numFmtId="165" formatCode="[$¥-411]#,##0"/>
    </dxf>
    <dxf>
      <numFmt numFmtId="165" formatCode="[$¥-411]#,##0"/>
    </dxf>
    <dxf>
      <numFmt numFmtId="165" formatCode="[$¥-411]#,##0"/>
    </dxf>
    <dxf>
      <numFmt numFmtId="176" formatCode="m/d/yy;@"/>
    </dxf>
    <dxf>
      <numFmt numFmtId="165" formatCode="[$¥-411]#,##0"/>
    </dxf>
    <dxf>
      <numFmt numFmtId="165" formatCode="[$¥-411]#,##0"/>
    </dxf>
    <dxf>
      <numFmt numFmtId="165" formatCode="[$¥-411]#,##0"/>
    </dxf>
    <dxf>
      <numFmt numFmtId="176" formatCode="m/d/yy;@"/>
    </dxf>
    <dxf>
      <numFmt numFmtId="165" formatCode="[$¥-411]#,##0"/>
    </dxf>
    <dxf>
      <numFmt numFmtId="165" formatCode="[$¥-411]#,##0"/>
    </dxf>
    <dxf>
      <numFmt numFmtId="165" formatCode="[$¥-411]#,##0"/>
    </dxf>
    <dxf>
      <numFmt numFmtId="176" formatCode="m/d/yy;@"/>
    </dxf>
    <dxf>
      <numFmt numFmtId="165" formatCode="[$¥-411]#,##0"/>
    </dxf>
    <dxf>
      <numFmt numFmtId="165" formatCode="[$¥-411]#,##0"/>
    </dxf>
    <dxf>
      <numFmt numFmtId="165" formatCode="[$¥-411]#,##0"/>
    </dxf>
    <dxf>
      <font>
        <b/>
        <i val="0"/>
        <name val="Arial"/>
        <family val="2"/>
        <scheme val="major"/>
      </font>
      <border diagonalUp="0" diagonalDown="0">
        <left/>
        <right/>
        <top/>
        <bottom/>
        <vertical/>
        <horizontal/>
      </border>
    </dxf>
    <dxf>
      <font>
        <name val="Arial"/>
        <family val="2"/>
        <scheme val="major"/>
      </font>
      <fill>
        <patternFill>
          <bgColor theme="4" tint="0.39994506668294322"/>
        </patternFill>
      </fill>
    </dxf>
    <dxf>
      <numFmt numFmtId="165" formatCode="[$¥-411]#,##0"/>
    </dxf>
    <dxf>
      <numFmt numFmtId="165" formatCode="[$¥-411]#,##0"/>
    </dxf>
    <dxf>
      <numFmt numFmtId="165" formatCode="[$¥-411]#,##0"/>
    </dxf>
    <dxf>
      <font>
        <b val="0"/>
        <i val="0"/>
        <strike val="0"/>
        <condense val="0"/>
        <extend val="0"/>
        <outline val="0"/>
        <shadow val="0"/>
        <u val="none"/>
        <vertAlign val="baseline"/>
        <sz val="10"/>
        <color theme="1"/>
        <name val="Arial"/>
        <family val="2"/>
        <scheme val="none"/>
      </font>
      <numFmt numFmtId="165" formatCode="[$¥-411]#,##0"/>
      <fill>
        <patternFill patternType="solid">
          <fgColor rgb="FFFFFFFF"/>
          <bgColor rgb="FFFFFFFF"/>
        </patternFill>
      </fill>
      <alignment horizontal="center" vertical="bottom"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numFmt numFmtId="176" formatCode="m/d/yy;@"/>
    </dxf>
    <dxf>
      <font>
        <b/>
        <i val="0"/>
        <sz val="11"/>
        <color theme="1"/>
        <name val="Arial"/>
        <family val="2"/>
        <scheme val="major"/>
      </font>
    </dxf>
    <dxf>
      <font>
        <b val="0"/>
        <i val="0"/>
        <name val="Arial"/>
        <family val="2"/>
        <scheme val="major"/>
      </font>
      <fill>
        <patternFill patternType="solid">
          <fgColor theme="0"/>
          <bgColor theme="4" tint="0.39994506668294322"/>
        </patternFill>
      </fill>
      <border>
        <left style="thin">
          <color theme="1" tint="-0.499984740745262"/>
        </left>
        <right style="thin">
          <color theme="1" tint="-0.499984740745262"/>
        </right>
        <top style="thin">
          <color theme="1" tint="-0.499984740745262"/>
        </top>
        <bottom style="thin">
          <color theme="1" tint="-0.499984740745262"/>
        </bottom>
      </border>
    </dxf>
    <dxf>
      <font>
        <b val="0"/>
        <i val="0"/>
        <strike val="0"/>
        <condense val="0"/>
        <extend val="0"/>
        <outline val="0"/>
        <shadow val="0"/>
        <u val="none"/>
        <vertAlign val="baseline"/>
        <sz val="10"/>
        <color theme="1"/>
        <name val="Arial"/>
        <family val="2"/>
        <scheme val="none"/>
      </font>
      <numFmt numFmtId="176" formatCode="m/d/yy;@"/>
      <alignment horizontal="center" vertical="bottom" textRotation="0" wrapText="0" indent="0" justifyLastLine="0" shrinkToFit="0" readingOrder="0"/>
      <border diagonalUp="0" diagonalDown="0">
        <left style="thin">
          <color rgb="FF000000"/>
        </left>
        <right/>
        <top style="thin">
          <color rgb="FF000000"/>
        </top>
        <bottom style="thin">
          <color rgb="FF000000"/>
        </bottom>
      </border>
    </dxf>
    <dxf>
      <border diagonalUp="0" diagonalDown="0" outline="0">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family val="2"/>
        <scheme val="none"/>
      </font>
      <fill>
        <patternFill patternType="solid">
          <fgColor rgb="FFFFFFFF"/>
          <bgColor rgb="FFFFFFFF"/>
        </patternFill>
      </fill>
      <alignment horizontal="center" vertical="bottom" textRotation="0" wrapText="0" indent="0" justifyLastLine="0" shrinkToFit="0" readingOrder="0"/>
      <border diagonalUp="0" diagonalDown="0" outline="0">
        <left/>
        <right style="thin">
          <color rgb="FF000000"/>
        </right>
        <top style="thin">
          <color rgb="FF000000"/>
        </top>
        <bottom style="thin">
          <color rgb="FF000000"/>
        </bottom>
      </border>
    </dxf>
    <dxf>
      <font>
        <b val="0"/>
        <i val="0"/>
        <strike val="0"/>
        <condense val="0"/>
        <extend val="0"/>
        <outline val="0"/>
        <shadow val="0"/>
        <u val="none"/>
        <vertAlign val="baseline"/>
        <sz val="10"/>
        <color theme="1"/>
        <name val="Arial"/>
        <family val="2"/>
        <scheme val="none"/>
      </font>
      <fill>
        <patternFill patternType="solid">
          <fgColor rgb="FFFFFFFF"/>
          <bgColor rgb="FFFFFFFF"/>
        </patternFill>
      </fill>
      <alignment horizontal="center" vertical="bottom" textRotation="0" wrapText="0" indent="0" justifyLastLine="0" shrinkToFit="0" readingOrder="0"/>
    </dxf>
    <dxf>
      <font>
        <b val="0"/>
        <i val="0"/>
        <strike val="0"/>
        <condense val="0"/>
        <extend val="0"/>
        <outline val="0"/>
        <shadow val="0"/>
        <u val="none"/>
        <vertAlign val="baseline"/>
        <sz val="11"/>
        <color rgb="FF222222"/>
        <name val="-apple-system"/>
        <scheme val="none"/>
      </font>
      <numFmt numFmtId="1" formatCode="0"/>
      <fill>
        <patternFill patternType="solid">
          <fgColor rgb="FFFFFFFF"/>
          <bgColor rgb="FFFFFFFF"/>
        </patternFill>
      </fill>
      <border diagonalUp="0" diagonalDown="0">
        <left style="thin">
          <color rgb="FF000000"/>
        </left>
        <right/>
        <top style="thin">
          <color rgb="FF000000"/>
        </top>
        <bottom style="thin">
          <color rgb="FF000000"/>
        </bottom>
        <vertical/>
        <horizontal/>
      </border>
    </dxf>
    <dxf>
      <font>
        <b val="0"/>
        <i val="0"/>
        <strike val="0"/>
        <condense val="0"/>
        <extend val="0"/>
        <outline val="0"/>
        <shadow val="0"/>
        <u val="none"/>
        <vertAlign val="baseline"/>
        <sz val="10"/>
        <color theme="1"/>
        <name val="Arial"/>
        <family val="2"/>
        <scheme val="none"/>
      </font>
      <numFmt numFmtId="14" formatCode="0.00%"/>
      <fill>
        <patternFill patternType="solid">
          <fgColor rgb="FFFFFFFF"/>
          <bgColor rgb="FFFFFFFF"/>
        </patternFill>
      </fill>
      <alignment horizontal="center" vertical="bottom"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0"/>
        <color theme="1"/>
        <name val="Arial"/>
        <family val="2"/>
        <scheme val="none"/>
      </font>
      <numFmt numFmtId="165" formatCode="[$¥-411]#,##0"/>
      <fill>
        <patternFill patternType="solid">
          <fgColor rgb="FFFFFFFF"/>
          <bgColor rgb="FFFFFFFF"/>
        </patternFill>
      </fill>
      <alignment horizontal="center" vertical="bottom"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0"/>
        <color theme="1"/>
        <name val="Arial"/>
        <family val="2"/>
        <scheme val="none"/>
      </font>
      <numFmt numFmtId="165" formatCode="[$¥-411]#,##0"/>
      <fill>
        <patternFill patternType="solid">
          <fgColor rgb="FFFFFFFF"/>
          <bgColor rgb="FFFFFFFF"/>
        </patternFill>
      </fill>
      <alignment horizontal="center" vertical="bottom"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0"/>
        <color theme="1"/>
        <name val="Arial"/>
        <family val="2"/>
        <scheme val="none"/>
      </font>
      <numFmt numFmtId="165" formatCode="[$¥-411]#,##0"/>
      <fill>
        <patternFill patternType="solid">
          <fgColor rgb="FFFFFFFF"/>
          <bgColor rgb="FFFFFFFF"/>
        </patternFill>
      </fill>
      <alignment horizontal="center" vertical="bottom"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0"/>
        <color theme="1"/>
        <name val="Arial"/>
        <family val="2"/>
        <scheme val="none"/>
      </font>
      <numFmt numFmtId="165" formatCode="[$¥-411]#,##0"/>
      <fill>
        <patternFill patternType="solid">
          <fgColor rgb="FFFFFFFF"/>
          <bgColor rgb="FFFFFFFF"/>
        </patternFill>
      </fill>
      <alignment horizontal="center" vertical="bottom"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0"/>
        <color theme="1"/>
        <name val="Arial"/>
        <family val="2"/>
        <scheme val="none"/>
      </font>
      <numFmt numFmtId="166" formatCode="[$$]#,##0.00"/>
      <fill>
        <patternFill patternType="solid">
          <fgColor rgb="FFFFFFFF"/>
          <bgColor rgb="FFFFFFFF"/>
        </patternFill>
      </fill>
      <alignment horizontal="center" vertical="bottom"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0"/>
        <color theme="1"/>
        <name val="Arial"/>
        <family val="2"/>
        <scheme val="none"/>
      </font>
      <fill>
        <patternFill patternType="solid">
          <fgColor rgb="FFFFFFFF"/>
          <bgColor rgb="FFFFFFFF"/>
        </patternFill>
      </fill>
      <alignment horizontal="center" vertical="bottom"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0"/>
        <color theme="1"/>
        <name val="Arial"/>
        <family val="2"/>
        <scheme val="none"/>
      </font>
      <numFmt numFmtId="166" formatCode="[$$]#,##0.00"/>
      <fill>
        <patternFill patternType="solid">
          <fgColor rgb="FFFFFFFF"/>
          <bgColor rgb="FFFFFFFF"/>
        </patternFill>
      </fill>
      <alignment horizontal="center" vertical="bottom"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0"/>
        <color theme="1"/>
        <name val="Arial"/>
        <family val="2"/>
        <scheme val="none"/>
      </font>
      <numFmt numFmtId="165" formatCode="[$¥-411]#,##0"/>
      <fill>
        <patternFill patternType="solid">
          <fgColor rgb="FFFFFFFF"/>
          <bgColor rgb="FFFFFFFF"/>
        </patternFill>
      </fill>
      <alignment horizontal="center" vertical="bottom"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0"/>
        <color theme="1"/>
        <name val="Arial"/>
        <family val="2"/>
        <scheme val="none"/>
      </font>
      <numFmt numFmtId="169" formatCode="[$¥]#,##0"/>
      <alignment horizontal="center" vertical="bottom"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0"/>
        <color rgb="FF000000"/>
        <name val="&quot;ヒラギノ角ゴ ProN W3&quot;"/>
        <scheme val="none"/>
      </font>
      <numFmt numFmtId="169" formatCode="[$¥]#,##0"/>
      <alignment horizontal="center" vertical="bottom" textRotation="0" wrapText="0" indent="0" justifyLastLine="0" shrinkToFit="0" readingOrder="0"/>
      <border diagonalUp="0" diagonalDown="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0"/>
        <color rgb="FF000000"/>
        <name val="&quot;ヒラギノ角ゴ ProN W3&quot;"/>
        <scheme val="none"/>
      </font>
      <numFmt numFmtId="169" formatCode="[$¥]#,##0"/>
      <alignment horizontal="center" vertical="bottom" textRotation="0" wrapText="0" indent="0" justifyLastLine="0" shrinkToFit="0" readingOrder="0"/>
      <border diagonalUp="0" diagonalDown="0">
        <left/>
        <right style="thin">
          <color rgb="FF000000"/>
        </right>
        <top style="thin">
          <color rgb="FF000000"/>
        </top>
        <bottom style="thin">
          <color rgb="FF000000"/>
        </bottom>
        <vertical/>
        <horizontal/>
      </border>
    </dxf>
    <dxf>
      <border outline="0">
        <left style="thin">
          <color rgb="FF000000"/>
        </left>
        <right style="thin">
          <color rgb="FF000000"/>
        </right>
        <top style="thin">
          <color rgb="FF000000"/>
        </top>
      </border>
    </dxf>
  </dxfs>
  <tableStyles count="2" defaultTableStyle="TableStyleMedium2" defaultPivotStyle="PivotStyleLight16">
    <tableStyle name="Blue Slicer" pivot="0" table="0" count="6" xr9:uid="{FB096D39-8882-4AC9-87B4-C4B66F552DE1}">
      <tableStyleElement type="wholeTable" dxfId="47"/>
      <tableStyleElement type="headerRow" dxfId="46"/>
    </tableStyle>
    <tableStyle name="Blue Timeline" pivot="0" table="0" count="9" xr9:uid="{81BED73A-8F5C-4552-9FEB-6B6CAE994A24}">
      <tableStyleElement type="wholeTable" dxfId="54"/>
      <tableStyleElement type="headerRow" dxfId="53"/>
    </tableStyle>
  </tableStyles>
  <colors>
    <mruColors>
      <color rgb="FFF4BAE9"/>
      <color rgb="FFF9DBF3"/>
      <color rgb="FF000066"/>
      <color rgb="FFAD7EDC"/>
      <color rgb="FF6699FF"/>
      <color rgb="FF0066FF"/>
      <color rgb="FF000099"/>
      <color rgb="FF66CCFF"/>
      <color rgb="FF3333FF"/>
      <color rgb="FF0033CC"/>
    </mruColors>
  </colors>
  <extLst>
    <ext xmlns:x14="http://schemas.microsoft.com/office/spreadsheetml/2009/9/main" uri="{46F421CA-312F-682f-3DD2-61675219B42D}">
      <x14:dxfs count="4">
        <dxf>
          <fill>
            <patternFill>
              <bgColor theme="0"/>
            </patternFill>
          </fill>
          <border>
            <left style="thin">
              <color theme="0"/>
            </left>
            <right style="thin">
              <color theme="0"/>
            </right>
            <top style="thin">
              <color theme="0"/>
            </top>
            <bottom style="thin">
              <color theme="0"/>
            </bottom>
          </border>
        </dxf>
        <dxf>
          <fill>
            <patternFill>
              <bgColor theme="4" tint="0.79998168889431442"/>
            </patternFill>
          </fill>
          <border>
            <left style="thin">
              <color theme="0"/>
            </left>
            <right style="thin">
              <color theme="0"/>
            </right>
            <top style="thin">
              <color theme="0"/>
            </top>
            <bottom style="thin">
              <color theme="0"/>
            </bottom>
          </border>
        </dxf>
        <dxf>
          <font>
            <strike/>
            <color theme="0" tint="-0.34998626667073579"/>
          </font>
          <fill>
            <patternFill>
              <bgColor theme="0"/>
            </patternFill>
          </fill>
          <border>
            <left style="thin">
              <color theme="0"/>
            </left>
            <right style="thin">
              <color theme="0"/>
            </right>
            <top style="thin">
              <color theme="0"/>
            </top>
            <bottom style="thin">
              <color theme="0"/>
            </bottom>
          </border>
        </dxf>
        <dxf>
          <font>
            <strike/>
            <color theme="0" tint="-0.34998626667073579"/>
          </font>
          <fill>
            <patternFill>
              <bgColor theme="0"/>
            </patternFill>
          </fill>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StyleLight1">
        <x14:slicerStyle name="Blu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7">
        <dxf>
          <fill>
            <patternFill>
              <bgColor theme="0"/>
            </patternFill>
          </fill>
        </dxf>
        <dxf>
          <fill>
            <patternFill patternType="solid">
              <fgColor theme="0" tint="-0.14996795556505021"/>
              <bgColor theme="0"/>
            </patternFill>
          </fill>
          <border diagonalUp="0" diagonalDown="0">
            <left/>
            <right/>
            <top/>
            <bottom/>
            <vertical/>
            <horizontal/>
          </border>
        </dxf>
        <dxf>
          <fill>
            <patternFill patternType="solid">
              <fgColor theme="0"/>
              <bgColor theme="4" tint="0.79998168889431442"/>
            </patternFill>
          </fill>
          <border>
            <left style="thin">
              <color theme="0"/>
            </left>
            <right style="thin">
              <color theme="0"/>
            </right>
            <top style="thin">
              <color theme="0"/>
            </top>
            <bottom style="thin">
              <color theme="0"/>
            </bottom>
          </border>
        </dxf>
        <dxf>
          <font>
            <b val="0"/>
            <i val="0"/>
            <sz val="9"/>
            <color theme="0"/>
            <name val="Arial"/>
            <family val="2"/>
            <scheme val="major"/>
          </font>
        </dxf>
        <dxf>
          <font>
            <b val="0"/>
            <i val="0"/>
            <sz val="9"/>
            <color theme="0"/>
            <name val="Arial"/>
            <family val="2"/>
            <scheme val="major"/>
          </font>
        </dxf>
        <dxf>
          <font>
            <b val="0"/>
            <i val="0"/>
            <sz val="9"/>
            <color theme="1"/>
            <name val="Arial"/>
            <family val="2"/>
            <scheme val="major"/>
          </font>
        </dxf>
        <dxf>
          <font>
            <b val="0"/>
            <i val="0"/>
            <sz val="10"/>
            <color theme="1"/>
            <name val="Arial"/>
            <family val="2"/>
            <scheme val="major"/>
          </font>
        </dxf>
      </x15:dxfs>
    </ext>
    <ext xmlns:x15="http://schemas.microsoft.com/office/spreadsheetml/2010/11/main" uri="{9260A510-F301-46a8-8635-F512D64BE5F5}">
      <x15:timelineStyles defaultTimelineStyle="TimeSlicerStyleLight1">
        <x15:timelineStyle name="Blue Timeline">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11/relationships/timelineCache" Target="timelineCaches/timeline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Income and Expense Statement - July 2021 (2).xlsx]Charts!PivotTable2</c:name>
    <c:fmtId val="11"/>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Revenue</a:t>
            </a:r>
            <a:r>
              <a:rPr lang="en-US" baseline="0"/>
              <a:t> by Brand</a:t>
            </a:r>
            <a:r>
              <a:rPr lang="en-US"/>
              <a:t> </a:t>
            </a:r>
          </a:p>
        </c:rich>
      </c:tx>
      <c:layout>
        <c:manualLayout>
          <c:xMode val="edge"/>
          <c:yMode val="edge"/>
          <c:x val="0.40948176472516606"/>
          <c:y val="2.8629866070839113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0000"/>
          </a:soli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0099"/>
          </a:solidFill>
          <a:ln>
            <a:noFill/>
          </a:ln>
          <a:effectLst>
            <a:outerShdw blurRad="57150" dist="19050" dir="5400000" algn="ctr" rotWithShape="0">
              <a:srgbClr val="000000">
                <a:alpha val="63000"/>
              </a:srgbClr>
            </a:outerShdw>
          </a:effectLst>
        </c:spPr>
      </c:pivotFmt>
      <c:pivotFmt>
        <c:idx val="2"/>
        <c:spPr>
          <a:solidFill>
            <a:srgbClr val="0066FF"/>
          </a:solidFill>
          <a:ln>
            <a:noFill/>
          </a:ln>
          <a:effectLst>
            <a:outerShdw blurRad="57150" dist="19050" dir="5400000" algn="ctr" rotWithShape="0">
              <a:srgbClr val="000000">
                <a:alpha val="63000"/>
              </a:srgbClr>
            </a:outerShdw>
          </a:effectLst>
        </c:spPr>
      </c:pivotFmt>
      <c:pivotFmt>
        <c:idx val="3"/>
        <c:spPr>
          <a:solidFill>
            <a:srgbClr val="6699FF"/>
          </a:solidFill>
          <a:ln>
            <a:noFill/>
          </a:ln>
          <a:effectLst>
            <a:outerShdw blurRad="57150" dist="19050" dir="5400000" algn="ctr" rotWithShape="0">
              <a:srgbClr val="000000">
                <a:alpha val="63000"/>
              </a:srgbClr>
            </a:outerShdw>
          </a:effectLst>
        </c:spPr>
      </c:pivotFmt>
      <c:pivotFmt>
        <c:idx val="4"/>
        <c:spPr>
          <a:solidFill>
            <a:srgbClr val="6699FF"/>
          </a:solidFill>
          <a:ln>
            <a:noFill/>
          </a:ln>
          <a:effectLst>
            <a:outerShdw blurRad="57150" dist="19050" dir="5400000" algn="ctr" rotWithShape="0">
              <a:srgbClr val="000000">
                <a:alpha val="63000"/>
              </a:srgbClr>
            </a:outerShdw>
          </a:effectLst>
        </c:spPr>
      </c:pivotFmt>
      <c:pivotFmt>
        <c:idx val="5"/>
        <c:spPr>
          <a:solidFill>
            <a:srgbClr val="F4BAE9"/>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Charts!$B$3</c:f>
              <c:strCache>
                <c:ptCount val="1"/>
                <c:pt idx="0">
                  <c:v>Total</c:v>
                </c:pt>
              </c:strCache>
            </c:strRef>
          </c:tx>
          <c:spPr>
            <a:solidFill>
              <a:srgbClr val="F4BAE9"/>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Charts!$A$4:$A$18</c:f>
              <c:strCache>
                <c:ptCount val="14"/>
                <c:pt idx="0">
                  <c:v>Kate Spade</c:v>
                </c:pt>
                <c:pt idx="1">
                  <c:v>Koolaburra by UGG</c:v>
                </c:pt>
                <c:pt idx="2">
                  <c:v>Cole Haan</c:v>
                </c:pt>
                <c:pt idx="3">
                  <c:v>Ron Herman</c:v>
                </c:pt>
                <c:pt idx="4">
                  <c:v>Stussy</c:v>
                </c:pt>
                <c:pt idx="5">
                  <c:v>MARC JACOBS</c:v>
                </c:pt>
                <c:pt idx="6">
                  <c:v>Urban Outfitters</c:v>
                </c:pt>
                <c:pt idx="7">
                  <c:v>FTC</c:v>
                </c:pt>
                <c:pt idx="8">
                  <c:v>NIKE</c:v>
                </c:pt>
                <c:pt idx="9">
                  <c:v>COACH</c:v>
                </c:pt>
                <c:pt idx="10">
                  <c:v>JIMMY CHOO</c:v>
                </c:pt>
                <c:pt idx="11">
                  <c:v>VANS</c:v>
                </c:pt>
                <c:pt idx="12">
                  <c:v>Ralph Lauren</c:v>
                </c:pt>
                <c:pt idx="13">
                  <c:v>UGG</c:v>
                </c:pt>
              </c:strCache>
            </c:strRef>
          </c:cat>
          <c:val>
            <c:numRef>
              <c:f>Charts!$B$4:$B$18</c:f>
              <c:numCache>
                <c:formatCode>[$¥-411]#,##0</c:formatCode>
                <c:ptCount val="14"/>
                <c:pt idx="0">
                  <c:v>7890</c:v>
                </c:pt>
                <c:pt idx="1">
                  <c:v>12810</c:v>
                </c:pt>
                <c:pt idx="2">
                  <c:v>12990</c:v>
                </c:pt>
                <c:pt idx="3">
                  <c:v>14980</c:v>
                </c:pt>
                <c:pt idx="4">
                  <c:v>21790</c:v>
                </c:pt>
                <c:pt idx="5">
                  <c:v>22880</c:v>
                </c:pt>
                <c:pt idx="6">
                  <c:v>25085</c:v>
                </c:pt>
                <c:pt idx="7">
                  <c:v>25910</c:v>
                </c:pt>
                <c:pt idx="8">
                  <c:v>28390</c:v>
                </c:pt>
                <c:pt idx="9">
                  <c:v>32150</c:v>
                </c:pt>
                <c:pt idx="10">
                  <c:v>49730</c:v>
                </c:pt>
                <c:pt idx="11">
                  <c:v>70300</c:v>
                </c:pt>
                <c:pt idx="12">
                  <c:v>221055</c:v>
                </c:pt>
                <c:pt idx="13">
                  <c:v>365970</c:v>
                </c:pt>
              </c:numCache>
            </c:numRef>
          </c:val>
          <c:extLst>
            <c:ext xmlns:c16="http://schemas.microsoft.com/office/drawing/2014/chart" uri="{C3380CC4-5D6E-409C-BE32-E72D297353CC}">
              <c16:uniqueId val="{00000000-99C8-4DD5-9ADB-7E4D271A560E}"/>
            </c:ext>
          </c:extLst>
        </c:ser>
        <c:dLbls>
          <c:dLblPos val="outEnd"/>
          <c:showLegendKey val="0"/>
          <c:showVal val="1"/>
          <c:showCatName val="0"/>
          <c:showSerName val="0"/>
          <c:showPercent val="0"/>
          <c:showBubbleSize val="0"/>
        </c:dLbls>
        <c:gapWidth val="100"/>
        <c:axId val="638788864"/>
        <c:axId val="638789344"/>
      </c:barChart>
      <c:catAx>
        <c:axId val="638788864"/>
        <c:scaling>
          <c:orientation val="minMax"/>
        </c:scaling>
        <c:delete val="0"/>
        <c:axPos val="l"/>
        <c:title>
          <c:tx>
            <c:rich>
              <a:bodyPr rot="-5400000" spcFirstLastPara="1" vertOverflow="ellipsis" vert="horz" wrap="square" anchor="ctr" anchorCtr="1"/>
              <a:lstStyle/>
              <a:p>
                <a:pPr>
                  <a:defRPr sz="900" b="0" i="0" u="none" strike="noStrike" kern="1200" baseline="0">
                    <a:solidFill>
                      <a:schemeClr val="tx1"/>
                    </a:solidFill>
                    <a:latin typeface="+mn-lt"/>
                    <a:ea typeface="+mn-ea"/>
                    <a:cs typeface="+mn-cs"/>
                  </a:defRPr>
                </a:pPr>
                <a:r>
                  <a:rPr lang="en-US">
                    <a:solidFill>
                      <a:schemeClr val="tx1"/>
                    </a:solidFill>
                  </a:rPr>
                  <a:t>Brand</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8789344"/>
        <c:crosses val="autoZero"/>
        <c:auto val="1"/>
        <c:lblAlgn val="ctr"/>
        <c:lblOffset val="100"/>
        <c:noMultiLvlLbl val="0"/>
      </c:catAx>
      <c:valAx>
        <c:axId val="63878934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r>
                  <a:rPr lang="en-US">
                    <a:solidFill>
                      <a:schemeClr val="tx1"/>
                    </a:solidFill>
                  </a:rPr>
                  <a:t>Revenue JPY</a:t>
                </a:r>
              </a:p>
            </c:rich>
          </c:tx>
          <c:layout>
            <c:manualLayout>
              <c:xMode val="edge"/>
              <c:yMode val="edge"/>
              <c:x val="0.48270352060045291"/>
              <c:y val="0.9126991973654082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title>
        <c:numFmt formatCode="[$¥-411]#,##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87888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Income and Expense Statement - July 2021 (2).xlsx]Charts!PivotTable5</c:name>
    <c:fmtId val="2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Total Revenue by Order Date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Charts!$B$23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Charts!$A$24:$A$53</c:f>
              <c:strCache>
                <c:ptCount val="29"/>
                <c:pt idx="0">
                  <c:v>7/2</c:v>
                </c:pt>
                <c:pt idx="1">
                  <c:v>7/3</c:v>
                </c:pt>
                <c:pt idx="2">
                  <c:v>7/4</c:v>
                </c:pt>
                <c:pt idx="3">
                  <c:v>7/5</c:v>
                </c:pt>
                <c:pt idx="4">
                  <c:v>7/6</c:v>
                </c:pt>
                <c:pt idx="5">
                  <c:v>7/7</c:v>
                </c:pt>
                <c:pt idx="6">
                  <c:v>7/8</c:v>
                </c:pt>
                <c:pt idx="7">
                  <c:v>7/9</c:v>
                </c:pt>
                <c:pt idx="8">
                  <c:v>7/10</c:v>
                </c:pt>
                <c:pt idx="9">
                  <c:v>7/11</c:v>
                </c:pt>
                <c:pt idx="10">
                  <c:v>7/12</c:v>
                </c:pt>
                <c:pt idx="11">
                  <c:v>7/13</c:v>
                </c:pt>
                <c:pt idx="12">
                  <c:v>7/14</c:v>
                </c:pt>
                <c:pt idx="13">
                  <c:v>7/15</c:v>
                </c:pt>
                <c:pt idx="14">
                  <c:v>7/16</c:v>
                </c:pt>
                <c:pt idx="15">
                  <c:v>7/17</c:v>
                </c:pt>
                <c:pt idx="16">
                  <c:v>7/18</c:v>
                </c:pt>
                <c:pt idx="17">
                  <c:v>7/19</c:v>
                </c:pt>
                <c:pt idx="18">
                  <c:v>7/21</c:v>
                </c:pt>
                <c:pt idx="19">
                  <c:v>7/22</c:v>
                </c:pt>
                <c:pt idx="20">
                  <c:v>7/23</c:v>
                </c:pt>
                <c:pt idx="21">
                  <c:v>7/24</c:v>
                </c:pt>
                <c:pt idx="22">
                  <c:v>7/25</c:v>
                </c:pt>
                <c:pt idx="23">
                  <c:v>7/26</c:v>
                </c:pt>
                <c:pt idx="24">
                  <c:v>7/27</c:v>
                </c:pt>
                <c:pt idx="25">
                  <c:v>7/28</c:v>
                </c:pt>
                <c:pt idx="26">
                  <c:v>7/29</c:v>
                </c:pt>
                <c:pt idx="27">
                  <c:v>7/30</c:v>
                </c:pt>
                <c:pt idx="28">
                  <c:v>7/31</c:v>
                </c:pt>
              </c:strCache>
            </c:strRef>
          </c:cat>
          <c:val>
            <c:numRef>
              <c:f>Charts!$B$24:$B$53</c:f>
              <c:numCache>
                <c:formatCode>"¥"#,##0</c:formatCode>
                <c:ptCount val="29"/>
                <c:pt idx="0">
                  <c:v>12370</c:v>
                </c:pt>
                <c:pt idx="1">
                  <c:v>36480</c:v>
                </c:pt>
                <c:pt idx="2">
                  <c:v>65880</c:v>
                </c:pt>
                <c:pt idx="3">
                  <c:v>51675</c:v>
                </c:pt>
                <c:pt idx="4">
                  <c:v>35640</c:v>
                </c:pt>
                <c:pt idx="5">
                  <c:v>12950</c:v>
                </c:pt>
                <c:pt idx="6">
                  <c:v>26270</c:v>
                </c:pt>
                <c:pt idx="7">
                  <c:v>40340</c:v>
                </c:pt>
                <c:pt idx="8">
                  <c:v>46195</c:v>
                </c:pt>
                <c:pt idx="9">
                  <c:v>14980</c:v>
                </c:pt>
                <c:pt idx="10">
                  <c:v>31760</c:v>
                </c:pt>
                <c:pt idx="11">
                  <c:v>7490</c:v>
                </c:pt>
                <c:pt idx="12">
                  <c:v>28450</c:v>
                </c:pt>
                <c:pt idx="13">
                  <c:v>13660</c:v>
                </c:pt>
                <c:pt idx="14">
                  <c:v>52105</c:v>
                </c:pt>
                <c:pt idx="15">
                  <c:v>21400</c:v>
                </c:pt>
                <c:pt idx="16">
                  <c:v>41580</c:v>
                </c:pt>
                <c:pt idx="17">
                  <c:v>49650</c:v>
                </c:pt>
                <c:pt idx="18">
                  <c:v>13890</c:v>
                </c:pt>
                <c:pt idx="19">
                  <c:v>52685</c:v>
                </c:pt>
                <c:pt idx="20">
                  <c:v>27340</c:v>
                </c:pt>
                <c:pt idx="21">
                  <c:v>18660</c:v>
                </c:pt>
                <c:pt idx="22">
                  <c:v>29330</c:v>
                </c:pt>
                <c:pt idx="23">
                  <c:v>12990</c:v>
                </c:pt>
                <c:pt idx="24">
                  <c:v>19360</c:v>
                </c:pt>
                <c:pt idx="25">
                  <c:v>13170</c:v>
                </c:pt>
                <c:pt idx="26">
                  <c:v>70890</c:v>
                </c:pt>
                <c:pt idx="27">
                  <c:v>18480</c:v>
                </c:pt>
                <c:pt idx="28">
                  <c:v>46260</c:v>
                </c:pt>
              </c:numCache>
            </c:numRef>
          </c:val>
          <c:smooth val="0"/>
          <c:extLst>
            <c:ext xmlns:c16="http://schemas.microsoft.com/office/drawing/2014/chart" uri="{C3380CC4-5D6E-409C-BE32-E72D297353CC}">
              <c16:uniqueId val="{00000000-49E2-42BF-806E-5EAE5DF18BE7}"/>
            </c:ext>
          </c:extLst>
        </c:ser>
        <c:dLbls>
          <c:showLegendKey val="0"/>
          <c:showVal val="0"/>
          <c:showCatName val="0"/>
          <c:showSerName val="0"/>
          <c:showPercent val="0"/>
          <c:showBubbleSize val="0"/>
        </c:dLbls>
        <c:marker val="1"/>
        <c:smooth val="0"/>
        <c:axId val="705763024"/>
        <c:axId val="705767824"/>
      </c:lineChart>
      <c:catAx>
        <c:axId val="7057630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US">
                    <a:solidFill>
                      <a:schemeClr val="tx1"/>
                    </a:solidFill>
                  </a:rPr>
                  <a:t>Date</a:t>
                </a:r>
              </a:p>
            </c:rich>
          </c:tx>
          <c:layout>
            <c:manualLayout>
              <c:xMode val="edge"/>
              <c:yMode val="edge"/>
              <c:x val="0.4677694373806387"/>
              <c:y val="0.91215230991004947"/>
            </c:manualLayout>
          </c:layout>
          <c:overlay val="0"/>
          <c:spPr>
            <a:solidFill>
              <a:schemeClr val="accent1">
                <a:lumMod val="20000"/>
                <a:lumOff val="80000"/>
              </a:schemeClr>
            </a:solid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5767824"/>
        <c:crosses val="autoZero"/>
        <c:auto val="1"/>
        <c:lblAlgn val="ctr"/>
        <c:lblOffset val="100"/>
        <c:noMultiLvlLbl val="0"/>
      </c:catAx>
      <c:valAx>
        <c:axId val="7057678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US">
                    <a:solidFill>
                      <a:schemeClr val="tx1"/>
                    </a:solidFill>
                  </a:rPr>
                  <a:t>Revenue JPY</a:t>
                </a:r>
              </a:p>
            </c:rich>
          </c:tx>
          <c:layout>
            <c:manualLayout>
              <c:xMode val="edge"/>
              <c:yMode val="edge"/>
              <c:x val="1.535415142987572E-2"/>
              <c:y val="0.4215517821783091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57630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Income and Expense Statement - July 2021 (2).xlsx]Charts!PivotTable6</c:name>
    <c:fmtId val="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Top</a:t>
            </a:r>
            <a:r>
              <a:rPr lang="en-US" baseline="0"/>
              <a:t> 5</a:t>
            </a:r>
            <a:r>
              <a:rPr lang="en-US"/>
              <a:t> Item Categories</a:t>
            </a:r>
          </a:p>
        </c:rich>
      </c:tx>
      <c:layout>
        <c:manualLayout>
          <c:xMode val="edge"/>
          <c:yMode val="edge"/>
          <c:x val="0.33383458165290314"/>
          <c:y val="3.1007751937984496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F0000"/>
          </a:soli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F9DBF3"/>
          </a:solidFill>
          <a:ln>
            <a:noFill/>
          </a:ln>
          <a:effectLst>
            <a:outerShdw blurRad="57150" dist="19050" dir="5400000" algn="ctr" rotWithShape="0">
              <a:srgbClr val="000000">
                <a:alpha val="63000"/>
              </a:srgbClr>
            </a:outerShdw>
          </a:effectLst>
        </c:spPr>
      </c:pivotFmt>
      <c:pivotFmt>
        <c:idx val="4"/>
        <c:spPr>
          <a:solidFill>
            <a:srgbClr val="F9DBF3"/>
          </a:solidFill>
          <a:ln>
            <a:noFill/>
          </a:ln>
          <a:effectLst>
            <a:outerShdw blurRad="57150" dist="19050" dir="5400000" algn="ctr" rotWithShape="0">
              <a:srgbClr val="000000">
                <a:alpha val="63000"/>
              </a:srgbClr>
            </a:outerShdw>
          </a:effectLst>
        </c:spPr>
      </c:pivotFmt>
      <c:pivotFmt>
        <c:idx val="5"/>
        <c:spPr>
          <a:solidFill>
            <a:srgbClr val="F9DBF3"/>
          </a:solidFill>
          <a:ln>
            <a:noFill/>
          </a:ln>
          <a:effectLst>
            <a:outerShdw blurRad="57150" dist="19050" dir="5400000" algn="ctr" rotWithShape="0">
              <a:srgbClr val="000000">
                <a:alpha val="63000"/>
              </a:srgbClr>
            </a:outerShdw>
          </a:effectLst>
        </c:spPr>
      </c:pivotFmt>
      <c:pivotFmt>
        <c:idx val="6"/>
        <c:spPr>
          <a:solidFill>
            <a:srgbClr val="F9DBF3"/>
          </a:solidFill>
          <a:ln>
            <a:noFill/>
          </a:ln>
          <a:effectLst>
            <a:outerShdw blurRad="57150" dist="19050" dir="5400000" algn="ctr" rotWithShape="0">
              <a:srgbClr val="000000">
                <a:alpha val="63000"/>
              </a:srgbClr>
            </a:outerShdw>
          </a:effectLst>
        </c:spPr>
      </c:pivotFmt>
      <c:pivotFmt>
        <c:idx val="7"/>
        <c:spPr>
          <a:solidFill>
            <a:srgbClr val="F9DBF3"/>
          </a:solidFill>
          <a:ln>
            <a:noFill/>
          </a:ln>
          <a:effectLst>
            <a:outerShdw blurRad="57150" dist="19050" dir="5400000" algn="ctr" rotWithShape="0">
              <a:srgbClr val="000000">
                <a:alpha val="63000"/>
              </a:srgbClr>
            </a:outerShdw>
          </a:effectLst>
        </c:spPr>
      </c:pivotFmt>
      <c:pivotFmt>
        <c:idx val="8"/>
        <c:spPr>
          <a:solidFill>
            <a:srgbClr val="F4BAE9"/>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
      </c:pivotFmt>
      <c:pivotFmt>
        <c:idx val="10"/>
      </c:pivotFmt>
      <c:pivotFmt>
        <c:idx val="11"/>
      </c:pivotFmt>
      <c:pivotFmt>
        <c:idx val="12"/>
      </c:pivotFmt>
      <c:pivotFmt>
        <c:idx val="13"/>
      </c:pivotFmt>
    </c:pivotFmts>
    <c:plotArea>
      <c:layout/>
      <c:barChart>
        <c:barDir val="col"/>
        <c:grouping val="stacked"/>
        <c:varyColors val="0"/>
        <c:ser>
          <c:idx val="0"/>
          <c:order val="0"/>
          <c:tx>
            <c:strRef>
              <c:f>Charts!$B$56</c:f>
              <c:strCache>
                <c:ptCount val="1"/>
                <c:pt idx="0">
                  <c:v>Total</c:v>
                </c:pt>
              </c:strCache>
            </c:strRef>
          </c:tx>
          <c:spPr>
            <a:solidFill>
              <a:srgbClr val="F4BAE9"/>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Charts!$A$57:$A$62</c:f>
              <c:strCache>
                <c:ptCount val="5"/>
                <c:pt idx="0">
                  <c:v>Sandals</c:v>
                </c:pt>
                <c:pt idx="1">
                  <c:v>T-shirts</c:v>
                </c:pt>
                <c:pt idx="2">
                  <c:v>Sneakers</c:v>
                </c:pt>
                <c:pt idx="3">
                  <c:v>Swimsuits</c:v>
                </c:pt>
                <c:pt idx="4">
                  <c:v>Shoes</c:v>
                </c:pt>
              </c:strCache>
            </c:strRef>
          </c:cat>
          <c:val>
            <c:numRef>
              <c:f>Charts!$B$57:$B$62</c:f>
              <c:numCache>
                <c:formatCode>[$¥-411]#,##0</c:formatCode>
                <c:ptCount val="5"/>
                <c:pt idx="0">
                  <c:v>415250</c:v>
                </c:pt>
                <c:pt idx="1">
                  <c:v>210355</c:v>
                </c:pt>
                <c:pt idx="2">
                  <c:v>110570</c:v>
                </c:pt>
                <c:pt idx="3">
                  <c:v>53230</c:v>
                </c:pt>
                <c:pt idx="4">
                  <c:v>26880</c:v>
                </c:pt>
              </c:numCache>
            </c:numRef>
          </c:val>
          <c:extLst>
            <c:ext xmlns:c16="http://schemas.microsoft.com/office/drawing/2014/chart" uri="{C3380CC4-5D6E-409C-BE32-E72D297353CC}">
              <c16:uniqueId val="{00000000-6642-4C90-A21B-07F6FBA9F086}"/>
            </c:ext>
          </c:extLst>
        </c:ser>
        <c:dLbls>
          <c:dLblPos val="ctr"/>
          <c:showLegendKey val="0"/>
          <c:showVal val="1"/>
          <c:showCatName val="0"/>
          <c:showSerName val="0"/>
          <c:showPercent val="0"/>
          <c:showBubbleSize val="0"/>
        </c:dLbls>
        <c:gapWidth val="100"/>
        <c:overlap val="100"/>
        <c:axId val="739115120"/>
        <c:axId val="739107440"/>
      </c:barChart>
      <c:catAx>
        <c:axId val="739115120"/>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r>
                  <a:rPr lang="en-US">
                    <a:solidFill>
                      <a:schemeClr val="tx1"/>
                    </a:solidFill>
                  </a:rPr>
                  <a:t>Category</a:t>
                </a:r>
              </a:p>
            </c:rich>
          </c:tx>
          <c:layout>
            <c:manualLayout>
              <c:xMode val="edge"/>
              <c:yMode val="edge"/>
              <c:x val="0.49970609868456706"/>
              <c:y val="0.9281824655638975"/>
            </c:manualLayout>
          </c:layout>
          <c:overlay val="0"/>
          <c:spPr>
            <a:solidFill>
              <a:schemeClr val="accent1">
                <a:lumMod val="20000"/>
                <a:lumOff val="80000"/>
              </a:schemeClr>
            </a:solid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9107440"/>
        <c:crosses val="autoZero"/>
        <c:auto val="1"/>
        <c:lblAlgn val="ctr"/>
        <c:lblOffset val="100"/>
        <c:noMultiLvlLbl val="0"/>
      </c:catAx>
      <c:valAx>
        <c:axId val="7391074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solidFill>
                    <a:latin typeface="+mn-lt"/>
                    <a:ea typeface="+mn-ea"/>
                    <a:cs typeface="+mn-cs"/>
                  </a:defRPr>
                </a:pPr>
                <a:r>
                  <a:rPr lang="en-US">
                    <a:solidFill>
                      <a:schemeClr val="tx1"/>
                    </a:solidFill>
                  </a:rPr>
                  <a:t>Revenue</a:t>
                </a:r>
                <a:r>
                  <a:rPr lang="en-US" baseline="0">
                    <a:solidFill>
                      <a:schemeClr val="tx1"/>
                    </a:solidFill>
                  </a:rPr>
                  <a:t> JPY</a:t>
                </a:r>
                <a:endParaRPr lang="en-US">
                  <a:solidFill>
                    <a:schemeClr val="tx1"/>
                  </a:solidFill>
                </a:endParaRPr>
              </a:p>
            </c:rich>
          </c:tx>
          <c:layout>
            <c:manualLayout>
              <c:xMode val="edge"/>
              <c:yMode val="edge"/>
              <c:x val="1.5674014199552468E-2"/>
              <c:y val="0.45214456720041779"/>
            </c:manualLayout>
          </c:layout>
          <c:overlay val="0"/>
          <c:spPr>
            <a:noFill/>
            <a:ln>
              <a:noFill/>
            </a:ln>
            <a:effectLst/>
          </c:spPr>
          <c:txPr>
            <a:bodyPr rot="-54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title>
        <c:numFmt formatCode="[$¥-411]#,##0" sourceLinked="0"/>
        <c:majorTickMark val="none"/>
        <c:minorTickMark val="none"/>
        <c:tickLblPos val="nextTo"/>
        <c:spPr>
          <a:noFill/>
          <a:ln>
            <a:solidFill>
              <a:schemeClr val="accent1"/>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91151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Income and Expense Statement - July 2021 (2).xlsx]Charts!PivotTable5</c:name>
    <c:fmtId val="39"/>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Total Revenue Per Date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Charts!$B$23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Charts!$A$24:$A$53</c:f>
              <c:strCache>
                <c:ptCount val="29"/>
                <c:pt idx="0">
                  <c:v>7/2</c:v>
                </c:pt>
                <c:pt idx="1">
                  <c:v>7/3</c:v>
                </c:pt>
                <c:pt idx="2">
                  <c:v>7/4</c:v>
                </c:pt>
                <c:pt idx="3">
                  <c:v>7/5</c:v>
                </c:pt>
                <c:pt idx="4">
                  <c:v>7/6</c:v>
                </c:pt>
                <c:pt idx="5">
                  <c:v>7/7</c:v>
                </c:pt>
                <c:pt idx="6">
                  <c:v>7/8</c:v>
                </c:pt>
                <c:pt idx="7">
                  <c:v>7/9</c:v>
                </c:pt>
                <c:pt idx="8">
                  <c:v>7/10</c:v>
                </c:pt>
                <c:pt idx="9">
                  <c:v>7/11</c:v>
                </c:pt>
                <c:pt idx="10">
                  <c:v>7/12</c:v>
                </c:pt>
                <c:pt idx="11">
                  <c:v>7/13</c:v>
                </c:pt>
                <c:pt idx="12">
                  <c:v>7/14</c:v>
                </c:pt>
                <c:pt idx="13">
                  <c:v>7/15</c:v>
                </c:pt>
                <c:pt idx="14">
                  <c:v>7/16</c:v>
                </c:pt>
                <c:pt idx="15">
                  <c:v>7/17</c:v>
                </c:pt>
                <c:pt idx="16">
                  <c:v>7/18</c:v>
                </c:pt>
                <c:pt idx="17">
                  <c:v>7/19</c:v>
                </c:pt>
                <c:pt idx="18">
                  <c:v>7/21</c:v>
                </c:pt>
                <c:pt idx="19">
                  <c:v>7/22</c:v>
                </c:pt>
                <c:pt idx="20">
                  <c:v>7/23</c:v>
                </c:pt>
                <c:pt idx="21">
                  <c:v>7/24</c:v>
                </c:pt>
                <c:pt idx="22">
                  <c:v>7/25</c:v>
                </c:pt>
                <c:pt idx="23">
                  <c:v>7/26</c:v>
                </c:pt>
                <c:pt idx="24">
                  <c:v>7/27</c:v>
                </c:pt>
                <c:pt idx="25">
                  <c:v>7/28</c:v>
                </c:pt>
                <c:pt idx="26">
                  <c:v>7/29</c:v>
                </c:pt>
                <c:pt idx="27">
                  <c:v>7/30</c:v>
                </c:pt>
                <c:pt idx="28">
                  <c:v>7/31</c:v>
                </c:pt>
              </c:strCache>
            </c:strRef>
          </c:cat>
          <c:val>
            <c:numRef>
              <c:f>Charts!$B$24:$B$53</c:f>
              <c:numCache>
                <c:formatCode>"¥"#,##0</c:formatCode>
                <c:ptCount val="29"/>
                <c:pt idx="0">
                  <c:v>12370</c:v>
                </c:pt>
                <c:pt idx="1">
                  <c:v>36480</c:v>
                </c:pt>
                <c:pt idx="2">
                  <c:v>65880</c:v>
                </c:pt>
                <c:pt idx="3">
                  <c:v>51675</c:v>
                </c:pt>
                <c:pt idx="4">
                  <c:v>35640</c:v>
                </c:pt>
                <c:pt idx="5">
                  <c:v>12950</c:v>
                </c:pt>
                <c:pt idx="6">
                  <c:v>26270</c:v>
                </c:pt>
                <c:pt idx="7">
                  <c:v>40340</c:v>
                </c:pt>
                <c:pt idx="8">
                  <c:v>46195</c:v>
                </c:pt>
                <c:pt idx="9">
                  <c:v>14980</c:v>
                </c:pt>
                <c:pt idx="10">
                  <c:v>31760</c:v>
                </c:pt>
                <c:pt idx="11">
                  <c:v>7490</c:v>
                </c:pt>
                <c:pt idx="12">
                  <c:v>28450</c:v>
                </c:pt>
                <c:pt idx="13">
                  <c:v>13660</c:v>
                </c:pt>
                <c:pt idx="14">
                  <c:v>52105</c:v>
                </c:pt>
                <c:pt idx="15">
                  <c:v>21400</c:v>
                </c:pt>
                <c:pt idx="16">
                  <c:v>41580</c:v>
                </c:pt>
                <c:pt idx="17">
                  <c:v>49650</c:v>
                </c:pt>
                <c:pt idx="18">
                  <c:v>13890</c:v>
                </c:pt>
                <c:pt idx="19">
                  <c:v>52685</c:v>
                </c:pt>
                <c:pt idx="20">
                  <c:v>27340</c:v>
                </c:pt>
                <c:pt idx="21">
                  <c:v>18660</c:v>
                </c:pt>
                <c:pt idx="22">
                  <c:v>29330</c:v>
                </c:pt>
                <c:pt idx="23">
                  <c:v>12990</c:v>
                </c:pt>
                <c:pt idx="24">
                  <c:v>19360</c:v>
                </c:pt>
                <c:pt idx="25">
                  <c:v>13170</c:v>
                </c:pt>
                <c:pt idx="26">
                  <c:v>70890</c:v>
                </c:pt>
                <c:pt idx="27">
                  <c:v>18480</c:v>
                </c:pt>
                <c:pt idx="28">
                  <c:v>46260</c:v>
                </c:pt>
              </c:numCache>
            </c:numRef>
          </c:val>
          <c:smooth val="0"/>
          <c:extLst>
            <c:ext xmlns:c16="http://schemas.microsoft.com/office/drawing/2014/chart" uri="{C3380CC4-5D6E-409C-BE32-E72D297353CC}">
              <c16:uniqueId val="{00000000-331D-471B-9954-1F97F49C13D6}"/>
            </c:ext>
          </c:extLst>
        </c:ser>
        <c:dLbls>
          <c:showLegendKey val="0"/>
          <c:showVal val="0"/>
          <c:showCatName val="0"/>
          <c:showSerName val="0"/>
          <c:showPercent val="0"/>
          <c:showBubbleSize val="0"/>
        </c:dLbls>
        <c:marker val="1"/>
        <c:smooth val="0"/>
        <c:axId val="705763024"/>
        <c:axId val="705767824"/>
      </c:lineChart>
      <c:catAx>
        <c:axId val="7057630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US">
                    <a:solidFill>
                      <a:schemeClr val="tx1"/>
                    </a:solidFill>
                  </a:rPr>
                  <a:t>Date</a:t>
                </a:r>
              </a:p>
            </c:rich>
          </c:tx>
          <c:layout>
            <c:manualLayout>
              <c:xMode val="edge"/>
              <c:yMode val="edge"/>
              <c:x val="0.47913311262228586"/>
              <c:y val="0.8974463486181874"/>
            </c:manualLayout>
          </c:layout>
          <c:overlay val="0"/>
          <c:spPr>
            <a:solidFill>
              <a:schemeClr val="accent1">
                <a:lumMod val="20000"/>
                <a:lumOff val="80000"/>
              </a:schemeClr>
            </a:solid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5767824"/>
        <c:crosses val="autoZero"/>
        <c:auto val="1"/>
        <c:lblAlgn val="ctr"/>
        <c:lblOffset val="100"/>
        <c:noMultiLvlLbl val="0"/>
      </c:catAx>
      <c:valAx>
        <c:axId val="7057678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US">
                    <a:solidFill>
                      <a:schemeClr val="tx1"/>
                    </a:solidFill>
                  </a:rPr>
                  <a:t>Revenue JPY</a:t>
                </a:r>
              </a:p>
            </c:rich>
          </c:tx>
          <c:layout>
            <c:manualLayout>
              <c:xMode val="edge"/>
              <c:yMode val="edge"/>
              <c:x val="8.9243078486156979E-3"/>
              <c:y val="0.29800524934383205"/>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57630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Income and Expense Statement - July 2021 (2).xlsx]Charts!PivotTable2</c:name>
    <c:fmtId val="26"/>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Revenue</a:t>
            </a:r>
            <a:r>
              <a:rPr lang="en-US" baseline="0"/>
              <a:t> by Brand</a:t>
            </a:r>
            <a:r>
              <a:rPr lang="en-US"/>
              <a:t> </a:t>
            </a:r>
          </a:p>
        </c:rich>
      </c:tx>
      <c:layout>
        <c:manualLayout>
          <c:xMode val="edge"/>
          <c:yMode val="edge"/>
          <c:x val="0.40948176472516606"/>
          <c:y val="2.8629866070839113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0000"/>
          </a:soli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0099"/>
          </a:solidFill>
          <a:ln>
            <a:noFill/>
          </a:ln>
          <a:effectLst>
            <a:outerShdw blurRad="57150" dist="19050" dir="5400000" algn="ctr" rotWithShape="0">
              <a:srgbClr val="000000">
                <a:alpha val="63000"/>
              </a:srgbClr>
            </a:outerShdw>
          </a:effectLst>
        </c:spPr>
      </c:pivotFmt>
      <c:pivotFmt>
        <c:idx val="2"/>
        <c:spPr>
          <a:solidFill>
            <a:srgbClr val="0066FF"/>
          </a:solidFill>
          <a:ln>
            <a:noFill/>
          </a:ln>
          <a:effectLst>
            <a:outerShdw blurRad="57150" dist="19050" dir="5400000" algn="ctr" rotWithShape="0">
              <a:srgbClr val="000000">
                <a:alpha val="63000"/>
              </a:srgbClr>
            </a:outerShdw>
          </a:effectLst>
        </c:spPr>
      </c:pivotFmt>
      <c:pivotFmt>
        <c:idx val="3"/>
        <c:spPr>
          <a:solidFill>
            <a:srgbClr val="6699FF"/>
          </a:solidFill>
          <a:ln>
            <a:noFill/>
          </a:ln>
          <a:effectLst>
            <a:outerShdw blurRad="57150" dist="19050" dir="5400000" algn="ctr" rotWithShape="0">
              <a:srgbClr val="000000">
                <a:alpha val="63000"/>
              </a:srgbClr>
            </a:outerShdw>
          </a:effectLst>
        </c:spPr>
      </c:pivotFmt>
      <c:pivotFmt>
        <c:idx val="4"/>
        <c:spPr>
          <a:solidFill>
            <a:srgbClr val="6699FF"/>
          </a:solidFill>
          <a:ln>
            <a:noFill/>
          </a:ln>
          <a:effectLst>
            <a:outerShdw blurRad="57150" dist="19050" dir="5400000" algn="ctr" rotWithShape="0">
              <a:srgbClr val="000000">
                <a:alpha val="63000"/>
              </a:srgbClr>
            </a:outerShdw>
          </a:effectLst>
        </c:spPr>
      </c:pivotFmt>
      <c:pivotFmt>
        <c:idx val="5"/>
        <c:spPr>
          <a:solidFill>
            <a:srgbClr val="F4BAE9"/>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F4BAE9"/>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F4BAE9"/>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Charts!$B$3</c:f>
              <c:strCache>
                <c:ptCount val="1"/>
                <c:pt idx="0">
                  <c:v>Total</c:v>
                </c:pt>
              </c:strCache>
            </c:strRef>
          </c:tx>
          <c:spPr>
            <a:solidFill>
              <a:srgbClr val="F4BAE9"/>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Charts!$A$4:$A$18</c:f>
              <c:strCache>
                <c:ptCount val="14"/>
                <c:pt idx="0">
                  <c:v>Kate Spade</c:v>
                </c:pt>
                <c:pt idx="1">
                  <c:v>Koolaburra by UGG</c:v>
                </c:pt>
                <c:pt idx="2">
                  <c:v>Cole Haan</c:v>
                </c:pt>
                <c:pt idx="3">
                  <c:v>Ron Herman</c:v>
                </c:pt>
                <c:pt idx="4">
                  <c:v>Stussy</c:v>
                </c:pt>
                <c:pt idx="5">
                  <c:v>MARC JACOBS</c:v>
                </c:pt>
                <c:pt idx="6">
                  <c:v>Urban Outfitters</c:v>
                </c:pt>
                <c:pt idx="7">
                  <c:v>FTC</c:v>
                </c:pt>
                <c:pt idx="8">
                  <c:v>NIKE</c:v>
                </c:pt>
                <c:pt idx="9">
                  <c:v>COACH</c:v>
                </c:pt>
                <c:pt idx="10">
                  <c:v>JIMMY CHOO</c:v>
                </c:pt>
                <c:pt idx="11">
                  <c:v>VANS</c:v>
                </c:pt>
                <c:pt idx="12">
                  <c:v>Ralph Lauren</c:v>
                </c:pt>
                <c:pt idx="13">
                  <c:v>UGG</c:v>
                </c:pt>
              </c:strCache>
            </c:strRef>
          </c:cat>
          <c:val>
            <c:numRef>
              <c:f>Charts!$B$4:$B$18</c:f>
              <c:numCache>
                <c:formatCode>[$¥-411]#,##0</c:formatCode>
                <c:ptCount val="14"/>
                <c:pt idx="0">
                  <c:v>7890</c:v>
                </c:pt>
                <c:pt idx="1">
                  <c:v>12810</c:v>
                </c:pt>
                <c:pt idx="2">
                  <c:v>12990</c:v>
                </c:pt>
                <c:pt idx="3">
                  <c:v>14980</c:v>
                </c:pt>
                <c:pt idx="4">
                  <c:v>21790</c:v>
                </c:pt>
                <c:pt idx="5">
                  <c:v>22880</c:v>
                </c:pt>
                <c:pt idx="6">
                  <c:v>25085</c:v>
                </c:pt>
                <c:pt idx="7">
                  <c:v>25910</c:v>
                </c:pt>
                <c:pt idx="8">
                  <c:v>28390</c:v>
                </c:pt>
                <c:pt idx="9">
                  <c:v>32150</c:v>
                </c:pt>
                <c:pt idx="10">
                  <c:v>49730</c:v>
                </c:pt>
                <c:pt idx="11">
                  <c:v>70300</c:v>
                </c:pt>
                <c:pt idx="12">
                  <c:v>221055</c:v>
                </c:pt>
                <c:pt idx="13">
                  <c:v>365970</c:v>
                </c:pt>
              </c:numCache>
            </c:numRef>
          </c:val>
          <c:extLst>
            <c:ext xmlns:c16="http://schemas.microsoft.com/office/drawing/2014/chart" uri="{C3380CC4-5D6E-409C-BE32-E72D297353CC}">
              <c16:uniqueId val="{00000000-AF61-4557-AF46-17DD0988B248}"/>
            </c:ext>
          </c:extLst>
        </c:ser>
        <c:dLbls>
          <c:dLblPos val="outEnd"/>
          <c:showLegendKey val="0"/>
          <c:showVal val="1"/>
          <c:showCatName val="0"/>
          <c:showSerName val="0"/>
          <c:showPercent val="0"/>
          <c:showBubbleSize val="0"/>
        </c:dLbls>
        <c:gapWidth val="100"/>
        <c:axId val="638788864"/>
        <c:axId val="638789344"/>
      </c:barChart>
      <c:catAx>
        <c:axId val="638788864"/>
        <c:scaling>
          <c:orientation val="minMax"/>
        </c:scaling>
        <c:delete val="0"/>
        <c:axPos val="l"/>
        <c:title>
          <c:tx>
            <c:rich>
              <a:bodyPr rot="-5400000" spcFirstLastPara="1" vertOverflow="ellipsis" vert="horz" wrap="square" anchor="ctr" anchorCtr="1"/>
              <a:lstStyle/>
              <a:p>
                <a:pPr>
                  <a:defRPr sz="900" b="0" i="0" u="none" strike="noStrike" kern="1200" baseline="0">
                    <a:solidFill>
                      <a:schemeClr val="tx1"/>
                    </a:solidFill>
                    <a:latin typeface="+mn-lt"/>
                    <a:ea typeface="+mn-ea"/>
                    <a:cs typeface="+mn-cs"/>
                  </a:defRPr>
                </a:pPr>
                <a:r>
                  <a:rPr lang="en-US">
                    <a:solidFill>
                      <a:schemeClr val="tx1"/>
                    </a:solidFill>
                  </a:rPr>
                  <a:t>Brand</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8789344"/>
        <c:crosses val="autoZero"/>
        <c:auto val="1"/>
        <c:lblAlgn val="ctr"/>
        <c:lblOffset val="100"/>
        <c:noMultiLvlLbl val="0"/>
      </c:catAx>
      <c:valAx>
        <c:axId val="63878934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r>
                  <a:rPr lang="en-US">
                    <a:solidFill>
                      <a:schemeClr val="tx1"/>
                    </a:solidFill>
                  </a:rPr>
                  <a:t>Revenue JPY</a:t>
                </a:r>
              </a:p>
            </c:rich>
          </c:tx>
          <c:layout>
            <c:manualLayout>
              <c:xMode val="edge"/>
              <c:yMode val="edge"/>
              <c:x val="0.48270352060045291"/>
              <c:y val="0.9126991973654082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title>
        <c:numFmt formatCode="[$¥-411]#,##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87888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Income and Expense Statement - July 2021 (2).xlsx]Charts!PivotTable6</c:name>
    <c:fmtId val="24"/>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Top</a:t>
            </a:r>
            <a:r>
              <a:rPr lang="en-US" baseline="0"/>
              <a:t> 5</a:t>
            </a:r>
            <a:r>
              <a:rPr lang="en-US"/>
              <a:t> Item Categories</a:t>
            </a:r>
          </a:p>
        </c:rich>
      </c:tx>
      <c:layout>
        <c:manualLayout>
          <c:xMode val="edge"/>
          <c:yMode val="edge"/>
          <c:x val="0.33383458165290314"/>
          <c:y val="3.1007751937984496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F0000"/>
          </a:soli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F9DBF3"/>
          </a:solidFill>
          <a:ln>
            <a:noFill/>
          </a:ln>
          <a:effectLst>
            <a:outerShdw blurRad="57150" dist="19050" dir="5400000" algn="ctr" rotWithShape="0">
              <a:srgbClr val="000000">
                <a:alpha val="63000"/>
              </a:srgbClr>
            </a:outerShdw>
          </a:effectLst>
        </c:spPr>
      </c:pivotFmt>
      <c:pivotFmt>
        <c:idx val="4"/>
        <c:spPr>
          <a:solidFill>
            <a:srgbClr val="F9DBF3"/>
          </a:solidFill>
          <a:ln>
            <a:noFill/>
          </a:ln>
          <a:effectLst>
            <a:outerShdw blurRad="57150" dist="19050" dir="5400000" algn="ctr" rotWithShape="0">
              <a:srgbClr val="000000">
                <a:alpha val="63000"/>
              </a:srgbClr>
            </a:outerShdw>
          </a:effectLst>
        </c:spPr>
      </c:pivotFmt>
      <c:pivotFmt>
        <c:idx val="5"/>
        <c:spPr>
          <a:solidFill>
            <a:srgbClr val="F9DBF3"/>
          </a:solidFill>
          <a:ln>
            <a:noFill/>
          </a:ln>
          <a:effectLst>
            <a:outerShdw blurRad="57150" dist="19050" dir="5400000" algn="ctr" rotWithShape="0">
              <a:srgbClr val="000000">
                <a:alpha val="63000"/>
              </a:srgbClr>
            </a:outerShdw>
          </a:effectLst>
        </c:spPr>
      </c:pivotFmt>
      <c:pivotFmt>
        <c:idx val="6"/>
        <c:spPr>
          <a:solidFill>
            <a:srgbClr val="F9DBF3"/>
          </a:solidFill>
          <a:ln>
            <a:noFill/>
          </a:ln>
          <a:effectLst>
            <a:outerShdw blurRad="57150" dist="19050" dir="5400000" algn="ctr" rotWithShape="0">
              <a:srgbClr val="000000">
                <a:alpha val="63000"/>
              </a:srgbClr>
            </a:outerShdw>
          </a:effectLst>
        </c:spPr>
      </c:pivotFmt>
      <c:pivotFmt>
        <c:idx val="7"/>
        <c:spPr>
          <a:solidFill>
            <a:srgbClr val="F9DBF3"/>
          </a:solidFill>
          <a:ln>
            <a:noFill/>
          </a:ln>
          <a:effectLst>
            <a:outerShdw blurRad="57150" dist="19050" dir="5400000" algn="ctr" rotWithShape="0">
              <a:srgbClr val="000000">
                <a:alpha val="63000"/>
              </a:srgbClr>
            </a:outerShdw>
          </a:effectLst>
        </c:spPr>
      </c:pivotFmt>
      <c:pivotFmt>
        <c:idx val="8"/>
        <c:spPr>
          <a:solidFill>
            <a:srgbClr val="F4BAE9"/>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
      </c:pivotFmt>
      <c:pivotFmt>
        <c:idx val="10"/>
      </c:pivotFmt>
      <c:pivotFmt>
        <c:idx val="11"/>
      </c:pivotFmt>
      <c:pivotFmt>
        <c:idx val="12"/>
      </c:pivotFmt>
      <c:pivotFmt>
        <c:idx val="13"/>
      </c:pivotFmt>
      <c:pivotFmt>
        <c:idx val="14"/>
        <c:spPr>
          <a:solidFill>
            <a:srgbClr val="F4BAE9"/>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rgbClr val="F4BAE9"/>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rgbClr val="F4BAE9"/>
          </a:solidFill>
          <a:ln>
            <a:noFill/>
          </a:ln>
          <a:effectLst>
            <a:outerShdw blurRad="57150" dist="19050" dir="5400000" algn="ctr" rotWithShape="0">
              <a:srgbClr val="000000">
                <a:alpha val="63000"/>
              </a:srgbClr>
            </a:outerShdw>
          </a:effectLst>
        </c:spPr>
        <c:dLbl>
          <c:idx val="0"/>
          <c:layout>
            <c:manualLayout>
              <c:x val="2.8226515084755644E-17"/>
              <c:y val="-0.3439031885720167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7"/>
        <c:spPr>
          <a:solidFill>
            <a:srgbClr val="F4BAE9"/>
          </a:solidFill>
          <a:ln>
            <a:noFill/>
          </a:ln>
          <a:effectLst>
            <a:outerShdw blurRad="57150" dist="19050" dir="5400000" algn="ctr" rotWithShape="0">
              <a:srgbClr val="000000">
                <a:alpha val="63000"/>
              </a:srgbClr>
            </a:outerShdw>
          </a:effectLst>
        </c:spPr>
        <c:dLbl>
          <c:idx val="0"/>
          <c:layout>
            <c:manualLayout>
              <c:x val="0"/>
              <c:y val="-0.1802954042509392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8"/>
        <c:spPr>
          <a:solidFill>
            <a:srgbClr val="F4BAE9"/>
          </a:solidFill>
          <a:ln>
            <a:noFill/>
          </a:ln>
          <a:effectLst>
            <a:outerShdw blurRad="57150" dist="19050" dir="5400000" algn="ctr" rotWithShape="0">
              <a:srgbClr val="000000">
                <a:alpha val="63000"/>
              </a:srgbClr>
            </a:outerShdw>
          </a:effectLst>
        </c:spPr>
        <c:dLbl>
          <c:idx val="0"/>
          <c:layout>
            <c:manualLayout>
              <c:x val="1.1290606033902258E-16"/>
              <c:y val="-0.106171434453046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9"/>
        <c:spPr>
          <a:solidFill>
            <a:srgbClr val="F4BAE9"/>
          </a:solidFill>
          <a:ln>
            <a:noFill/>
          </a:ln>
          <a:effectLst>
            <a:outerShdw blurRad="57150" dist="19050" dir="5400000" algn="ctr" rotWithShape="0">
              <a:srgbClr val="000000">
                <a:alpha val="63000"/>
              </a:srgbClr>
            </a:outerShdw>
          </a:effectLst>
        </c:spPr>
        <c:dLbl>
          <c:idx val="0"/>
          <c:layout>
            <c:manualLayout>
              <c:x val="0"/>
              <c:y val="-6.143085055544527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0"/>
        <c:spPr>
          <a:solidFill>
            <a:srgbClr val="F4BAE9"/>
          </a:solidFill>
          <a:ln>
            <a:noFill/>
          </a:ln>
          <a:effectLst>
            <a:outerShdw blurRad="57150" dist="19050" dir="5400000" algn="ctr" rotWithShape="0">
              <a:srgbClr val="000000">
                <a:alpha val="63000"/>
              </a:srgbClr>
            </a:outerShdw>
          </a:effectLst>
        </c:spPr>
        <c:dLbl>
          <c:idx val="0"/>
          <c:layout>
            <c:manualLayout>
              <c:x val="-1.1290606033902258E-16"/>
              <c:y val="-4.087077350625303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Charts!$B$56</c:f>
              <c:strCache>
                <c:ptCount val="1"/>
                <c:pt idx="0">
                  <c:v>Total</c:v>
                </c:pt>
              </c:strCache>
            </c:strRef>
          </c:tx>
          <c:spPr>
            <a:solidFill>
              <a:srgbClr val="F4BAE9"/>
            </a:solidFill>
            <a:ln>
              <a:noFill/>
            </a:ln>
            <a:effectLst>
              <a:outerShdw blurRad="57150" dist="19050" dir="5400000" algn="ctr" rotWithShape="0">
                <a:srgbClr val="000000">
                  <a:alpha val="63000"/>
                </a:srgbClr>
              </a:outerShdw>
            </a:effectLst>
          </c:spPr>
          <c:invertIfNegative val="0"/>
          <c:dLbls>
            <c:dLbl>
              <c:idx val="0"/>
              <c:layout>
                <c:manualLayout>
                  <c:x val="2.8226515084755644E-17"/>
                  <c:y val="-0.34390318857201674"/>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E87C-4A2D-84D4-736747B0584C}"/>
                </c:ext>
              </c:extLst>
            </c:dLbl>
            <c:dLbl>
              <c:idx val="1"/>
              <c:layout>
                <c:manualLayout>
                  <c:x val="0"/>
                  <c:y val="-0.1802954042509392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E87C-4A2D-84D4-736747B0584C}"/>
                </c:ext>
              </c:extLst>
            </c:dLbl>
            <c:dLbl>
              <c:idx val="2"/>
              <c:layout>
                <c:manualLayout>
                  <c:x val="1.1290606033902258E-16"/>
                  <c:y val="-0.106171434453046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E87C-4A2D-84D4-736747B0584C}"/>
                </c:ext>
              </c:extLst>
            </c:dLbl>
            <c:dLbl>
              <c:idx val="3"/>
              <c:layout>
                <c:manualLayout>
                  <c:x val="0"/>
                  <c:y val="-6.1430850555445275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E87C-4A2D-84D4-736747B0584C}"/>
                </c:ext>
              </c:extLst>
            </c:dLbl>
            <c:dLbl>
              <c:idx val="4"/>
              <c:layout>
                <c:manualLayout>
                  <c:x val="-1.1290606033902258E-16"/>
                  <c:y val="-4.0870773506253032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E87C-4A2D-84D4-736747B0584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Charts!$A$57:$A$62</c:f>
              <c:strCache>
                <c:ptCount val="5"/>
                <c:pt idx="0">
                  <c:v>Sandals</c:v>
                </c:pt>
                <c:pt idx="1">
                  <c:v>T-shirts</c:v>
                </c:pt>
                <c:pt idx="2">
                  <c:v>Sneakers</c:v>
                </c:pt>
                <c:pt idx="3">
                  <c:v>Swimsuits</c:v>
                </c:pt>
                <c:pt idx="4">
                  <c:v>Shoes</c:v>
                </c:pt>
              </c:strCache>
            </c:strRef>
          </c:cat>
          <c:val>
            <c:numRef>
              <c:f>Charts!$B$57:$B$62</c:f>
              <c:numCache>
                <c:formatCode>[$¥-411]#,##0</c:formatCode>
                <c:ptCount val="5"/>
                <c:pt idx="0">
                  <c:v>415250</c:v>
                </c:pt>
                <c:pt idx="1">
                  <c:v>210355</c:v>
                </c:pt>
                <c:pt idx="2">
                  <c:v>110570</c:v>
                </c:pt>
                <c:pt idx="3">
                  <c:v>53230</c:v>
                </c:pt>
                <c:pt idx="4">
                  <c:v>26880</c:v>
                </c:pt>
              </c:numCache>
            </c:numRef>
          </c:val>
          <c:extLst>
            <c:ext xmlns:c16="http://schemas.microsoft.com/office/drawing/2014/chart" uri="{C3380CC4-5D6E-409C-BE32-E72D297353CC}">
              <c16:uniqueId val="{00000000-E87C-4A2D-84D4-736747B0584C}"/>
            </c:ext>
          </c:extLst>
        </c:ser>
        <c:dLbls>
          <c:dLblPos val="ctr"/>
          <c:showLegendKey val="0"/>
          <c:showVal val="1"/>
          <c:showCatName val="0"/>
          <c:showSerName val="0"/>
          <c:showPercent val="0"/>
          <c:showBubbleSize val="0"/>
        </c:dLbls>
        <c:gapWidth val="100"/>
        <c:overlap val="100"/>
        <c:axId val="739115120"/>
        <c:axId val="739107440"/>
      </c:barChart>
      <c:catAx>
        <c:axId val="739115120"/>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r>
                  <a:rPr lang="en-US">
                    <a:solidFill>
                      <a:schemeClr val="tx1"/>
                    </a:solidFill>
                  </a:rPr>
                  <a:t>Category</a:t>
                </a:r>
              </a:p>
            </c:rich>
          </c:tx>
          <c:layout>
            <c:manualLayout>
              <c:xMode val="edge"/>
              <c:yMode val="edge"/>
              <c:x val="0.49970609868456706"/>
              <c:y val="0.9281824655638975"/>
            </c:manualLayout>
          </c:layout>
          <c:overlay val="0"/>
          <c:spPr>
            <a:solidFill>
              <a:schemeClr val="accent1">
                <a:lumMod val="20000"/>
                <a:lumOff val="80000"/>
              </a:schemeClr>
            </a:solid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9107440"/>
        <c:crosses val="autoZero"/>
        <c:auto val="1"/>
        <c:lblAlgn val="ctr"/>
        <c:lblOffset val="100"/>
        <c:noMultiLvlLbl val="0"/>
      </c:catAx>
      <c:valAx>
        <c:axId val="7391074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solidFill>
                    <a:latin typeface="+mn-lt"/>
                    <a:ea typeface="+mn-ea"/>
                    <a:cs typeface="+mn-cs"/>
                  </a:defRPr>
                </a:pPr>
                <a:r>
                  <a:rPr lang="en-US">
                    <a:solidFill>
                      <a:schemeClr val="tx1"/>
                    </a:solidFill>
                  </a:rPr>
                  <a:t>Revenue</a:t>
                </a:r>
                <a:r>
                  <a:rPr lang="en-US" baseline="0">
                    <a:solidFill>
                      <a:schemeClr val="tx1"/>
                    </a:solidFill>
                  </a:rPr>
                  <a:t> JPY</a:t>
                </a:r>
                <a:endParaRPr lang="en-US">
                  <a:solidFill>
                    <a:schemeClr val="tx1"/>
                  </a:solidFill>
                </a:endParaRPr>
              </a:p>
            </c:rich>
          </c:tx>
          <c:layout>
            <c:manualLayout>
              <c:xMode val="edge"/>
              <c:yMode val="edge"/>
              <c:x val="1.5674014199552468E-2"/>
              <c:y val="0.45214456720041779"/>
            </c:manualLayout>
          </c:layout>
          <c:overlay val="0"/>
          <c:spPr>
            <a:noFill/>
            <a:ln>
              <a:noFill/>
            </a:ln>
            <a:effectLst/>
          </c:spPr>
          <c:txPr>
            <a:bodyPr rot="-54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title>
        <c:numFmt formatCode="[$¥-411]#,##0" sourceLinked="0"/>
        <c:majorTickMark val="none"/>
        <c:minorTickMark val="none"/>
        <c:tickLblPos val="nextTo"/>
        <c:spPr>
          <a:noFill/>
          <a:ln>
            <a:solidFill>
              <a:schemeClr val="accent1"/>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91151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628648</xdr:colOff>
      <xdr:row>0</xdr:row>
      <xdr:rowOff>95250</xdr:rowOff>
    </xdr:from>
    <xdr:to>
      <xdr:col>8</xdr:col>
      <xdr:colOff>104775</xdr:colOff>
      <xdr:row>19</xdr:row>
      <xdr:rowOff>123824</xdr:rowOff>
    </xdr:to>
    <xdr:graphicFrame macro="">
      <xdr:nvGraphicFramePr>
        <xdr:cNvPr id="2" name="Chart 1">
          <a:extLst>
            <a:ext uri="{FF2B5EF4-FFF2-40B4-BE49-F238E27FC236}">
              <a16:creationId xmlns:a16="http://schemas.microsoft.com/office/drawing/2014/main" id="{06AA36E7-D865-FFF8-13F6-5977DB7352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561973</xdr:colOff>
      <xdr:row>22</xdr:row>
      <xdr:rowOff>4761</xdr:rowOff>
    </xdr:from>
    <xdr:to>
      <xdr:col>7</xdr:col>
      <xdr:colOff>1200149</xdr:colOff>
      <xdr:row>42</xdr:row>
      <xdr:rowOff>19050</xdr:rowOff>
    </xdr:to>
    <xdr:graphicFrame macro="">
      <xdr:nvGraphicFramePr>
        <xdr:cNvPr id="4" name="Chart 3">
          <a:extLst>
            <a:ext uri="{FF2B5EF4-FFF2-40B4-BE49-F238E27FC236}">
              <a16:creationId xmlns:a16="http://schemas.microsoft.com/office/drawing/2014/main" id="{BF7D8B70-4372-DC2D-5E1A-5C87FF8090D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600075</xdr:colOff>
      <xdr:row>44</xdr:row>
      <xdr:rowOff>85725</xdr:rowOff>
    </xdr:from>
    <xdr:to>
      <xdr:col>6</xdr:col>
      <xdr:colOff>200025</xdr:colOff>
      <xdr:row>67</xdr:row>
      <xdr:rowOff>47625</xdr:rowOff>
    </xdr:to>
    <xdr:graphicFrame macro="">
      <xdr:nvGraphicFramePr>
        <xdr:cNvPr id="13" name="Chart 12">
          <a:extLst>
            <a:ext uri="{FF2B5EF4-FFF2-40B4-BE49-F238E27FC236}">
              <a16:creationId xmlns:a16="http://schemas.microsoft.com/office/drawing/2014/main" id="{6AC7D67C-F358-D8B3-4967-ABB7D3989F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9</xdr:col>
      <xdr:colOff>866775</xdr:colOff>
      <xdr:row>2</xdr:row>
      <xdr:rowOff>9525</xdr:rowOff>
    </xdr:from>
    <xdr:to>
      <xdr:col>11</xdr:col>
      <xdr:colOff>28575</xdr:colOff>
      <xdr:row>16</xdr:row>
      <xdr:rowOff>123825</xdr:rowOff>
    </xdr:to>
    <mc:AlternateContent xmlns:mc="http://schemas.openxmlformats.org/markup-compatibility/2006">
      <mc:Choice xmlns:a14="http://schemas.microsoft.com/office/drawing/2010/main" Requires="a14">
        <xdr:graphicFrame macro="">
          <xdr:nvGraphicFramePr>
            <xdr:cNvPr id="15" name="Brand">
              <a:extLst>
                <a:ext uri="{FF2B5EF4-FFF2-40B4-BE49-F238E27FC236}">
                  <a16:creationId xmlns:a16="http://schemas.microsoft.com/office/drawing/2014/main" id="{0ED7D457-D693-9F0A-EB3D-60E1DEF2B4D0}"/>
                </a:ext>
              </a:extLst>
            </xdr:cNvPr>
            <xdr:cNvGraphicFramePr/>
          </xdr:nvGraphicFramePr>
          <xdr:xfrm>
            <a:off x="0" y="0"/>
            <a:ext cx="0" cy="0"/>
          </xdr:xfrm>
          <a:graphic>
            <a:graphicData uri="http://schemas.microsoft.com/office/drawing/2010/slicer">
              <sle:slicer xmlns:sle="http://schemas.microsoft.com/office/drawing/2010/slicer" name="Brand"/>
            </a:graphicData>
          </a:graphic>
        </xdr:graphicFrame>
      </mc:Choice>
      <mc:Fallback>
        <xdr:sp macro="" textlink="">
          <xdr:nvSpPr>
            <xdr:cNvPr id="0" name=""/>
            <xdr:cNvSpPr>
              <a:spLocks noTextEdit="1"/>
            </xdr:cNvSpPr>
          </xdr:nvSpPr>
          <xdr:spPr>
            <a:xfrm>
              <a:off x="12325350" y="333375"/>
              <a:ext cx="1828800" cy="2381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304800</xdr:colOff>
      <xdr:row>23</xdr:row>
      <xdr:rowOff>142875</xdr:rowOff>
    </xdr:from>
    <xdr:to>
      <xdr:col>11</xdr:col>
      <xdr:colOff>723900</xdr:colOff>
      <xdr:row>32</xdr:row>
      <xdr:rowOff>57150</xdr:rowOff>
    </xdr:to>
    <mc:AlternateContent xmlns:mc="http://schemas.openxmlformats.org/markup-compatibility/2006">
      <mc:Choice xmlns:tsle="http://schemas.microsoft.com/office/drawing/2012/timeslicer" Requires="tsle">
        <xdr:graphicFrame macro="">
          <xdr:nvGraphicFramePr>
            <xdr:cNvPr id="24" name="Date">
              <a:extLst>
                <a:ext uri="{FF2B5EF4-FFF2-40B4-BE49-F238E27FC236}">
                  <a16:creationId xmlns:a16="http://schemas.microsoft.com/office/drawing/2014/main" id="{FB6134CF-4A39-D7CC-BAF0-CE346DA4CF8A}"/>
                </a:ext>
              </a:extLst>
            </xdr:cNvPr>
            <xdr:cNvGraphicFramePr/>
          </xdr:nvGraphicFramePr>
          <xdr:xfrm>
            <a:off x="0" y="0"/>
            <a:ext cx="0" cy="0"/>
          </xdr:xfrm>
          <a:graphic>
            <a:graphicData uri="http://schemas.microsoft.com/office/drawing/2012/timeslicer">
              <tsle:timeslicer xmlns:tsle="http://schemas.microsoft.com/office/drawing/2012/timeslicer" name="Date"/>
            </a:graphicData>
          </a:graphic>
        </xdr:graphicFrame>
      </mc:Choice>
      <mc:Fallback>
        <xdr:sp macro="" textlink="">
          <xdr:nvSpPr>
            <xdr:cNvPr id="0" name=""/>
            <xdr:cNvSpPr>
              <a:spLocks noTextEdit="1"/>
            </xdr:cNvSpPr>
          </xdr:nvSpPr>
          <xdr:spPr>
            <a:xfrm>
              <a:off x="10429875" y="3867150"/>
              <a:ext cx="4419600"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7</xdr:col>
      <xdr:colOff>1266825</xdr:colOff>
      <xdr:row>47</xdr:row>
      <xdr:rowOff>104775</xdr:rowOff>
    </xdr:from>
    <xdr:to>
      <xdr:col>9</xdr:col>
      <xdr:colOff>428625</xdr:colOff>
      <xdr:row>54</xdr:row>
      <xdr:rowOff>123825</xdr:rowOff>
    </xdr:to>
    <mc:AlternateContent xmlns:mc="http://schemas.openxmlformats.org/markup-compatibility/2006">
      <mc:Choice xmlns:a14="http://schemas.microsoft.com/office/drawing/2010/main" Requires="a14">
        <xdr:graphicFrame macro="">
          <xdr:nvGraphicFramePr>
            <xdr:cNvPr id="26" name="GenderCategory">
              <a:extLst>
                <a:ext uri="{FF2B5EF4-FFF2-40B4-BE49-F238E27FC236}">
                  <a16:creationId xmlns:a16="http://schemas.microsoft.com/office/drawing/2014/main" id="{0C932C02-0605-4FB0-8610-92EE576A36E6}"/>
                </a:ext>
              </a:extLst>
            </xdr:cNvPr>
            <xdr:cNvGraphicFramePr/>
          </xdr:nvGraphicFramePr>
          <xdr:xfrm>
            <a:off x="0" y="0"/>
            <a:ext cx="0" cy="0"/>
          </xdr:xfrm>
          <a:graphic>
            <a:graphicData uri="http://schemas.microsoft.com/office/drawing/2010/slicer">
              <sle:slicer xmlns:sle="http://schemas.microsoft.com/office/drawing/2010/slicer" name="GenderCategory"/>
            </a:graphicData>
          </a:graphic>
        </xdr:graphicFrame>
      </mc:Choice>
      <mc:Fallback>
        <xdr:sp macro="" textlink="">
          <xdr:nvSpPr>
            <xdr:cNvPr id="0" name=""/>
            <xdr:cNvSpPr>
              <a:spLocks noTextEdit="1"/>
            </xdr:cNvSpPr>
          </xdr:nvSpPr>
          <xdr:spPr>
            <a:xfrm>
              <a:off x="10058400" y="7715250"/>
              <a:ext cx="1828800" cy="11525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1</xdr:row>
      <xdr:rowOff>0</xdr:rowOff>
    </xdr:from>
    <xdr:to>
      <xdr:col>22</xdr:col>
      <xdr:colOff>0</xdr:colOff>
      <xdr:row>4</xdr:row>
      <xdr:rowOff>0</xdr:rowOff>
    </xdr:to>
    <xdr:sp macro="" textlink="">
      <xdr:nvSpPr>
        <xdr:cNvPr id="3" name="Rectangle 2">
          <a:extLst>
            <a:ext uri="{FF2B5EF4-FFF2-40B4-BE49-F238E27FC236}">
              <a16:creationId xmlns:a16="http://schemas.microsoft.com/office/drawing/2014/main" id="{4029AA0F-1E1E-4820-40E9-65AAF6837468}"/>
            </a:ext>
          </a:extLst>
        </xdr:cNvPr>
        <xdr:cNvSpPr/>
      </xdr:nvSpPr>
      <xdr:spPr>
        <a:xfrm>
          <a:off x="114300" y="123825"/>
          <a:ext cx="12420600" cy="485775"/>
        </a:xfrm>
        <a:prstGeom prst="rect">
          <a:avLst/>
        </a:prstGeom>
        <a:solidFill>
          <a:schemeClr val="accent1">
            <a:lumMod val="60000"/>
            <a:lumOff val="40000"/>
          </a:schemeClr>
        </a:solidFill>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ctr"/>
          <a:r>
            <a:rPr lang="en-US" sz="2400" b="1">
              <a:solidFill>
                <a:schemeClr val="bg1"/>
              </a:solidFill>
            </a:rPr>
            <a:t>Fashion Item Sales Dashboard</a:t>
          </a:r>
        </a:p>
      </xdr:txBody>
    </xdr:sp>
    <xdr:clientData/>
  </xdr:twoCellAnchor>
  <xdr:twoCellAnchor editAs="oneCell">
    <xdr:from>
      <xdr:col>0</xdr:col>
      <xdr:colOff>104773</xdr:colOff>
      <xdr:row>5</xdr:row>
      <xdr:rowOff>9524</xdr:rowOff>
    </xdr:from>
    <xdr:to>
      <xdr:col>18</xdr:col>
      <xdr:colOff>0</xdr:colOff>
      <xdr:row>14</xdr:row>
      <xdr:rowOff>0</xdr:rowOff>
    </xdr:to>
    <mc:AlternateContent xmlns:mc="http://schemas.openxmlformats.org/markup-compatibility/2006">
      <mc:Choice xmlns:tsle="http://schemas.microsoft.com/office/drawing/2012/timeslicer" Requires="tsle">
        <xdr:graphicFrame macro="">
          <xdr:nvGraphicFramePr>
            <xdr:cNvPr id="5" name="Date 1">
              <a:extLst>
                <a:ext uri="{FF2B5EF4-FFF2-40B4-BE49-F238E27FC236}">
                  <a16:creationId xmlns:a16="http://schemas.microsoft.com/office/drawing/2014/main" id="{4EF804CE-84D5-4065-A6EC-05633F621C87}"/>
                </a:ext>
              </a:extLst>
            </xdr:cNvPr>
            <xdr:cNvGraphicFramePr/>
          </xdr:nvGraphicFramePr>
          <xdr:xfrm>
            <a:off x="0" y="0"/>
            <a:ext cx="0" cy="0"/>
          </xdr:xfrm>
          <a:graphic>
            <a:graphicData uri="http://schemas.microsoft.com/office/drawing/2012/timeslicer">
              <tsle:timeslicer xmlns:tsle="http://schemas.microsoft.com/office/drawing/2012/timeslicer" name="Date 1"/>
            </a:graphicData>
          </a:graphic>
        </xdr:graphicFrame>
      </mc:Choice>
      <mc:Fallback>
        <xdr:sp macro="" textlink="">
          <xdr:nvSpPr>
            <xdr:cNvPr id="0" name=""/>
            <xdr:cNvSpPr>
              <a:spLocks noTextEdit="1"/>
            </xdr:cNvSpPr>
          </xdr:nvSpPr>
          <xdr:spPr>
            <a:xfrm>
              <a:off x="104773" y="704849"/>
              <a:ext cx="9877427" cy="1371601"/>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19</xdr:col>
      <xdr:colOff>0</xdr:colOff>
      <xdr:row>11</xdr:row>
      <xdr:rowOff>0</xdr:rowOff>
    </xdr:from>
    <xdr:to>
      <xdr:col>22</xdr:col>
      <xdr:colOff>0</xdr:colOff>
      <xdr:row>36</xdr:row>
      <xdr:rowOff>0</xdr:rowOff>
    </xdr:to>
    <mc:AlternateContent xmlns:mc="http://schemas.openxmlformats.org/markup-compatibility/2006">
      <mc:Choice xmlns:a14="http://schemas.microsoft.com/office/drawing/2010/main" Requires="a14">
        <xdr:graphicFrame macro="">
          <xdr:nvGraphicFramePr>
            <xdr:cNvPr id="7" name="Brand 1">
              <a:extLst>
                <a:ext uri="{FF2B5EF4-FFF2-40B4-BE49-F238E27FC236}">
                  <a16:creationId xmlns:a16="http://schemas.microsoft.com/office/drawing/2014/main" id="{733CE3CC-4E1D-4660-83B4-27FD1915EFBB}"/>
                </a:ext>
              </a:extLst>
            </xdr:cNvPr>
            <xdr:cNvGraphicFramePr/>
          </xdr:nvGraphicFramePr>
          <xdr:xfrm>
            <a:off x="0" y="0"/>
            <a:ext cx="0" cy="0"/>
          </xdr:xfrm>
          <a:graphic>
            <a:graphicData uri="http://schemas.microsoft.com/office/drawing/2010/slicer">
              <sle:slicer xmlns:sle="http://schemas.microsoft.com/office/drawing/2010/slicer" name="Brand 1"/>
            </a:graphicData>
          </a:graphic>
        </xdr:graphicFrame>
      </mc:Choice>
      <mc:Fallback>
        <xdr:sp macro="" textlink="">
          <xdr:nvSpPr>
            <xdr:cNvPr id="0" name=""/>
            <xdr:cNvSpPr>
              <a:spLocks noTextEdit="1"/>
            </xdr:cNvSpPr>
          </xdr:nvSpPr>
          <xdr:spPr>
            <a:xfrm>
              <a:off x="10096500" y="1590675"/>
              <a:ext cx="1828800" cy="39719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0</xdr:colOff>
      <xdr:row>36</xdr:row>
      <xdr:rowOff>85724</xdr:rowOff>
    </xdr:from>
    <xdr:to>
      <xdr:col>22</xdr:col>
      <xdr:colOff>0</xdr:colOff>
      <xdr:row>53</xdr:row>
      <xdr:rowOff>161924</xdr:rowOff>
    </xdr:to>
    <xdr:graphicFrame macro="">
      <xdr:nvGraphicFramePr>
        <xdr:cNvPr id="8" name="Chart 7">
          <a:extLst>
            <a:ext uri="{FF2B5EF4-FFF2-40B4-BE49-F238E27FC236}">
              <a16:creationId xmlns:a16="http://schemas.microsoft.com/office/drawing/2014/main" id="{7070DADF-DD4F-433E-89F2-72A0FFC11A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19</xdr:col>
      <xdr:colOff>0</xdr:colOff>
      <xdr:row>5</xdr:row>
      <xdr:rowOff>0</xdr:rowOff>
    </xdr:from>
    <xdr:to>
      <xdr:col>22</xdr:col>
      <xdr:colOff>0</xdr:colOff>
      <xdr:row>10</xdr:row>
      <xdr:rowOff>0</xdr:rowOff>
    </xdr:to>
    <mc:AlternateContent xmlns:mc="http://schemas.openxmlformats.org/markup-compatibility/2006">
      <mc:Choice xmlns:a14="http://schemas.microsoft.com/office/drawing/2010/main" Requires="a14">
        <xdr:graphicFrame macro="">
          <xdr:nvGraphicFramePr>
            <xdr:cNvPr id="14" name="GenderCategory 1">
              <a:extLst>
                <a:ext uri="{FF2B5EF4-FFF2-40B4-BE49-F238E27FC236}">
                  <a16:creationId xmlns:a16="http://schemas.microsoft.com/office/drawing/2014/main" id="{4C9A9506-795D-41DE-9598-3C765B9EF8BB}"/>
                </a:ext>
              </a:extLst>
            </xdr:cNvPr>
            <xdr:cNvGraphicFramePr/>
          </xdr:nvGraphicFramePr>
          <xdr:xfrm>
            <a:off x="0" y="0"/>
            <a:ext cx="0" cy="0"/>
          </xdr:xfrm>
          <a:graphic>
            <a:graphicData uri="http://schemas.microsoft.com/office/drawing/2010/slicer">
              <sle:slicer xmlns:sle="http://schemas.microsoft.com/office/drawing/2010/slicer" name="GenderCategory 1"/>
            </a:graphicData>
          </a:graphic>
        </xdr:graphicFrame>
      </mc:Choice>
      <mc:Fallback>
        <xdr:sp macro="" textlink="">
          <xdr:nvSpPr>
            <xdr:cNvPr id="0" name=""/>
            <xdr:cNvSpPr>
              <a:spLocks noTextEdit="1"/>
            </xdr:cNvSpPr>
          </xdr:nvSpPr>
          <xdr:spPr>
            <a:xfrm>
              <a:off x="10096500" y="695325"/>
              <a:ext cx="1828800" cy="8096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114298</xdr:colOff>
      <xdr:row>14</xdr:row>
      <xdr:rowOff>152399</xdr:rowOff>
    </xdr:from>
    <xdr:to>
      <xdr:col>11</xdr:col>
      <xdr:colOff>0</xdr:colOff>
      <xdr:row>36</xdr:row>
      <xdr:rowOff>0</xdr:rowOff>
    </xdr:to>
    <xdr:graphicFrame macro="">
      <xdr:nvGraphicFramePr>
        <xdr:cNvPr id="15" name="Chart 14">
          <a:extLst>
            <a:ext uri="{FF2B5EF4-FFF2-40B4-BE49-F238E27FC236}">
              <a16:creationId xmlns:a16="http://schemas.microsoft.com/office/drawing/2014/main" id="{45CA1B56-2266-43B1-9B68-B613BD888B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0</xdr:colOff>
      <xdr:row>15</xdr:row>
      <xdr:rowOff>9526</xdr:rowOff>
    </xdr:from>
    <xdr:to>
      <xdr:col>18</xdr:col>
      <xdr:colOff>0</xdr:colOff>
      <xdr:row>36</xdr:row>
      <xdr:rowOff>1</xdr:rowOff>
    </xdr:to>
    <xdr:graphicFrame macro="">
      <xdr:nvGraphicFramePr>
        <xdr:cNvPr id="16" name="Chart 15">
          <a:extLst>
            <a:ext uri="{FF2B5EF4-FFF2-40B4-BE49-F238E27FC236}">
              <a16:creationId xmlns:a16="http://schemas.microsoft.com/office/drawing/2014/main" id="{6D9ADE5D-A923-4924-A82A-B25B814C8B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yta" refreshedDate="45505.910677662039" createdVersion="8" refreshedVersion="8" minRefreshableVersion="3" recordCount="64" xr:uid="{8F00014F-50AD-491B-824B-38B60DE48051}">
  <cacheSource type="worksheet">
    <worksheetSource name="Sales"/>
  </cacheSource>
  <cacheFields count="17">
    <cacheField name="ID" numFmtId="0">
      <sharedItems containsSemiMixedTypes="0" containsString="0" containsNumber="1" containsInteger="1" minValue="1" maxValue="65"/>
    </cacheField>
    <cacheField name="Date" numFmtId="176">
      <sharedItems containsSemiMixedTypes="0" containsNonDate="0" containsDate="1" containsString="0" minDate="2021-07-02T00:00:00" maxDate="2021-08-01T00:00:00" count="29">
        <d v="2021-07-02T00:00:00"/>
        <d v="2021-07-03T00:00:00"/>
        <d v="2021-07-04T00:00:00"/>
        <d v="2021-07-05T00:00:00"/>
        <d v="2021-07-06T00:00:00"/>
        <d v="2021-07-07T00:00:00"/>
        <d v="2021-07-08T00:00:00"/>
        <d v="2021-07-09T00:00:00"/>
        <d v="2021-07-10T00:00:00"/>
        <d v="2021-07-11T00:00:00"/>
        <d v="2021-07-12T00:00:00"/>
        <d v="2021-07-13T00:00:00"/>
        <d v="2021-07-14T00:00:00"/>
        <d v="2021-07-15T00:00:00"/>
        <d v="2021-07-16T00:00:00"/>
        <d v="2021-07-17T00:00:00"/>
        <d v="2021-07-18T00:00:00"/>
        <d v="2021-07-19T00:00:00"/>
        <d v="2021-07-21T00:00:00"/>
        <d v="2021-07-22T00:00:00"/>
        <d v="2021-07-23T00:00:00"/>
        <d v="2021-07-24T00:00:00"/>
        <d v="2021-07-25T00:00:00"/>
        <d v="2021-07-26T00:00:00"/>
        <d v="2021-07-27T00:00:00"/>
        <d v="2021-07-29T00:00:00"/>
        <d v="2021-07-28T00:00:00"/>
        <d v="2021-07-30T00:00:00"/>
        <d v="2021-07-31T00:00:00"/>
      </sharedItems>
    </cacheField>
    <cacheField name="ProductName" numFmtId="0">
      <sharedItems/>
    </cacheField>
    <cacheField name="Brand" numFmtId="169">
      <sharedItems count="15">
        <s v="UGG"/>
        <s v="Urban Outfitters"/>
        <s v="MARC JACOBS"/>
        <s v="COACH"/>
        <s v="Koolaburra by UGG"/>
        <s v="Ralph Lauren"/>
        <s v="VANS"/>
        <s v="FTC"/>
        <s v="Stussy"/>
        <s v="Ron Herman"/>
        <s v="NIKE"/>
        <s v="Cole Haan"/>
        <s v="Kate Spade"/>
        <s v="JIMMY CHOO"/>
        <s v="Urban Outfitters x Metallica" u="1"/>
      </sharedItems>
    </cacheField>
    <cacheField name="ItemCategory" numFmtId="169">
      <sharedItems count="10">
        <s v="Sandals"/>
        <s v="T-shirts"/>
        <s v="Bags"/>
        <s v="Swimsuits"/>
        <s v="Shorts"/>
        <s v="Hats"/>
        <s v="Tops"/>
        <s v="Sneakers"/>
        <s v="Shoes"/>
        <s v="Others"/>
      </sharedItems>
    </cacheField>
    <cacheField name="ProductPrice" numFmtId="169">
      <sharedItems containsSemiMixedTypes="0" containsString="0" containsNumber="1" containsInteger="1" minValue="7490" maxValue="49730"/>
    </cacheField>
    <cacheField name="PlatformFee" numFmtId="165">
      <sharedItems containsSemiMixedTypes="0" containsString="0" containsNumber="1" minValue="411.95" maxValue="2735.15"/>
    </cacheField>
    <cacheField name="CostUSD" numFmtId="166">
      <sharedItems containsSemiMixedTypes="0" containsString="0" containsNumber="1" minValue="35.950000000000003" maxValue="330"/>
    </cacheField>
    <cacheField name="Tax" numFmtId="0">
      <sharedItems containsSemiMixedTypes="0" containsString="0" containsNumber="1" minValue="1.0740000000000001" maxValue="1.103"/>
    </cacheField>
    <cacheField name="CostwithTax" numFmtId="166">
      <sharedItems containsSemiMixedTypes="0" containsString="0" containsNumber="1" minValue="38.646250000000002" maxValue="363.99"/>
    </cacheField>
    <cacheField name="Rate" numFmtId="165">
      <sharedItems containsSemiMixedTypes="0" containsString="0" containsNumber="1" containsInteger="1" minValue="110" maxValue="110"/>
    </cacheField>
    <cacheField name="CostYen" numFmtId="165">
      <sharedItems containsSemiMixedTypes="0" containsString="0" containsNumber="1" containsInteger="1" minValue="4251" maxValue="40039"/>
    </cacheField>
    <cacheField name="Shipping" numFmtId="165">
      <sharedItems containsSemiMixedTypes="0" containsString="0" containsNumber="1" containsInteger="1" minValue="1768" maxValue="2631"/>
    </cacheField>
    <cacheField name="NetProfit" numFmtId="165">
      <sharedItems containsSemiMixedTypes="0" containsString="0" containsNumber="1" containsInteger="1" minValue="335" maxValue="5104"/>
    </cacheField>
    <cacheField name="ProfitMargin" numFmtId="10">
      <sharedItems containsSemiMixedTypes="0" containsString="0" containsNumber="1" minValue="2.5989920806335495E-2" maxValue="0.32439431913116124"/>
    </cacheField>
    <cacheField name="Tracking ＃" numFmtId="1">
      <sharedItems containsSemiMixedTypes="0" containsString="0" containsNumber="1" containsInteger="1" minValue="276583425661" maxValue="276583525046"/>
    </cacheField>
    <cacheField name="GenderCategory" numFmtId="165">
      <sharedItems count="2">
        <s v="Women's"/>
        <s v="Men's"/>
      </sharedItems>
    </cacheField>
  </cacheFields>
  <extLst>
    <ext xmlns:x14="http://schemas.microsoft.com/office/spreadsheetml/2009/9/main" uri="{725AE2AE-9491-48be-B2B4-4EB974FC3084}">
      <x14:pivotCacheDefinition pivotCacheId="78909347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4">
  <r>
    <n v="1"/>
    <x v="0"/>
    <s v="【UGG】TUOLUMNE LEOPARD☆大人気 レオパード柄 サンダル☆"/>
    <x v="0"/>
    <x v="0"/>
    <n v="12370"/>
    <n v="680.35"/>
    <n v="72"/>
    <n v="1.1025"/>
    <n v="79.38"/>
    <n v="110"/>
    <n v="8732"/>
    <n v="2337"/>
    <n v="621"/>
    <n v="5.0202101859337107E-2"/>
    <n v="276583437115"/>
    <x v="0"/>
  </r>
  <r>
    <n v="2"/>
    <x v="1"/>
    <s v="【UGG】アグ新作 SILVERLAKE II★ロゴストラップ 厚底サンダル★"/>
    <x v="0"/>
    <x v="0"/>
    <n v="13970"/>
    <n v="768.35"/>
    <n v="78.989999999999995"/>
    <n v="1.1025"/>
    <n v="87.086474999999993"/>
    <n v="110"/>
    <n v="9580"/>
    <n v="2337"/>
    <n v="1285"/>
    <n v="9.1982820329277029E-2"/>
    <n v="276583436603"/>
    <x v="0"/>
  </r>
  <r>
    <n v="3"/>
    <x v="1"/>
    <s v="☆UGG新作☆EMILY MESH☆ロゴ メッシュ サンダル☆"/>
    <x v="0"/>
    <x v="0"/>
    <n v="13980"/>
    <n v="768.9"/>
    <n v="71.989999999999995"/>
    <n v="1.1025"/>
    <n v="79.368974999999992"/>
    <n v="110"/>
    <n v="8731"/>
    <n v="2337"/>
    <n v="2143"/>
    <n v="0.1532904148783977"/>
    <n v="276583436975"/>
    <x v="0"/>
  </r>
  <r>
    <n v="4"/>
    <x v="1"/>
    <s v="【Urban Outfitters x Metallica】メタリカ ノースリーブTシャツ"/>
    <x v="1"/>
    <x v="1"/>
    <n v="8530"/>
    <n v="469.15"/>
    <n v="45.95"/>
    <n v="1.091"/>
    <n v="50.131450000000001"/>
    <n v="110"/>
    <n v="5514"/>
    <n v="1768"/>
    <n v="779"/>
    <n v="9.1324736225087924E-2"/>
    <n v="276583448153"/>
    <x v="1"/>
  </r>
  <r>
    <n v="5"/>
    <x v="2"/>
    <s v="☆A4対応☆【MARC JACOBS】コミューター レザー トートバッグ☆"/>
    <x v="2"/>
    <x v="2"/>
    <n v="22880"/>
    <n v="1258.4000000000001"/>
    <n v="141.97"/>
    <n v="1.1025"/>
    <n v="156.52192500000001"/>
    <n v="110"/>
    <n v="17217"/>
    <n v="2631"/>
    <n v="1774"/>
    <n v="7.7534965034965028E-2"/>
    <n v="276583425661"/>
    <x v="0"/>
  </r>
  <r>
    <n v="6"/>
    <x v="2"/>
    <s v="【COACH】Poppy ウェッジサンダル☆ロゴストラップ☆"/>
    <x v="3"/>
    <x v="0"/>
    <n v="16320"/>
    <n v="897.6"/>
    <n v="92"/>
    <n v="1.1025"/>
    <n v="101.43"/>
    <n v="110"/>
    <n v="11157"/>
    <n v="2473"/>
    <n v="1792"/>
    <n v="0.10980392156862745"/>
    <n v="276583451966"/>
    <x v="0"/>
  </r>
  <r>
    <n v="7"/>
    <x v="2"/>
    <s v="【Koolaburra by UGG】SERAH☆スエード サンダル☆"/>
    <x v="4"/>
    <x v="0"/>
    <n v="12810"/>
    <n v="704.55"/>
    <n v="46.95"/>
    <n v="1.1025"/>
    <n v="51.762375000000006"/>
    <n v="110"/>
    <n v="5694"/>
    <n v="2337"/>
    <n v="4074"/>
    <n v="0.31803278688524589"/>
    <n v="276583448400"/>
    <x v="0"/>
  </r>
  <r>
    <n v="8"/>
    <x v="2"/>
    <s v="【UGG】アグ新作 SILVERLAKE II★ロゴストラップ 厚底サンダル★"/>
    <x v="0"/>
    <x v="0"/>
    <n v="13870"/>
    <n v="762.85"/>
    <n v="78.989999999999995"/>
    <n v="1.1025"/>
    <n v="87.086474999999993"/>
    <n v="110"/>
    <n v="9580"/>
    <n v="2337"/>
    <n v="1190"/>
    <n v="8.5796683489545778E-2"/>
    <n v="276583437222"/>
    <x v="0"/>
  </r>
  <r>
    <n v="9"/>
    <x v="3"/>
    <s v="【Ralph Lauren】ストライプ ショートパンツ☆Swim Trunk 水着☆"/>
    <x v="5"/>
    <x v="3"/>
    <n v="13320"/>
    <n v="732.6"/>
    <n v="81.5"/>
    <n v="1.1025"/>
    <n v="89.853750000000005"/>
    <n v="110"/>
    <n v="9884"/>
    <n v="2027"/>
    <n v="676"/>
    <n v="5.075075075075075E-2"/>
    <n v="276583440534"/>
    <x v="1"/>
  </r>
  <r>
    <n v="10"/>
    <x v="3"/>
    <s v="【VANS】ペイズリー柄 ショートパンツ"/>
    <x v="6"/>
    <x v="4"/>
    <n v="9940"/>
    <n v="546.70000000000005"/>
    <n v="45.5"/>
    <n v="1.0880000000000001"/>
    <n v="49.504000000000005"/>
    <n v="110"/>
    <n v="5445"/>
    <n v="1768"/>
    <n v="2180"/>
    <n v="0.21931589537223339"/>
    <n v="276583458535"/>
    <x v="1"/>
  </r>
  <r>
    <n v="11"/>
    <x v="3"/>
    <s v="【UGG】WAINSCOTT BUCKLE◇バックル付き スライドサンダル"/>
    <x v="0"/>
    <x v="0"/>
    <n v="19680"/>
    <n v="1082.4000000000001"/>
    <n v="92"/>
    <n v="1.1025"/>
    <n v="101.43"/>
    <n v="110"/>
    <n v="11157"/>
    <n v="2337"/>
    <n v="5104"/>
    <n v="0.25934959349593495"/>
    <n v="276583437141"/>
    <x v="0"/>
  </r>
  <r>
    <n v="12"/>
    <x v="3"/>
    <s v="日本未入荷☆【FTC】Small OG 6 Panel Cap☆ロゴキャップ"/>
    <x v="7"/>
    <x v="5"/>
    <n v="8735"/>
    <n v="480.42500000000001"/>
    <n v="35.950000000000003"/>
    <n v="1.0760000000000001"/>
    <n v="38.682200000000009"/>
    <n v="110"/>
    <n v="4255"/>
    <n v="1768"/>
    <n v="2232"/>
    <n v="0.25552375500858615"/>
    <n v="276583452003"/>
    <x v="1"/>
  </r>
  <r>
    <n v="13"/>
    <x v="4"/>
    <s v="☆UGG新作☆EMILY MESH☆ロゴ メッシュ サンダル☆"/>
    <x v="0"/>
    <x v="0"/>
    <n v="13850"/>
    <n v="761.75"/>
    <n v="51.99"/>
    <n v="1.1025"/>
    <n v="57.318975000000002"/>
    <n v="110"/>
    <n v="6305"/>
    <n v="2337"/>
    <n v="4446"/>
    <n v="0.32101083032490974"/>
    <n v="276583436706"/>
    <x v="0"/>
  </r>
  <r>
    <n v="14"/>
    <x v="4"/>
    <s v="【Stussy】Hand Drawn Flower Shirt◇オシャレシャツ"/>
    <x v="8"/>
    <x v="1"/>
    <n v="21790"/>
    <n v="1198.45"/>
    <n v="121.95"/>
    <n v="1.0925"/>
    <n v="133.23037500000001"/>
    <n v="110"/>
    <n v="14655"/>
    <n v="2027"/>
    <n v="3910"/>
    <n v="0.1794401101422671"/>
    <n v="276583447825"/>
    <x v="0"/>
  </r>
  <r>
    <n v="15"/>
    <x v="5"/>
    <s v="【Ralph Lauren】サファリ ポロベア Ｔシャツ☆追跡あり"/>
    <x v="5"/>
    <x v="1"/>
    <n v="12950"/>
    <n v="712.25"/>
    <n v="80"/>
    <n v="1.1025"/>
    <n v="88.2"/>
    <n v="110"/>
    <n v="9702"/>
    <n v="1768"/>
    <n v="768"/>
    <n v="5.9305019305019302E-2"/>
    <n v="276583469175"/>
    <x v="0"/>
  </r>
  <r>
    <n v="16"/>
    <x v="6"/>
    <s v="【Ralph Lauren】サファリ ポロベア Ｔシャツ☆追跡あり"/>
    <x v="5"/>
    <x v="1"/>
    <n v="12950"/>
    <n v="712.25"/>
    <n v="80"/>
    <n v="1.1025"/>
    <n v="88.2"/>
    <n v="110"/>
    <n v="9702"/>
    <n v="1768"/>
    <n v="768"/>
    <n v="5.9305019305019302E-2"/>
    <n v="276583454674"/>
    <x v="0"/>
  </r>
  <r>
    <n v="17"/>
    <x v="6"/>
    <s v="【Ralph Lauren】ストライプ ショートパンツ☆Swim Trunk 水着☆"/>
    <x v="5"/>
    <x v="3"/>
    <n v="13320"/>
    <n v="732.6"/>
    <n v="81.5"/>
    <n v="1.1025"/>
    <n v="89.853750000000005"/>
    <n v="110"/>
    <n v="9884"/>
    <n v="2027"/>
    <n v="676"/>
    <n v="5.075075075075075E-2"/>
    <n v="276583448492"/>
    <x v="1"/>
  </r>
  <r>
    <n v="18"/>
    <x v="7"/>
    <s v="【Ralph Lauren】ストライプ ショートパンツ☆Swim Trunk 水着☆"/>
    <x v="5"/>
    <x v="3"/>
    <n v="13320"/>
    <n v="732.6"/>
    <n v="81.5"/>
    <n v="1.1025"/>
    <n v="89.853750000000005"/>
    <n v="110"/>
    <n v="9884"/>
    <n v="2027"/>
    <n v="676"/>
    <n v="5.075075075075075E-2"/>
    <n v="276583448503"/>
    <x v="1"/>
  </r>
  <r>
    <n v="19"/>
    <x v="7"/>
    <s v="【UGG】アグ新作 SILVERLAKE II★ロゴストラップ 厚底サンダル★"/>
    <x v="0"/>
    <x v="0"/>
    <n v="13470"/>
    <n v="740.85"/>
    <n v="78.989999999999995"/>
    <n v="1.1025"/>
    <n v="87.086474999999993"/>
    <n v="110"/>
    <n v="9580"/>
    <n v="2337"/>
    <n v="812"/>
    <n v="6.0282108389012622E-2"/>
    <n v="276583448665"/>
    <x v="0"/>
  </r>
  <r>
    <n v="20"/>
    <x v="7"/>
    <s v="【UGG】アグ新作 SILVERLAKE II★ロゴストラップ 厚底サンダル★"/>
    <x v="0"/>
    <x v="0"/>
    <n v="13550"/>
    <n v="745.25"/>
    <n v="78.989999999999995"/>
    <n v="1.1025"/>
    <n v="87.086474999999993"/>
    <n v="110"/>
    <n v="9580"/>
    <n v="2337"/>
    <n v="888"/>
    <n v="6.5535055350553512E-2"/>
    <n v="276583448680"/>
    <x v="0"/>
  </r>
  <r>
    <n v="21"/>
    <x v="8"/>
    <s v="【UGG】BROOKSIDE FLIP◇ブルックサイド メンズ ビーチサンダル"/>
    <x v="0"/>
    <x v="0"/>
    <n v="11580"/>
    <n v="636.9"/>
    <n v="53.95"/>
    <n v="1.1025"/>
    <n v="59.479875000000007"/>
    <n v="110"/>
    <n v="6543"/>
    <n v="2337"/>
    <n v="2063"/>
    <n v="0.17815198618307426"/>
    <n v="276583451970"/>
    <x v="1"/>
  </r>
  <r>
    <n v="22"/>
    <x v="8"/>
    <s v="☆新作☆【Ralph Lauren】ストライプ フリース フーディ☆"/>
    <x v="5"/>
    <x v="6"/>
    <n v="21145"/>
    <n v="1162.9749999999999"/>
    <n v="131.99"/>
    <n v="1.1025"/>
    <n v="145.51897500000001"/>
    <n v="110"/>
    <n v="16007"/>
    <n v="2337"/>
    <n v="1638"/>
    <n v="7.7465121778198157E-2"/>
    <n v="276583454663"/>
    <x v="0"/>
  </r>
  <r>
    <n v="23"/>
    <x v="8"/>
    <s v="【UGG】アグ新作 SILVERLAKE II★ロゴストラップ 厚底サンダル★"/>
    <x v="0"/>
    <x v="0"/>
    <n v="13470"/>
    <n v="740.85"/>
    <n v="58.99"/>
    <n v="1.1025"/>
    <n v="65.03647500000001"/>
    <n v="110"/>
    <n v="7154"/>
    <n v="2337"/>
    <n v="3238"/>
    <n v="0.24038604305864886"/>
    <n v="276583454700"/>
    <x v="0"/>
  </r>
  <r>
    <n v="24"/>
    <x v="9"/>
    <s v="【VANS】LEATHER AUTHENTIC★ブラック レザー スニーカー★"/>
    <x v="6"/>
    <x v="7"/>
    <n v="14980"/>
    <n v="823.9"/>
    <n v="82"/>
    <n v="1.0900000000000001"/>
    <n v="89.38000000000001"/>
    <n v="110"/>
    <n v="9832"/>
    <n v="2473"/>
    <n v="1851"/>
    <n v="0.12356475300400534"/>
    <n v="276583461464"/>
    <x v="1"/>
  </r>
  <r>
    <n v="25"/>
    <x v="10"/>
    <s v="【UGG】KARI☆大人気 メタリック クロスストラップ サンダル☆"/>
    <x v="0"/>
    <x v="0"/>
    <n v="18290"/>
    <n v="1005.95"/>
    <n v="109.99"/>
    <n v="1.1025"/>
    <n v="121.263975"/>
    <n v="110"/>
    <n v="13339"/>
    <n v="2337"/>
    <n v="1608"/>
    <n v="8.791689447785675E-2"/>
    <n v="276583469201"/>
    <x v="0"/>
  </r>
  <r>
    <n v="26"/>
    <x v="10"/>
    <s v="【UGG】アグ新作 SILVERLAKE II★ロゴストラップ 厚底サンダル★"/>
    <x v="0"/>
    <x v="0"/>
    <n v="13470"/>
    <n v="740.85"/>
    <n v="78.989999999999995"/>
    <n v="1.1025"/>
    <n v="87.086474999999993"/>
    <n v="110"/>
    <n v="9580"/>
    <n v="2337"/>
    <n v="812"/>
    <n v="6.0282108389012622E-2"/>
    <n v="276583454711"/>
    <x v="0"/>
  </r>
  <r>
    <n v="28"/>
    <x v="11"/>
    <s v="【ロンハーマン取扱】CAPTAIN FIN☆Drifter 長袖 ロンT 袖ロゴ"/>
    <x v="9"/>
    <x v="1"/>
    <n v="7490"/>
    <n v="411.95"/>
    <n v="38"/>
    <n v="1.0740000000000001"/>
    <n v="40.812000000000005"/>
    <n v="110"/>
    <n v="4489"/>
    <n v="2027"/>
    <n v="562"/>
    <n v="7.5033377837116152E-2"/>
    <n v="276583454814"/>
    <x v="1"/>
  </r>
  <r>
    <n v="29"/>
    <x v="12"/>
    <s v="【UGG】アグ新作 SILVERLAKE II★ロゴストラップ 厚底サンダル★"/>
    <x v="0"/>
    <x v="0"/>
    <n v="13470"/>
    <n v="740.85"/>
    <n v="67.989999999999995"/>
    <n v="1.1025"/>
    <n v="74.958974999999995"/>
    <n v="110"/>
    <n v="8245"/>
    <n v="2337"/>
    <n v="2147"/>
    <n v="0.15939123979213066"/>
    <n v="276583461486"/>
    <x v="0"/>
  </r>
  <r>
    <n v="30"/>
    <x v="12"/>
    <s v="【VANS】LEATHER AUTHENTIC★ブラック レザー スニーカー★"/>
    <x v="6"/>
    <x v="7"/>
    <n v="14980"/>
    <n v="823.9"/>
    <n v="82"/>
    <n v="1.0900000000000001"/>
    <n v="89.38000000000001"/>
    <n v="110"/>
    <n v="9832"/>
    <n v="1768"/>
    <n v="2556"/>
    <n v="0.1706275033377837"/>
    <n v="276583475641"/>
    <x v="1"/>
  </r>
  <r>
    <n v="31"/>
    <x v="13"/>
    <s v="【Ralph Lauren】花束バスケット ピクニックポロベア Ｔシャツ☆"/>
    <x v="5"/>
    <x v="1"/>
    <n v="13660"/>
    <n v="751.3"/>
    <n v="70"/>
    <n v="1.1025"/>
    <n v="77.174999999999997"/>
    <n v="110"/>
    <n v="8489"/>
    <n v="1768"/>
    <n v="2652"/>
    <n v="0.19414348462664716"/>
    <n v="276583482405"/>
    <x v="0"/>
  </r>
  <r>
    <n v="32"/>
    <x v="14"/>
    <s v="【Urban Outfitters x Metallica】メタリカ ノースリーブTシャツ"/>
    <x v="1"/>
    <x v="1"/>
    <n v="8375"/>
    <n v="460.625"/>
    <n v="45.95"/>
    <n v="1.091"/>
    <n v="50.131450000000001"/>
    <n v="110"/>
    <n v="5514"/>
    <n v="1768"/>
    <n v="632"/>
    <n v="7.5462686567164178E-2"/>
    <n v="276583475755"/>
    <x v="1"/>
  </r>
  <r>
    <n v="33"/>
    <x v="14"/>
    <s v="【Polo Ralph Lauren】2021ウィンブルドン Ball Boy ポロシャツ"/>
    <x v="5"/>
    <x v="1"/>
    <n v="18890"/>
    <n v="1038.95"/>
    <n v="98.5"/>
    <n v="1.1025"/>
    <n v="108.59625"/>
    <n v="110"/>
    <n v="11946"/>
    <n v="1768"/>
    <n v="4137"/>
    <n v="0.21900476442562203"/>
    <n v="276583475770"/>
    <x v="1"/>
  </r>
  <r>
    <n v="34"/>
    <x v="14"/>
    <s v="☆UGG新作☆EMILY MESH☆ロゴ メッシュ サンダル☆"/>
    <x v="0"/>
    <x v="0"/>
    <n v="11970"/>
    <n v="658.35"/>
    <n v="41.99"/>
    <n v="1.1025"/>
    <n v="46.293975000000003"/>
    <n v="110"/>
    <n v="5092"/>
    <n v="2337"/>
    <n v="3883"/>
    <n v="0.32439431913116124"/>
    <n v="276583472745"/>
    <x v="0"/>
  </r>
  <r>
    <n v="35"/>
    <x v="14"/>
    <s v="【UGG】アグ新作 SILVERLAKE II★ロゴストラップ 厚底サンダル★"/>
    <x v="0"/>
    <x v="0"/>
    <n v="12870"/>
    <n v="707.85"/>
    <n v="67.989999999999995"/>
    <n v="1.1025"/>
    <n v="74.958974999999995"/>
    <n v="110"/>
    <n v="8245"/>
    <n v="2337"/>
    <n v="1580"/>
    <n v="0.12276612276612277"/>
    <n v="276583472734"/>
    <x v="0"/>
  </r>
  <r>
    <n v="36"/>
    <x v="15"/>
    <s v="日本未入荷☆【FTC】Small OG 6 Panel Cap☆ロゴキャップ"/>
    <x v="7"/>
    <x v="5"/>
    <n v="8630"/>
    <n v="474.65"/>
    <n v="35.950000000000003"/>
    <n v="1.075"/>
    <n v="38.646250000000002"/>
    <n v="110"/>
    <n v="4251"/>
    <n v="1768"/>
    <n v="2136"/>
    <n v="0.24750869061413674"/>
    <n v="276583486745"/>
    <x v="1"/>
  </r>
  <r>
    <n v="37"/>
    <x v="15"/>
    <s v="【UGG】アグ新作 SILVERLAKE II★ロゴストラップ 厚底サンダル★"/>
    <x v="0"/>
    <x v="0"/>
    <n v="12770"/>
    <n v="702.35"/>
    <n v="67.989999999999995"/>
    <n v="1.1025"/>
    <n v="74.958974999999995"/>
    <n v="110"/>
    <n v="8245"/>
    <n v="2337"/>
    <n v="1486"/>
    <n v="0.1163664839467502"/>
    <n v="276583472701"/>
    <x v="0"/>
  </r>
  <r>
    <n v="38"/>
    <x v="16"/>
    <s v="【Polo Ralph Lauren】2021ウィンブルドン Ball Boy ポロシャツ"/>
    <x v="5"/>
    <x v="1"/>
    <n v="18890"/>
    <n v="1038.95"/>
    <n v="100.5"/>
    <n v="1.1025"/>
    <n v="110.80125000000001"/>
    <n v="110"/>
    <n v="12188"/>
    <n v="2027"/>
    <n v="3636"/>
    <n v="0.19248279512969826"/>
    <n v="276583475792"/>
    <x v="1"/>
  </r>
  <r>
    <n v="39"/>
    <x v="16"/>
    <s v="【VANS】LEATHER AUTHENTIC★ブラック レザー スニーカー★"/>
    <x v="6"/>
    <x v="7"/>
    <n v="15200"/>
    <n v="836"/>
    <n v="82"/>
    <n v="1.089"/>
    <n v="89.298000000000002"/>
    <n v="110"/>
    <n v="9823"/>
    <n v="2473"/>
    <n v="2068"/>
    <n v="0.13605263157894737"/>
    <n v="276583475663"/>
    <x v="1"/>
  </r>
  <r>
    <n v="40"/>
    <x v="16"/>
    <s v="【ロンハーマン取扱】CAPTAIN FIN☆Drifter 長袖 ロンT 袖ロゴ"/>
    <x v="9"/>
    <x v="1"/>
    <n v="7490"/>
    <n v="411.95"/>
    <n v="38"/>
    <n v="1.0740000000000001"/>
    <n v="40.812000000000005"/>
    <n v="110"/>
    <n v="4489"/>
    <n v="2027"/>
    <n v="562"/>
    <n v="7.5033377837116152E-2"/>
    <n v="276583475910"/>
    <x v="1"/>
  </r>
  <r>
    <n v="41"/>
    <x v="17"/>
    <s v="【VANS】LEATHER AUTHENTIC★ブラック レザー スニーカー★"/>
    <x v="6"/>
    <x v="7"/>
    <n v="15200"/>
    <n v="836"/>
    <n v="82"/>
    <n v="1.089"/>
    <n v="89.298000000000002"/>
    <n v="110"/>
    <n v="9823"/>
    <n v="2473"/>
    <n v="2068"/>
    <n v="0.13605263157894737"/>
    <n v="276583475700"/>
    <x v="1"/>
  </r>
  <r>
    <n v="42"/>
    <x v="17"/>
    <s v="大人気ナイキエアフォース☆NIKE Air Force 1 '07☆White Gum"/>
    <x v="10"/>
    <x v="7"/>
    <n v="18690"/>
    <n v="1027.95"/>
    <n v="102.99"/>
    <n v="1.077"/>
    <n v="110.92022999999999"/>
    <n v="110"/>
    <n v="12201"/>
    <n v="2473"/>
    <n v="2988"/>
    <n v="0.15987158908507224"/>
    <n v="276583472756"/>
    <x v="1"/>
  </r>
  <r>
    <n v="43"/>
    <x v="17"/>
    <s v="【UGG】BREN★スリッポン スニーカー★新作 パステルカラー★"/>
    <x v="0"/>
    <x v="7"/>
    <n v="15760"/>
    <n v="866.8"/>
    <n v="91.55"/>
    <n v="1.1025"/>
    <n v="100.933875"/>
    <n v="110"/>
    <n v="11103"/>
    <n v="2337"/>
    <n v="1453"/>
    <n v="9.2195431472081216E-2"/>
    <n v="276583476061"/>
    <x v="0"/>
  </r>
  <r>
    <n v="44"/>
    <x v="18"/>
    <s v="【☆UGG新作☆】ANSLEY BLOSSOM★春色 花刺繍★"/>
    <x v="0"/>
    <x v="8"/>
    <n v="13890"/>
    <n v="763.95"/>
    <n v="85.99"/>
    <n v="1.1025"/>
    <n v="94.803974999999994"/>
    <n v="110"/>
    <n v="10428"/>
    <n v="2337"/>
    <n v="361"/>
    <n v="2.5989920806335495E-2"/>
    <n v="276583482534"/>
    <x v="0"/>
  </r>
  <r>
    <n v="45"/>
    <x v="19"/>
    <s v="【UGG】BROOKSIDE FLIP◇ブルックサイド メンズ ビーチサンダル"/>
    <x v="0"/>
    <x v="0"/>
    <n v="11580"/>
    <n v="636.9"/>
    <n v="61.95"/>
    <n v="1.1025"/>
    <n v="68.299875"/>
    <n v="110"/>
    <n v="7513"/>
    <n v="2337"/>
    <n v="1093"/>
    <n v="9.4386873920552672E-2"/>
    <n v="276583482416"/>
    <x v="1"/>
  </r>
  <r>
    <n v="46"/>
    <x v="19"/>
    <s v="大人もOK★【UGG】RYNELL LEOPARD ライネル レオパード サンダル"/>
    <x v="0"/>
    <x v="0"/>
    <n v="8390"/>
    <n v="461.45"/>
    <n v="36.99"/>
    <n v="1.1025"/>
    <n v="40.781475"/>
    <n v="110"/>
    <n v="4486"/>
    <n v="2337"/>
    <n v="1106"/>
    <n v="0.13182359952324196"/>
    <n v="276583482711"/>
    <x v="0"/>
  </r>
  <r>
    <n v="47"/>
    <x v="19"/>
    <s v="【NIKE】Jordan Flight◇ナイキ ジョーダン Tシャツ"/>
    <x v="10"/>
    <x v="1"/>
    <n v="9700"/>
    <n v="533.5"/>
    <n v="47.97"/>
    <n v="1.1025"/>
    <n v="52.886924999999998"/>
    <n v="110"/>
    <n v="5818"/>
    <n v="2027"/>
    <n v="1322"/>
    <n v="0.13628865979381444"/>
    <n v="276583486793"/>
    <x v="0"/>
  </r>
  <r>
    <n v="48"/>
    <x v="19"/>
    <s v="日本未入荷☆【FTC】Small OG 6 Panel Cap☆ロゴキャップ"/>
    <x v="7"/>
    <x v="5"/>
    <n v="8545"/>
    <n v="469.97500000000002"/>
    <n v="35.950000000000003"/>
    <n v="1.075"/>
    <n v="38.646250000000002"/>
    <n v="110"/>
    <n v="4251"/>
    <n v="1768"/>
    <n v="2056"/>
    <n v="0.24060854300760678"/>
    <n v="276583492942"/>
    <x v="0"/>
  </r>
  <r>
    <n v="49"/>
    <x v="19"/>
    <s v="【ラルフローレン】新作☆トロピカル オックスフォードシャツ"/>
    <x v="5"/>
    <x v="1"/>
    <n v="14470"/>
    <n v="795.85"/>
    <n v="78.900000000000006"/>
    <n v="1.089"/>
    <n v="85.9221"/>
    <n v="110"/>
    <n v="9451"/>
    <n v="2027"/>
    <n v="2196"/>
    <n v="0.15176226675881133"/>
    <n v="276583492813"/>
    <x v="0"/>
  </r>
  <r>
    <n v="50"/>
    <x v="20"/>
    <s v="【UGG】BROOKSIDE FLIP◇ブルックサイド メンズ ビーチサンダル"/>
    <x v="0"/>
    <x v="0"/>
    <n v="11580"/>
    <n v="636.9"/>
    <n v="49.99"/>
    <n v="1.1025"/>
    <n v="55.113975000000003"/>
    <n v="110"/>
    <n v="6063"/>
    <n v="2337"/>
    <n v="2543"/>
    <n v="0.21960276338514681"/>
    <n v="276583482464"/>
    <x v="0"/>
  </r>
  <r>
    <n v="51"/>
    <x v="20"/>
    <s v="【UGG】BREN★スリッポン スニーカー★新作 パステルカラー★"/>
    <x v="0"/>
    <x v="7"/>
    <n v="15760"/>
    <n v="866.8"/>
    <n v="91.95"/>
    <n v="1.1025"/>
    <n v="101.374875"/>
    <n v="110"/>
    <n v="11151"/>
    <n v="2337"/>
    <n v="1405"/>
    <n v="8.9149746192893398E-2"/>
    <n v="276583482431"/>
    <x v="0"/>
  </r>
  <r>
    <n v="52"/>
    <x v="21"/>
    <s v="【UGG】メンズ新作◇ユニオンストラップ レザーサンダル 追跡有"/>
    <x v="0"/>
    <x v="0"/>
    <n v="18660"/>
    <n v="1026.3"/>
    <n v="92"/>
    <n v="1.1025"/>
    <n v="101.43"/>
    <n v="110"/>
    <n v="11157"/>
    <n v="2337"/>
    <n v="4140"/>
    <n v="0.22186495176848875"/>
    <n v="276583492791"/>
    <x v="0"/>
  </r>
  <r>
    <n v="53"/>
    <x v="22"/>
    <s v="【Ralph Lauren】花束バスケット ピクニックポロベア Ｔシャツ☆"/>
    <x v="5"/>
    <x v="1"/>
    <n v="13500"/>
    <n v="742.5"/>
    <n v="64.400000000000006"/>
    <n v="1.1025"/>
    <n v="71.001000000000005"/>
    <n v="110"/>
    <n v="7810"/>
    <n v="1768"/>
    <n v="3180"/>
    <n v="0.23555555555555555"/>
    <n v="276583508386"/>
    <x v="0"/>
  </r>
  <r>
    <n v="54"/>
    <x v="22"/>
    <s v="【COACH】Poppy ウェッジサンダル☆ロゴストラップ☆"/>
    <x v="3"/>
    <x v="0"/>
    <n v="15830"/>
    <n v="870.65"/>
    <n v="90"/>
    <n v="1.1025"/>
    <n v="99.225000000000009"/>
    <n v="110"/>
    <n v="10915"/>
    <n v="2337"/>
    <n v="1707"/>
    <n v="0.10783322804801011"/>
    <n v="276583499776"/>
    <x v="0"/>
  </r>
  <r>
    <n v="55"/>
    <x v="23"/>
    <s v="【Cole Haan】ワイアット ペニー ドライバーシューズ"/>
    <x v="11"/>
    <x v="8"/>
    <n v="12990"/>
    <n v="714.45"/>
    <n v="57.96"/>
    <n v="1.1025"/>
    <n v="63.9009"/>
    <n v="110"/>
    <n v="7029"/>
    <n v="2337"/>
    <n v="2910"/>
    <n v="0.22401847575057737"/>
    <n v="276583499780"/>
    <x v="0"/>
  </r>
  <r>
    <n v="56"/>
    <x v="24"/>
    <s v="★大人気★【Ralph Lauren】ポロベア キーホルダー"/>
    <x v="5"/>
    <x v="9"/>
    <n v="7880"/>
    <n v="433.4"/>
    <n v="41.99"/>
    <n v="1.1025"/>
    <n v="46.293975000000003"/>
    <n v="110"/>
    <n v="5092"/>
    <n v="1768"/>
    <n v="587"/>
    <n v="7.4492385786802034E-2"/>
    <n v="276583486826"/>
    <x v="0"/>
  </r>
  <r>
    <n v="57"/>
    <x v="24"/>
    <s v="【UGG】BROOKSIDE FLIP◇ブルックサイド メンズ ビーチサンダル"/>
    <x v="0"/>
    <x v="0"/>
    <n v="11480"/>
    <n v="631.4"/>
    <n v="61.95"/>
    <n v="1.1025"/>
    <n v="68.299875"/>
    <n v="110"/>
    <n v="7513"/>
    <n v="2337"/>
    <n v="999"/>
    <n v="8.7020905923344952E-2"/>
    <n v="276583499802"/>
    <x v="0"/>
  </r>
  <r>
    <n v="58"/>
    <x v="25"/>
    <s v="【Ralph Lauren】ストライプ ショートパンツ☆Swim Trunk 水着☆"/>
    <x v="5"/>
    <x v="3"/>
    <n v="13270"/>
    <n v="729.85"/>
    <n v="80"/>
    <n v="1.1025"/>
    <n v="88.2"/>
    <n v="110"/>
    <n v="9702"/>
    <n v="1768"/>
    <n v="1070"/>
    <n v="8.0633006782215522E-2"/>
    <n v="276583492905"/>
    <x v="0"/>
  </r>
  <r>
    <n v="59"/>
    <x v="26"/>
    <s v="【Ralph Lauren】サファリ ポロベア Ｔシャツ☆追跡あり"/>
    <x v="5"/>
    <x v="1"/>
    <n v="13170"/>
    <n v="724.35"/>
    <n v="80"/>
    <n v="1.1025"/>
    <n v="88.2"/>
    <n v="110"/>
    <n v="9702"/>
    <n v="1768"/>
    <n v="976"/>
    <n v="7.4107820804859531E-2"/>
    <n v="276583492835"/>
    <x v="0"/>
  </r>
  <r>
    <n v="60"/>
    <x v="25"/>
    <s v="【Kate Spade】Spade Street Compact Mirror☆コンパクトミラー"/>
    <x v="12"/>
    <x v="9"/>
    <n v="7890"/>
    <n v="433.95"/>
    <n v="42"/>
    <n v="1.1025"/>
    <n v="46.305"/>
    <n v="110"/>
    <n v="5094"/>
    <n v="2027"/>
    <n v="335"/>
    <n v="4.2458808618504436E-2"/>
    <n v="276583507970"/>
    <x v="0"/>
  </r>
  <r>
    <n v="61"/>
    <x v="25"/>
    <s v="【JIMMY CHOO】Salise☆クロコ型押し レザーサンダル 65mm"/>
    <x v="13"/>
    <x v="0"/>
    <n v="49730"/>
    <n v="2735.15"/>
    <n v="330"/>
    <n v="1.103"/>
    <n v="363.99"/>
    <n v="110"/>
    <n v="40039"/>
    <n v="2473"/>
    <n v="4483"/>
    <n v="9.0146792680474569E-2"/>
    <n v="276583510722"/>
    <x v="0"/>
  </r>
  <r>
    <n v="62"/>
    <x v="27"/>
    <s v="【UGG】メンズ新作◇ユニオンストラップ レザーサンダル 追跡有"/>
    <x v="0"/>
    <x v="0"/>
    <n v="18480"/>
    <n v="1016.4"/>
    <n v="112"/>
    <n v="1.1025"/>
    <n v="123.48"/>
    <n v="110"/>
    <n v="13583"/>
    <n v="2337"/>
    <n v="1544"/>
    <n v="8.3549783549783554E-2"/>
    <n v="276583508025"/>
    <x v="0"/>
  </r>
  <r>
    <n v="63"/>
    <x v="28"/>
    <s v="【UGG】WAINSCOTT BUCKLE◇バックル付き スライドサンダル"/>
    <x v="0"/>
    <x v="0"/>
    <n v="17760"/>
    <n v="976.8"/>
    <n v="112"/>
    <n v="1.1025"/>
    <n v="123.48"/>
    <n v="110"/>
    <n v="13583"/>
    <n v="2337"/>
    <n v="863"/>
    <n v="4.8592342342342346E-2"/>
    <n v="276583508003"/>
    <x v="0"/>
  </r>
  <r>
    <n v="64"/>
    <x v="28"/>
    <s v="【Urban Outfitters x Metallica】メタリカ ノースリーブTシャツ"/>
    <x v="1"/>
    <x v="1"/>
    <n v="8180"/>
    <n v="449.9"/>
    <n v="43.95"/>
    <n v="1.091"/>
    <n v="47.949449999999999"/>
    <n v="110"/>
    <n v="5274"/>
    <n v="1768"/>
    <n v="688"/>
    <n v="8.4107579462102691E-2"/>
    <n v="276583507966"/>
    <x v="0"/>
  </r>
  <r>
    <n v="65"/>
    <x v="28"/>
    <s v="☆ラルフローレン x NYヤンキース☆ ポロベア 半袖 ポロシャツ☆"/>
    <x v="5"/>
    <x v="1"/>
    <n v="20320"/>
    <n v="1117.5999999999999"/>
    <n v="133"/>
    <n v="1.1025"/>
    <n v="146.63249999999999"/>
    <n v="110"/>
    <n v="16130"/>
    <n v="2027"/>
    <n v="1045"/>
    <n v="5.1427165354330708E-2"/>
    <n v="276583525046"/>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1A0628C-66FA-4485-86D2-D1D1EA4346B8}" name="PivotTable6" cacheId="231"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26" rowHeaderCaption="Category">
  <location ref="A56:B62" firstHeaderRow="1" firstDataRow="1" firstDataCol="1"/>
  <pivotFields count="17">
    <pivotField compact="0" outline="0" showAll="0"/>
    <pivotField compact="0" numFmtId="167" outline="0" showAll="0">
      <items count="30">
        <item x="0"/>
        <item x="1"/>
        <item x="2"/>
        <item x="3"/>
        <item x="4"/>
        <item x="5"/>
        <item x="6"/>
        <item x="7"/>
        <item x="8"/>
        <item x="9"/>
        <item x="10"/>
        <item x="11"/>
        <item x="12"/>
        <item x="13"/>
        <item x="14"/>
        <item x="15"/>
        <item x="16"/>
        <item x="17"/>
        <item x="18"/>
        <item x="19"/>
        <item x="20"/>
        <item x="21"/>
        <item x="22"/>
        <item x="23"/>
        <item x="24"/>
        <item x="26"/>
        <item x="25"/>
        <item x="27"/>
        <item x="28"/>
        <item t="default"/>
      </items>
    </pivotField>
    <pivotField compact="0" outline="0" showAll="0"/>
    <pivotField compact="0" outline="0" showAll="0">
      <items count="16">
        <item x="3"/>
        <item x="11"/>
        <item x="7"/>
        <item x="13"/>
        <item x="12"/>
        <item x="4"/>
        <item x="2"/>
        <item x="10"/>
        <item x="5"/>
        <item x="9"/>
        <item x="8"/>
        <item x="0"/>
        <item x="1"/>
        <item m="1" x="14"/>
        <item x="6"/>
        <item t="default"/>
      </items>
    </pivotField>
    <pivotField axis="axisRow" compact="0" outline="0" showAll="0" measureFilter="1" sortType="descending">
      <items count="11">
        <item x="2"/>
        <item x="5"/>
        <item x="9"/>
        <item x="0"/>
        <item x="8"/>
        <item x="4"/>
        <item x="7"/>
        <item x="3"/>
        <item x="6"/>
        <item x="1"/>
        <item t="default"/>
      </items>
      <autoSortScope>
        <pivotArea dataOnly="0" outline="0" fieldPosition="0">
          <references count="1">
            <reference field="4294967294" count="1" selected="0">
              <x v="0"/>
            </reference>
          </references>
        </pivotArea>
      </autoSortScope>
    </pivotField>
    <pivotField dataField="1" compact="0" numFmtId="169" outline="0" showAll="0"/>
    <pivotField compact="0" numFmtId="165" outline="0" showAll="0"/>
    <pivotField compact="0" numFmtId="166" outline="0" showAll="0"/>
    <pivotField compact="0" outline="0" showAll="0"/>
    <pivotField compact="0" numFmtId="166" outline="0" showAll="0"/>
    <pivotField compact="0" numFmtId="165" outline="0" showAll="0"/>
    <pivotField compact="0" numFmtId="165" outline="0" showAll="0"/>
    <pivotField compact="0" numFmtId="165" outline="0" showAll="0"/>
    <pivotField compact="0" numFmtId="165" outline="0" showAll="0"/>
    <pivotField compact="0" numFmtId="10" outline="0" showAll="0"/>
    <pivotField compact="0" numFmtId="1" outline="0" showAll="0"/>
    <pivotField compact="0" outline="0" showAll="0">
      <items count="3">
        <item x="1"/>
        <item x="0"/>
        <item t="default"/>
      </items>
    </pivotField>
  </pivotFields>
  <rowFields count="1">
    <field x="4"/>
  </rowFields>
  <rowItems count="6">
    <i>
      <x v="3"/>
    </i>
    <i>
      <x v="9"/>
    </i>
    <i>
      <x v="6"/>
    </i>
    <i>
      <x v="7"/>
    </i>
    <i>
      <x v="4"/>
    </i>
    <i t="grand">
      <x/>
    </i>
  </rowItems>
  <colItems count="1">
    <i/>
  </colItems>
  <dataFields count="1">
    <dataField name="Sum of ProductPrice" fld="5" baseField="0" baseItem="0" numFmtId="165"/>
  </dataFields>
  <formats count="1">
    <format dxfId="48">
      <pivotArea outline="0" fieldPosition="0">
        <references count="1">
          <reference field="4294967294" count="1">
            <x v="0"/>
          </reference>
        </references>
      </pivotArea>
    </format>
  </formats>
  <chartFormats count="9">
    <chartFormat chart="3" format="8" series="1">
      <pivotArea type="data" outline="0" fieldPosition="0">
        <references count="1">
          <reference field="4294967294" count="1" selected="0">
            <x v="0"/>
          </reference>
        </references>
      </pivotArea>
    </chartFormat>
    <chartFormat chart="22" format="14" series="1">
      <pivotArea type="data" outline="0" fieldPosition="0">
        <references count="1">
          <reference field="4294967294" count="1" selected="0">
            <x v="0"/>
          </reference>
        </references>
      </pivotArea>
    </chartFormat>
    <chartFormat chart="23" format="15" series="1">
      <pivotArea type="data" outline="0" fieldPosition="0">
        <references count="1">
          <reference field="4294967294" count="1" selected="0">
            <x v="0"/>
          </reference>
        </references>
      </pivotArea>
    </chartFormat>
    <chartFormat chart="24" format="15" series="1">
      <pivotArea type="data" outline="0" fieldPosition="0">
        <references count="1">
          <reference field="4294967294" count="1" selected="0">
            <x v="0"/>
          </reference>
        </references>
      </pivotArea>
    </chartFormat>
    <chartFormat chart="24" format="16">
      <pivotArea type="data" outline="0" fieldPosition="0">
        <references count="2">
          <reference field="4294967294" count="1" selected="0">
            <x v="0"/>
          </reference>
          <reference field="4" count="1" selected="0">
            <x v="3"/>
          </reference>
        </references>
      </pivotArea>
    </chartFormat>
    <chartFormat chart="24" format="17">
      <pivotArea type="data" outline="0" fieldPosition="0">
        <references count="2">
          <reference field="4294967294" count="1" selected="0">
            <x v="0"/>
          </reference>
          <reference field="4" count="1" selected="0">
            <x v="9"/>
          </reference>
        </references>
      </pivotArea>
    </chartFormat>
    <chartFormat chart="24" format="18">
      <pivotArea type="data" outline="0" fieldPosition="0">
        <references count="2">
          <reference field="4294967294" count="1" selected="0">
            <x v="0"/>
          </reference>
          <reference field="4" count="1" selected="0">
            <x v="6"/>
          </reference>
        </references>
      </pivotArea>
    </chartFormat>
    <chartFormat chart="24" format="19">
      <pivotArea type="data" outline="0" fieldPosition="0">
        <references count="2">
          <reference field="4294967294" count="1" selected="0">
            <x v="0"/>
          </reference>
          <reference field="4" count="1" selected="0">
            <x v="7"/>
          </reference>
        </references>
      </pivotArea>
    </chartFormat>
    <chartFormat chart="24" format="20">
      <pivotArea type="data" outline="0" fieldPosition="0">
        <references count="2">
          <reference field="4294967294" count="1" selected="0">
            <x v="0"/>
          </reference>
          <reference field="4" count="1" selected="0">
            <x v="4"/>
          </reference>
        </references>
      </pivotArea>
    </chartFormat>
  </chartFormats>
  <pivotTableStyleInfo name="PivotStyleLight16" showRowHeaders="1" showColHeaders="1" showRowStripes="0" showColStripes="0" showLastColumn="1"/>
  <filters count="2">
    <filter fld="1" type="dateBetween" evalOrder="-1" id="64" name="Date">
      <autoFilter ref="A1">
        <filterColumn colId="0">
          <customFilters and="1">
            <customFilter operator="greaterThanOrEqual" val="44378"/>
            <customFilter operator="lessThanOrEqual" val="44408"/>
          </customFilters>
        </filterColumn>
      </autoFilter>
      <extLst>
        <ext xmlns:x15="http://schemas.microsoft.com/office/spreadsheetml/2010/11/main" uri="{0605FD5F-26C8-4aeb-8148-2DB25E43C511}">
          <x15:pivotFilter useWholeDay="1"/>
        </ext>
      </extLst>
    </filter>
    <filter fld="4" type="count" evalOrder="-1" id="65"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750CB0D-175E-48C9-87DE-2EE52F047646}" name="PivotTable5" cacheId="231"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43" rowHeaderCaption="Date">
  <location ref="A23:B53" firstHeaderRow="1" firstDataRow="1" firstDataCol="1"/>
  <pivotFields count="17">
    <pivotField compact="0" outline="0" showAll="0"/>
    <pivotField axis="axisRow" compact="0" numFmtId="167" outline="0" showAll="0">
      <items count="30">
        <item x="0"/>
        <item x="1"/>
        <item x="2"/>
        <item x="3"/>
        <item x="4"/>
        <item x="5"/>
        <item x="6"/>
        <item x="7"/>
        <item x="8"/>
        <item x="9"/>
        <item x="10"/>
        <item x="11"/>
        <item x="12"/>
        <item x="13"/>
        <item x="14"/>
        <item x="15"/>
        <item x="16"/>
        <item x="17"/>
        <item x="18"/>
        <item x="19"/>
        <item x="20"/>
        <item x="21"/>
        <item x="22"/>
        <item x="23"/>
        <item x="24"/>
        <item x="26"/>
        <item x="25"/>
        <item x="27"/>
        <item x="28"/>
        <item t="default"/>
      </items>
    </pivotField>
    <pivotField compact="0" outline="0" showAll="0"/>
    <pivotField compact="0" outline="0" showAll="0">
      <items count="16">
        <item x="3"/>
        <item x="11"/>
        <item x="7"/>
        <item x="13"/>
        <item x="12"/>
        <item x="4"/>
        <item x="2"/>
        <item x="10"/>
        <item x="5"/>
        <item x="9"/>
        <item x="8"/>
        <item x="0"/>
        <item x="1"/>
        <item m="1" x="14"/>
        <item x="6"/>
        <item t="default"/>
      </items>
    </pivotField>
    <pivotField compact="0" outline="0" showAll="0"/>
    <pivotField dataField="1" compact="0" numFmtId="169" outline="0" showAll="0"/>
    <pivotField compact="0" numFmtId="165" outline="0" showAll="0"/>
    <pivotField compact="0" numFmtId="166" outline="0" showAll="0"/>
    <pivotField compact="0" outline="0" showAll="0"/>
    <pivotField compact="0" numFmtId="166" outline="0" showAll="0"/>
    <pivotField compact="0" numFmtId="165" outline="0" showAll="0"/>
    <pivotField compact="0" numFmtId="165" outline="0" showAll="0"/>
    <pivotField compact="0" numFmtId="165" outline="0" showAll="0"/>
    <pivotField compact="0" numFmtId="165" outline="0" showAll="0"/>
    <pivotField compact="0" numFmtId="10" outline="0" showAll="0"/>
    <pivotField compact="0" numFmtId="1" outline="0" showAll="0"/>
    <pivotField compact="0" outline="0" showAll="0"/>
  </pivotFields>
  <rowFields count="1">
    <field x="1"/>
  </rowFields>
  <rowItems count="3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t="grand">
      <x/>
    </i>
  </rowItems>
  <colItems count="1">
    <i/>
  </colItems>
  <dataFields count="1">
    <dataField name="Sum of ProductPrice" fld="5" baseField="1" baseItem="0" numFmtId="168"/>
  </dataFields>
  <formats count="1">
    <format dxfId="52">
      <pivotArea dataOnly="0" labelOnly="1" fieldPosition="0">
        <references count="1">
          <reference field="1" count="0"/>
        </references>
      </pivotArea>
    </format>
  </formats>
  <chartFormats count="2">
    <chartFormat chart="20" format="0" series="1">
      <pivotArea type="data" outline="0" fieldPosition="0">
        <references count="1">
          <reference field="4294967294" count="1" selected="0">
            <x v="0"/>
          </reference>
        </references>
      </pivotArea>
    </chartFormat>
    <chartFormat chart="3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dateBetween" evalOrder="-1" id="62" name="Date">
      <autoFilter ref="A1">
        <filterColumn colId="0">
          <customFilters and="1">
            <customFilter operator="greaterThanOrEqual" val="44378"/>
            <customFilter operator="lessThanOrEqual" val="44408"/>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1B1F7F7-25C9-4905-90FF-E57375BB2335}" name="PivotTable2" cacheId="231"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28" rowHeaderCaption="Brand">
  <location ref="A3:B18" firstHeaderRow="1" firstDataRow="1" firstDataCol="1"/>
  <pivotFields count="17">
    <pivotField compact="0" outline="0" showAll="0"/>
    <pivotField compact="0" numFmtId="167" outline="0" showAll="0">
      <items count="30">
        <item x="0"/>
        <item x="1"/>
        <item x="2"/>
        <item x="3"/>
        <item x="4"/>
        <item x="5"/>
        <item x="6"/>
        <item x="7"/>
        <item x="8"/>
        <item x="9"/>
        <item x="10"/>
        <item x="11"/>
        <item x="12"/>
        <item x="13"/>
        <item x="14"/>
        <item x="15"/>
        <item x="16"/>
        <item x="17"/>
        <item x="18"/>
        <item x="19"/>
        <item x="20"/>
        <item x="21"/>
        <item x="22"/>
        <item x="23"/>
        <item x="24"/>
        <item x="26"/>
        <item x="25"/>
        <item x="27"/>
        <item x="28"/>
        <item t="default"/>
      </items>
    </pivotField>
    <pivotField compact="0" outline="0" showAll="0"/>
    <pivotField axis="axisRow" compact="0" outline="0" showAll="0" sortType="ascending">
      <items count="16">
        <item x="3"/>
        <item x="11"/>
        <item x="7"/>
        <item x="13"/>
        <item x="12"/>
        <item x="4"/>
        <item x="2"/>
        <item x="10"/>
        <item x="5"/>
        <item x="9"/>
        <item x="8"/>
        <item x="0"/>
        <item x="1"/>
        <item m="1" x="14"/>
        <item x="6"/>
        <item t="default"/>
      </items>
      <autoSortScope>
        <pivotArea dataOnly="0" outline="0" fieldPosition="0">
          <references count="1">
            <reference field="4294967294" count="1" selected="0">
              <x v="0"/>
            </reference>
          </references>
        </pivotArea>
      </autoSortScope>
    </pivotField>
    <pivotField compact="0" outline="0" showAll="0"/>
    <pivotField dataField="1" compact="0" numFmtId="169" outline="0" showAll="0"/>
    <pivotField compact="0" numFmtId="165" outline="0" showAll="0"/>
    <pivotField compact="0" numFmtId="166" outline="0" showAll="0"/>
    <pivotField compact="0" outline="0" showAll="0"/>
    <pivotField compact="0" numFmtId="166" outline="0" showAll="0"/>
    <pivotField compact="0" numFmtId="165" outline="0" showAll="0"/>
    <pivotField compact="0" numFmtId="165" outline="0" showAll="0"/>
    <pivotField compact="0" numFmtId="165" outline="0" showAll="0"/>
    <pivotField compact="0" numFmtId="165" outline="0" showAll="0"/>
    <pivotField compact="0" numFmtId="10" outline="0" showAll="0"/>
    <pivotField compact="0" numFmtId="1" outline="0" showAll="0"/>
    <pivotField compact="0" outline="0" showAll="0"/>
  </pivotFields>
  <rowFields count="1">
    <field x="3"/>
  </rowFields>
  <rowItems count="15">
    <i>
      <x v="4"/>
    </i>
    <i>
      <x v="5"/>
    </i>
    <i>
      <x v="1"/>
    </i>
    <i>
      <x v="9"/>
    </i>
    <i>
      <x v="10"/>
    </i>
    <i>
      <x v="6"/>
    </i>
    <i>
      <x v="12"/>
    </i>
    <i>
      <x v="2"/>
    </i>
    <i>
      <x v="7"/>
    </i>
    <i>
      <x/>
    </i>
    <i>
      <x v="3"/>
    </i>
    <i>
      <x v="14"/>
    </i>
    <i>
      <x v="8"/>
    </i>
    <i>
      <x v="11"/>
    </i>
    <i t="grand">
      <x/>
    </i>
  </rowItems>
  <colItems count="1">
    <i/>
  </colItems>
  <dataFields count="1">
    <dataField name="Sum of ProductPrice" fld="5" baseField="0" baseItem="0" numFmtId="165"/>
  </dataFields>
  <formats count="2">
    <format dxfId="49">
      <pivotArea dataOnly="0" outline="0" axis="axisValues" fieldPosition="0"/>
    </format>
    <format dxfId="50">
      <pivotArea outline="0" fieldPosition="0">
        <references count="1">
          <reference field="3" count="0" selected="0"/>
        </references>
      </pivotArea>
    </format>
  </formats>
  <chartFormats count="4">
    <chartFormat chart="11" format="5" series="1">
      <pivotArea type="data" outline="0" fieldPosition="0">
        <references count="1">
          <reference field="4294967294" count="1" selected="0">
            <x v="0"/>
          </reference>
        </references>
      </pivotArea>
    </chartFormat>
    <chartFormat chart="24" format="6" series="1">
      <pivotArea type="data" outline="0" fieldPosition="0">
        <references count="1">
          <reference field="4294967294" count="1" selected="0">
            <x v="0"/>
          </reference>
        </references>
      </pivotArea>
    </chartFormat>
    <chartFormat chart="25" format="7" series="1">
      <pivotArea type="data" outline="0" fieldPosition="0">
        <references count="1">
          <reference field="4294967294" count="1" selected="0">
            <x v="0"/>
          </reference>
        </references>
      </pivotArea>
    </chartFormat>
    <chartFormat chart="26" format="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dateBetween" evalOrder="-1" id="104" name="Date">
      <autoFilter ref="A1">
        <filterColumn colId="0">
          <customFilters and="1">
            <customFilter operator="greaterThanOrEqual" val="44378"/>
            <customFilter operator="lessThanOrEqual" val="44408"/>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d" xr10:uid="{B1BFAD6B-FFCA-42DE-8D19-1C7795E9E1D4}" sourceName="Brand">
  <pivotTables>
    <pivotTable tabId="4" name="PivotTable2"/>
    <pivotTable tabId="4" name="PivotTable5"/>
    <pivotTable tabId="4" name="PivotTable6"/>
  </pivotTables>
  <data>
    <tabular pivotCacheId="789093475" showMissing="0">
      <items count="15">
        <i x="3" s="1"/>
        <i x="11" s="1"/>
        <i x="7" s="1"/>
        <i x="13" s="1"/>
        <i x="12" s="1"/>
        <i x="4" s="1"/>
        <i x="2" s="1"/>
        <i x="10" s="1"/>
        <i x="5" s="1"/>
        <i x="9" s="1"/>
        <i x="8" s="1"/>
        <i x="0" s="1"/>
        <i x="1" s="1"/>
        <i x="6" s="1"/>
        <i x="14"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Category" xr10:uid="{2214863C-0E99-4363-A237-352CDA43CCFD}" sourceName="GenderCategory">
  <pivotTables>
    <pivotTable tabId="4" name="PivotTable6"/>
  </pivotTables>
  <data>
    <tabular pivotCacheId="789093475">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rand" xr10:uid="{5FFF7BF3-0247-41E6-A8A3-F2B70F31E08F}" cache="Slicer_Brand" caption="Brand" startItem="6" style="Blue Slicer" rowHeight="225425"/>
  <slicer name="GenderCategory" xr10:uid="{A8A0CCF1-7E06-4006-9F23-3DE9E3B6FB89}" cache="Slicer_GenderCategory" caption="GenderCategory" style="Blue Slicer" rowHeight="22542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rand 1" xr10:uid="{44DE676B-52FC-4DBC-B18A-8AC50D57771F}" cache="Slicer_Brand" caption="Brand" style="Blue Slicer" rowHeight="225425"/>
  <slicer name="GenderCategory 1" xr10:uid="{0971006A-AA40-42E6-9F00-FACFEB5E0B7C}" cache="Slicer_GenderCategory" caption="GenderCategory" columnCount="2" style="Blue Slicer" rowHeight="22542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E3D4FD2-C48B-4A46-87FA-FF4AD98A786B}" name="Sales" displayName="Sales" ref="A2:Q66" totalsRowShown="0" dataDxfId="58" tableBorderDxfId="72">
  <autoFilter ref="A2:Q66" xr:uid="{2E3D4FD2-C48B-4A46-87FA-FF4AD98A786B}"/>
  <tableColumns count="17">
    <tableColumn id="1" xr3:uid="{69931365-84EB-4A50-AE8A-EB6FF55244E9}" name="ID" dataDxfId="57"/>
    <tableColumn id="2" xr3:uid="{70C1DE17-9052-4FA1-B4AE-81A3B83989E9}" name="Date" dataDxfId="55"/>
    <tableColumn id="3" xr3:uid="{5908184A-F21B-493D-826A-AC0B3494476D}" name="ProductName" dataDxfId="56"/>
    <tableColumn id="4" xr3:uid="{EFE2C298-043E-4BA4-B3C9-04D690BCC179}" name="Brand" dataDxfId="71"/>
    <tableColumn id="5" xr3:uid="{3922AC3E-C911-4F02-8CC4-5FF33B69F9F3}" name="ItemCategory" dataDxfId="70"/>
    <tableColumn id="6" xr3:uid="{521C6F33-4C24-4D47-84E8-423890FEC927}" name="ProductPrice" dataDxfId="69"/>
    <tableColumn id="7" xr3:uid="{740064CD-F418-4CF3-BA12-93849898A2EF}" name="PlatformFee" dataDxfId="68">
      <calculatedColumnFormula>F3*0.055</calculatedColumnFormula>
    </tableColumn>
    <tableColumn id="8" xr3:uid="{103F7612-5AA9-4ABC-A9CE-3F24849139E6}" name="CostUSD" dataDxfId="67"/>
    <tableColumn id="9" xr3:uid="{54D4774B-F418-4986-A410-47A4A3AA866B}" name="Tax" dataDxfId="66"/>
    <tableColumn id="10" xr3:uid="{67F164D4-1656-4956-8C06-AF04DBBC0EE3}" name="CostwithTax" dataDxfId="65">
      <calculatedColumnFormula>H3*I3</calculatedColumnFormula>
    </tableColumn>
    <tableColumn id="11" xr3:uid="{B9EFA595-132B-4B5B-ACCF-CC3E8D217A4E}" name="Rate" dataDxfId="64"/>
    <tableColumn id="12" xr3:uid="{220B7BEF-0534-45CC-9B54-3C13ABAE4284}" name="CostYen" dataDxfId="63">
      <calculatedColumnFormula>ROUND(J3*K3, 0)</calculatedColumnFormula>
    </tableColumn>
    <tableColumn id="13" xr3:uid="{6CF3F27B-6273-4409-A161-B88FFC9C3182}" name="Shipping" dataDxfId="62"/>
    <tableColumn id="14" xr3:uid="{348B3AEB-7D45-41A7-87E8-0CC1B1307E42}" name="NetProfit" dataDxfId="61">
      <calculatedColumnFormula>ROUND(F3-G3-L3-M3,0)</calculatedColumnFormula>
    </tableColumn>
    <tableColumn id="15" xr3:uid="{2F7057D6-954B-4D8B-9F3A-0D795CA665CA}" name="ProfitMargin" dataDxfId="60">
      <calculatedColumnFormula>N3/F3</calculatedColumnFormula>
    </tableColumn>
    <tableColumn id="16" xr3:uid="{C5E0A921-C7F1-4ADF-BC73-1DBA2D2BC5FB}" name="Tracking ＃" dataDxfId="59"/>
    <tableColumn id="17" xr3:uid="{8CC1A1BF-294F-48D6-B9DB-1C0672E977F3}" name="GenderCategory" dataDxfId="51"/>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EA75EDDE-E134-459D-956F-090435B9E50B}" sourceName="Date">
  <pivotTables>
    <pivotTable tabId="4" name="PivotTable2"/>
    <pivotTable tabId="4" name="PivotTable5"/>
    <pivotTable tabId="4" name="PivotTable6"/>
  </pivotTables>
  <state minimalRefreshVersion="6" lastRefreshVersion="6" pivotCacheId="789093475" filterType="dateBetween">
    <selection startDate="2021-07-01T00:00:00" endDate="2021-07-31T00:00:00"/>
    <bounds startDate="2021-01-01T00:00:00" endDate="2022-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E891A8B2-CEC6-48F0-8055-DC6339633807}" cache="NativeTimeline_Date" caption="Date" level="3" selectionLevel="2" scrollPosition="2021-06-26T00:00:00" style="Blue Timeline"/>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1" xr10:uid="{D158AA89-A781-4C40-ABA6-E44881386C57}" cache="NativeTimeline_Date" caption="Date" level="3" selectionLevel="2" scrollPosition="2021-07-01T00:00:00" style="Blue Timeline"/>
</timelines>
</file>

<file path=xl/worksheets/_rels/sheet1.xml.rels><?xml version="1.0" encoding="UTF-8" standalone="yes"?>
<Relationships xmlns="http://schemas.openxmlformats.org/package/2006/relationships"><Relationship Id="rId13" Type="http://schemas.openxmlformats.org/officeDocument/2006/relationships/hyperlink" Target="https://www.buyma.com/my/buyerorderdetail/?tid=23198544&amp;tab=b" TargetMode="External"/><Relationship Id="rId18" Type="http://schemas.openxmlformats.org/officeDocument/2006/relationships/hyperlink" Target="https://www.buyma.com/my/buyerorderdetail/?tid=23220982&amp;tab=b" TargetMode="External"/><Relationship Id="rId26" Type="http://schemas.openxmlformats.org/officeDocument/2006/relationships/hyperlink" Target="https://www.buyma.com/my/buyerorderdetail/?tid=23258190&amp;tab=b" TargetMode="External"/><Relationship Id="rId39" Type="http://schemas.openxmlformats.org/officeDocument/2006/relationships/hyperlink" Target="https://www.buyma.com/my/buyerorderdetail/?tid=23319682&amp;tab=b" TargetMode="External"/><Relationship Id="rId21" Type="http://schemas.openxmlformats.org/officeDocument/2006/relationships/hyperlink" Target="https://www.buyma.com/my/buyerorderdetail/?tid=23225139&amp;tab=b" TargetMode="External"/><Relationship Id="rId34" Type="http://schemas.openxmlformats.org/officeDocument/2006/relationships/hyperlink" Target="https://www.buyma.com/my/sell/70793118/edit?tab=b" TargetMode="External"/><Relationship Id="rId42" Type="http://schemas.openxmlformats.org/officeDocument/2006/relationships/hyperlink" Target="https://www.buyma.com/my/buyerorderdetail/?tid=23339035&amp;tab=b" TargetMode="External"/><Relationship Id="rId47" Type="http://schemas.openxmlformats.org/officeDocument/2006/relationships/hyperlink" Target="https://www.buyma.com/my/buyerorderdetail/?tid=23351958&amp;tab=b" TargetMode="External"/><Relationship Id="rId50" Type="http://schemas.openxmlformats.org/officeDocument/2006/relationships/hyperlink" Target="https://www.buyma.com/my/sell/70479642/edit?tab=b" TargetMode="External"/><Relationship Id="rId55" Type="http://schemas.openxmlformats.org/officeDocument/2006/relationships/hyperlink" Target="https://www.buyma.com/my/buyerorderdetail/?tid=23394926&amp;tab=b" TargetMode="External"/><Relationship Id="rId63" Type="http://schemas.openxmlformats.org/officeDocument/2006/relationships/hyperlink" Target="https://www.buyma.com/my/buyerorderdetail/?tid=23427980&amp;tab=b" TargetMode="External"/><Relationship Id="rId7" Type="http://schemas.openxmlformats.org/officeDocument/2006/relationships/hyperlink" Target="https://www.buyma.com/my/buyerorderdetail/?tid=23179293&amp;tab=b" TargetMode="External"/><Relationship Id="rId2" Type="http://schemas.openxmlformats.org/officeDocument/2006/relationships/hyperlink" Target="https://www.buyma.com/my/buyerorderdetail/?tid=23159893&amp;tab=b" TargetMode="External"/><Relationship Id="rId16" Type="http://schemas.openxmlformats.org/officeDocument/2006/relationships/hyperlink" Target="https://www.buyma.com/my/buyerorderdetail/?tid=23216490&amp;tab=b" TargetMode="External"/><Relationship Id="rId29" Type="http://schemas.openxmlformats.org/officeDocument/2006/relationships/hyperlink" Target="https://www.buyma.com/my/buyerorderdetail/?tid=23283725&amp;tab=b" TargetMode="External"/><Relationship Id="rId11" Type="http://schemas.openxmlformats.org/officeDocument/2006/relationships/hyperlink" Target="https://www.buyma.com/my/buyerorderdetail/?tid=23187332&amp;tab=b" TargetMode="External"/><Relationship Id="rId24" Type="http://schemas.openxmlformats.org/officeDocument/2006/relationships/hyperlink" Target="https://www.buyma.com/my/buyerorderdetail/?tid=23250956&amp;tab=b" TargetMode="External"/><Relationship Id="rId32" Type="http://schemas.openxmlformats.org/officeDocument/2006/relationships/hyperlink" Target="https://www.buyma.com/my/sell/65090276/edit?tab=b" TargetMode="External"/><Relationship Id="rId37" Type="http://schemas.openxmlformats.org/officeDocument/2006/relationships/hyperlink" Target="https://www.buyma.com/my/sell/64944725/edit?tab=b" TargetMode="External"/><Relationship Id="rId40" Type="http://schemas.openxmlformats.org/officeDocument/2006/relationships/hyperlink" Target="https://www.buyma.com/my/buyerorderdetail/?tid=23320176&amp;tab=b" TargetMode="External"/><Relationship Id="rId45" Type="http://schemas.openxmlformats.org/officeDocument/2006/relationships/hyperlink" Target="https://www.buyma.com/my/sell/70558595/edit?tab=b" TargetMode="External"/><Relationship Id="rId53" Type="http://schemas.openxmlformats.org/officeDocument/2006/relationships/hyperlink" Target="https://www.buyma.com/my/buyerorderdetail/?tid=23387757&amp;tab=b" TargetMode="External"/><Relationship Id="rId58" Type="http://schemas.openxmlformats.org/officeDocument/2006/relationships/hyperlink" Target="https://www.buyma.com/my/buyerorderdetail/?tid=23410185&amp;tab=b" TargetMode="External"/><Relationship Id="rId5" Type="http://schemas.openxmlformats.org/officeDocument/2006/relationships/hyperlink" Target="https://www.buyma.com/my/buyerorderdetail/?tid=23170129&amp;tab=b" TargetMode="External"/><Relationship Id="rId61" Type="http://schemas.openxmlformats.org/officeDocument/2006/relationships/hyperlink" Target="https://www.buyma.com/my/sell/70479854/edit?tab=b" TargetMode="External"/><Relationship Id="rId19" Type="http://schemas.openxmlformats.org/officeDocument/2006/relationships/hyperlink" Target="https://www.buyma.com/my/buyerorderdetail/?tid=23213842&amp;tab=b" TargetMode="External"/><Relationship Id="rId14" Type="http://schemas.openxmlformats.org/officeDocument/2006/relationships/hyperlink" Target="https://www.buyma.com/my/buyerorderdetail/?tid=23208507" TargetMode="External"/><Relationship Id="rId22" Type="http://schemas.openxmlformats.org/officeDocument/2006/relationships/hyperlink" Target="https://www.buyma.com/my/buyerorderdetail/?tid=23234849&amp;tab=b" TargetMode="External"/><Relationship Id="rId27" Type="http://schemas.openxmlformats.org/officeDocument/2006/relationships/hyperlink" Target="https://www.buyma.com/my/buyerorderdetail/?tid=23268824&amp;tab=b" TargetMode="External"/><Relationship Id="rId30" Type="http://schemas.openxmlformats.org/officeDocument/2006/relationships/hyperlink" Target="https://www.buyma.com/my/buyerorderdetail/?tid=23289907&amp;tab=b" TargetMode="External"/><Relationship Id="rId35" Type="http://schemas.openxmlformats.org/officeDocument/2006/relationships/hyperlink" Target="https://www.buyma.com/my/buyerorderdetail/?tid=23302001&amp;tab=b" TargetMode="External"/><Relationship Id="rId43" Type="http://schemas.openxmlformats.org/officeDocument/2006/relationships/hyperlink" Target="https://www.buyma.com/my/buyerorderdetail/?tid=23346193&amp;tab=b" TargetMode="External"/><Relationship Id="rId48" Type="http://schemas.openxmlformats.org/officeDocument/2006/relationships/hyperlink" Target="https://www.buyma.com/my/buyerorderdetail/?tid=23358354&amp;tab=b" TargetMode="External"/><Relationship Id="rId56" Type="http://schemas.openxmlformats.org/officeDocument/2006/relationships/hyperlink" Target="https://www.buyma.com/my/buyerorderdetail/?tid=23375546&amp;tab=b" TargetMode="External"/><Relationship Id="rId8" Type="http://schemas.openxmlformats.org/officeDocument/2006/relationships/hyperlink" Target="https://www.buyma.com/my/sell/66449592/edit?tab=b" TargetMode="External"/><Relationship Id="rId51" Type="http://schemas.openxmlformats.org/officeDocument/2006/relationships/hyperlink" Target="https://www.buyma.com/my/buyerorderdetail/?tid=23373517&amp;tab=b" TargetMode="External"/><Relationship Id="rId3" Type="http://schemas.openxmlformats.org/officeDocument/2006/relationships/hyperlink" Target="https://www.buyma.com/my/buyerorderdetail/?tid=23165038&amp;tab=b" TargetMode="External"/><Relationship Id="rId12" Type="http://schemas.openxmlformats.org/officeDocument/2006/relationships/hyperlink" Target="https://www.buyma.com/my/buyerorderdetail/?tid=23197154&amp;tab=b" TargetMode="External"/><Relationship Id="rId17" Type="http://schemas.openxmlformats.org/officeDocument/2006/relationships/hyperlink" Target="https://www.buyma.com/my/buyerorderdetail/?tid=23218989&amp;tab=b" TargetMode="External"/><Relationship Id="rId25" Type="http://schemas.openxmlformats.org/officeDocument/2006/relationships/hyperlink" Target="https://www.buyma.com/my/buyerorderdetail/?tid=23253912&amp;tab=b" TargetMode="External"/><Relationship Id="rId33" Type="http://schemas.openxmlformats.org/officeDocument/2006/relationships/hyperlink" Target="https://www.buyma.com/my/buyerorderdetail/?tid=23295471&amp;tab=b" TargetMode="External"/><Relationship Id="rId38" Type="http://schemas.openxmlformats.org/officeDocument/2006/relationships/hyperlink" Target="https://www.buyma.com/my/buyerorderdetail/?tid=23312212&amp;tab=b" TargetMode="External"/><Relationship Id="rId46" Type="http://schemas.openxmlformats.org/officeDocument/2006/relationships/hyperlink" Target="https://www.buyma.com/my/buyerorderdetail/?tid=23347458&amp;tab=b" TargetMode="External"/><Relationship Id="rId59" Type="http://schemas.openxmlformats.org/officeDocument/2006/relationships/hyperlink" Target="https://www.buyma.com/my/buyerorderdetail/?tid=23413180&amp;tab=b" TargetMode="External"/><Relationship Id="rId20" Type="http://schemas.openxmlformats.org/officeDocument/2006/relationships/hyperlink" Target="https://www.buyma.com/my/buyerorderdetail/?tid=23228612&amp;tab=b" TargetMode="External"/><Relationship Id="rId41" Type="http://schemas.openxmlformats.org/officeDocument/2006/relationships/hyperlink" Target="https://www.buyma.com/my/buyerorderdetail/?tid=23322334&amp;tab=b" TargetMode="External"/><Relationship Id="rId54" Type="http://schemas.openxmlformats.org/officeDocument/2006/relationships/hyperlink" Target="https://www.buyma.com/my/buyerorderdetail/?tid=23392358&amp;tab=b" TargetMode="External"/><Relationship Id="rId62" Type="http://schemas.openxmlformats.org/officeDocument/2006/relationships/hyperlink" Target="https://www.buyma.com/my/buyerorderdetail/?tid=23424875&amp;tab=b" TargetMode="External"/><Relationship Id="rId1" Type="http://schemas.openxmlformats.org/officeDocument/2006/relationships/hyperlink" Target="https://www.buyma.com/my/buyerorderdetail/?tid=23155997&amp;tab=b" TargetMode="External"/><Relationship Id="rId6" Type="http://schemas.openxmlformats.org/officeDocument/2006/relationships/hyperlink" Target="https://www.buyma.com/my/buyerorderdetail/?tid=23177680&amp;tab=b" TargetMode="External"/><Relationship Id="rId15" Type="http://schemas.openxmlformats.org/officeDocument/2006/relationships/hyperlink" Target="https://www.buyma.com/my/buyerorderdetail/?tid=23213014&amp;tab=b" TargetMode="External"/><Relationship Id="rId23" Type="http://schemas.openxmlformats.org/officeDocument/2006/relationships/hyperlink" Target="https://www.buyma.com/my/buyerorderdetail/?tid=23238737&amp;tab=b" TargetMode="External"/><Relationship Id="rId28" Type="http://schemas.openxmlformats.org/officeDocument/2006/relationships/hyperlink" Target="https://www.buyma.com/my/buyerorderdetail/?tid=23238737&amp;tab=b" TargetMode="External"/><Relationship Id="rId36" Type="http://schemas.openxmlformats.org/officeDocument/2006/relationships/hyperlink" Target="https://www.buyma.com/my/buyerorderdetail/?tid=23310199&amp;tab=b" TargetMode="External"/><Relationship Id="rId49" Type="http://schemas.openxmlformats.org/officeDocument/2006/relationships/hyperlink" Target="https://www.buyma.com/my/sell/65860302/edit?tab=b" TargetMode="External"/><Relationship Id="rId57" Type="http://schemas.openxmlformats.org/officeDocument/2006/relationships/hyperlink" Target="https://www.buyma.com/my/buyerorderdetail/?tid=23405325&amp;tab=b" TargetMode="External"/><Relationship Id="rId10" Type="http://schemas.openxmlformats.org/officeDocument/2006/relationships/hyperlink" Target="https://www.buyma.com/my/buyerorderdetail/?tid=23184707&amp;tab=b" TargetMode="External"/><Relationship Id="rId31" Type="http://schemas.openxmlformats.org/officeDocument/2006/relationships/hyperlink" Target="https://www.buyma.com/my/buyerorderdetail/?tid=23294098&amp;tab=b" TargetMode="External"/><Relationship Id="rId44" Type="http://schemas.openxmlformats.org/officeDocument/2006/relationships/hyperlink" Target="https://www.buyma.com/my/buyerorderdetail/?tid=23342392&amp;tab=b" TargetMode="External"/><Relationship Id="rId52" Type="http://schemas.openxmlformats.org/officeDocument/2006/relationships/hyperlink" Target="https://www.buyma.com/my/sell/66439153/edit?tab=b" TargetMode="External"/><Relationship Id="rId60" Type="http://schemas.openxmlformats.org/officeDocument/2006/relationships/hyperlink" Target="https://www.buyma.com/my/buyerorderdetail/?tid=23419054&amp;tab=b" TargetMode="External"/><Relationship Id="rId4" Type="http://schemas.openxmlformats.org/officeDocument/2006/relationships/hyperlink" Target="https://www.buyma.com/my/buyerorderdetail/?tid=23168148&amp;tab=b" TargetMode="External"/><Relationship Id="rId9" Type="http://schemas.openxmlformats.org/officeDocument/2006/relationships/hyperlink" Target="https://www.buyma.com/my/buyerorderdetail/?tid=23183835&amp;tab=b" TargetMode="Externa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11/relationships/timeline" Target="../timelines/timeline1.xml"/><Relationship Id="rId5" Type="http://schemas.microsoft.com/office/2007/relationships/slicer" Target="../slicers/slicer1.xml"/><Relationship Id="rId4"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U111"/>
  <sheetViews>
    <sheetView workbookViewId="0">
      <selection sqref="A1:A2"/>
    </sheetView>
  </sheetViews>
  <sheetFormatPr defaultColWidth="12.5703125" defaultRowHeight="15.75" customHeight="1"/>
  <cols>
    <col min="1" max="1" width="5.85546875" customWidth="1"/>
    <col min="2" max="2" width="6.42578125" customWidth="1"/>
    <col min="3" max="3" width="25.42578125" customWidth="1"/>
    <col min="4" max="4" width="8.7109375" customWidth="1"/>
    <col min="5" max="5" width="8.5703125" customWidth="1"/>
    <col min="6" max="6" width="9.28515625" customWidth="1"/>
    <col min="7" max="7" width="7.7109375" customWidth="1"/>
    <col min="8" max="8" width="8.7109375" customWidth="1"/>
    <col min="9" max="9" width="5.7109375" customWidth="1"/>
    <col min="10" max="10" width="10.28515625" customWidth="1"/>
    <col min="11" max="11" width="9.42578125" customWidth="1"/>
    <col min="12" max="12" width="11.140625" customWidth="1"/>
    <col min="13" max="13" width="8.42578125" customWidth="1"/>
    <col min="14" max="14" width="13.7109375" customWidth="1"/>
  </cols>
  <sheetData>
    <row r="1" spans="1:20" ht="15">
      <c r="A1" s="104"/>
      <c r="B1" s="1" t="s">
        <v>0</v>
      </c>
      <c r="C1" s="2"/>
      <c r="D1" s="2"/>
      <c r="E1" s="2"/>
      <c r="F1" s="2"/>
      <c r="G1" s="2"/>
      <c r="H1" s="2"/>
      <c r="I1" s="2"/>
      <c r="J1" s="3"/>
      <c r="K1" s="2"/>
      <c r="L1" s="3"/>
      <c r="M1" s="4"/>
      <c r="N1" s="5"/>
      <c r="P1" s="5"/>
      <c r="Q1" s="5"/>
      <c r="R1" s="5"/>
      <c r="S1" s="5"/>
      <c r="T1" s="5"/>
    </row>
    <row r="2" spans="1:20" ht="12.75">
      <c r="A2" s="105"/>
      <c r="B2" s="6" t="s">
        <v>1</v>
      </c>
      <c r="C2" s="6" t="s">
        <v>1</v>
      </c>
      <c r="D2" s="6" t="s">
        <v>1</v>
      </c>
      <c r="E2" s="7" t="s">
        <v>2</v>
      </c>
      <c r="F2" s="8" t="s">
        <v>1</v>
      </c>
      <c r="G2" s="7" t="s">
        <v>3</v>
      </c>
      <c r="H2" s="9"/>
      <c r="I2" s="6" t="s">
        <v>1</v>
      </c>
      <c r="J2" s="10" t="s">
        <v>4</v>
      </c>
      <c r="K2" s="6" t="s">
        <v>1</v>
      </c>
      <c r="L2" s="10" t="s">
        <v>4</v>
      </c>
      <c r="M2" s="9" t="s">
        <v>4</v>
      </c>
      <c r="O2" s="5"/>
      <c r="P2" s="5"/>
      <c r="Q2" s="5"/>
      <c r="R2" s="5"/>
      <c r="S2" s="5"/>
      <c r="T2" s="5"/>
    </row>
    <row r="3" spans="1:20" ht="12.75">
      <c r="B3" s="11" t="s">
        <v>5</v>
      </c>
      <c r="C3" s="11" t="s">
        <v>6</v>
      </c>
      <c r="D3" s="11" t="s">
        <v>7</v>
      </c>
      <c r="E3" s="12" t="s">
        <v>8</v>
      </c>
      <c r="F3" s="13" t="s">
        <v>9</v>
      </c>
      <c r="G3" s="14" t="s">
        <v>10</v>
      </c>
      <c r="H3" s="14" t="s">
        <v>11</v>
      </c>
      <c r="I3" s="11" t="s">
        <v>12</v>
      </c>
      <c r="J3" s="15" t="s">
        <v>13</v>
      </c>
      <c r="K3" s="11" t="s">
        <v>14</v>
      </c>
      <c r="L3" s="15" t="s">
        <v>15</v>
      </c>
      <c r="M3" s="16" t="s">
        <v>16</v>
      </c>
      <c r="N3" s="17" t="s">
        <v>17</v>
      </c>
      <c r="O3" s="5"/>
      <c r="P3" s="18" t="s">
        <v>18</v>
      </c>
      <c r="Q3" s="18" t="s">
        <v>19</v>
      </c>
      <c r="R3" s="18" t="s">
        <v>20</v>
      </c>
      <c r="S3" s="18" t="s">
        <v>21</v>
      </c>
      <c r="T3" s="18" t="s">
        <v>22</v>
      </c>
    </row>
    <row r="4" spans="1:20" ht="12.75">
      <c r="A4" s="19" t="s">
        <v>23</v>
      </c>
      <c r="B4" s="20">
        <v>43658</v>
      </c>
      <c r="C4" s="21"/>
      <c r="D4" s="21">
        <v>19980</v>
      </c>
      <c r="E4" s="22">
        <f>D4*0.054</f>
        <v>1078.92</v>
      </c>
      <c r="F4" s="23">
        <v>110</v>
      </c>
      <c r="G4" s="24">
        <v>1</v>
      </c>
      <c r="H4" s="23">
        <f t="shared" ref="H4:H31" si="0">F4*G4</f>
        <v>110</v>
      </c>
      <c r="I4" s="22">
        <v>82</v>
      </c>
      <c r="J4" s="25">
        <f t="shared" ref="J4:J105" si="1">H4*I4</f>
        <v>9020</v>
      </c>
      <c r="K4" s="22">
        <v>2310</v>
      </c>
      <c r="L4" s="25">
        <f t="shared" ref="L4:L105" si="2">D4-E4-J4-K4</f>
        <v>7571.0800000000017</v>
      </c>
      <c r="M4" s="26">
        <f>L4/D4</f>
        <v>0.37893293293293301</v>
      </c>
      <c r="N4" s="18"/>
      <c r="O4" s="5"/>
      <c r="P4" s="27" t="s">
        <v>24</v>
      </c>
      <c r="Q4" s="28"/>
      <c r="R4" s="28">
        <v>1200</v>
      </c>
      <c r="S4" s="28">
        <v>4980</v>
      </c>
      <c r="T4" s="28">
        <f t="shared" ref="T4:T18" si="3">SUM(Q4:S4)</f>
        <v>6180</v>
      </c>
    </row>
    <row r="5" spans="1:20" ht="12.75">
      <c r="A5" s="19" t="s">
        <v>23</v>
      </c>
      <c r="B5" s="20"/>
      <c r="C5" s="21"/>
      <c r="D5" s="21"/>
      <c r="E5" s="22">
        <f t="shared" ref="E5:E31" si="4">D5*0.055</f>
        <v>0</v>
      </c>
      <c r="F5" s="23"/>
      <c r="G5" s="24"/>
      <c r="H5" s="23">
        <f t="shared" si="0"/>
        <v>0</v>
      </c>
      <c r="I5" s="22"/>
      <c r="J5" s="25">
        <f t="shared" si="1"/>
        <v>0</v>
      </c>
      <c r="K5" s="22"/>
      <c r="L5" s="25">
        <f t="shared" si="2"/>
        <v>0</v>
      </c>
      <c r="M5" s="26"/>
      <c r="N5" s="18"/>
      <c r="O5" s="5"/>
      <c r="P5" s="29">
        <v>43663</v>
      </c>
      <c r="Q5" s="28">
        <v>2000</v>
      </c>
      <c r="R5" s="28"/>
      <c r="S5" s="28"/>
      <c r="T5" s="28">
        <f t="shared" si="3"/>
        <v>2000</v>
      </c>
    </row>
    <row r="6" spans="1:20" ht="14.25">
      <c r="A6" s="30">
        <v>1</v>
      </c>
      <c r="B6" s="31">
        <v>44379</v>
      </c>
      <c r="C6" s="32" t="s">
        <v>25</v>
      </c>
      <c r="D6" s="33">
        <v>12370</v>
      </c>
      <c r="E6" s="22">
        <f t="shared" si="4"/>
        <v>680.35</v>
      </c>
      <c r="F6" s="34">
        <v>72</v>
      </c>
      <c r="G6" s="35">
        <v>1.1025</v>
      </c>
      <c r="H6" s="23">
        <f t="shared" si="0"/>
        <v>79.38</v>
      </c>
      <c r="I6" s="36">
        <v>110</v>
      </c>
      <c r="J6" s="25">
        <f t="shared" si="1"/>
        <v>8731.7999999999993</v>
      </c>
      <c r="K6" s="22">
        <v>2337</v>
      </c>
      <c r="L6" s="25">
        <f t="shared" si="2"/>
        <v>620.85000000000036</v>
      </c>
      <c r="M6" s="26">
        <f t="shared" ref="M6:M31" si="5">L6/D6</f>
        <v>5.0189975747776908E-2</v>
      </c>
      <c r="N6" s="37">
        <v>276583437115</v>
      </c>
      <c r="P6" s="18"/>
      <c r="Q6" s="38"/>
      <c r="R6" s="38"/>
      <c r="S6" s="38"/>
      <c r="T6" s="38">
        <f t="shared" si="3"/>
        <v>0</v>
      </c>
    </row>
    <row r="7" spans="1:20" ht="14.25">
      <c r="A7" s="30">
        <v>2</v>
      </c>
      <c r="B7" s="31">
        <v>44380</v>
      </c>
      <c r="C7" s="39" t="s">
        <v>26</v>
      </c>
      <c r="D7" s="40">
        <v>13970</v>
      </c>
      <c r="E7" s="22">
        <f t="shared" si="4"/>
        <v>768.35</v>
      </c>
      <c r="F7" s="34">
        <v>78.989999999999995</v>
      </c>
      <c r="G7" s="35">
        <v>1.1025</v>
      </c>
      <c r="H7" s="23">
        <f t="shared" si="0"/>
        <v>87.086474999999993</v>
      </c>
      <c r="I7" s="36">
        <v>110</v>
      </c>
      <c r="J7" s="25">
        <f t="shared" si="1"/>
        <v>9579.5122499999998</v>
      </c>
      <c r="K7" s="22">
        <v>2337</v>
      </c>
      <c r="L7" s="25">
        <f t="shared" si="2"/>
        <v>1285.1377499999999</v>
      </c>
      <c r="M7" s="26">
        <f t="shared" si="5"/>
        <v>9.1992680744452382E-2</v>
      </c>
      <c r="N7" s="37">
        <v>276583436603</v>
      </c>
      <c r="P7" s="18"/>
      <c r="Q7" s="38"/>
      <c r="R7" s="38"/>
      <c r="S7" s="38"/>
      <c r="T7" s="38">
        <f t="shared" si="3"/>
        <v>0</v>
      </c>
    </row>
    <row r="8" spans="1:20" ht="14.25">
      <c r="A8" s="30">
        <v>3</v>
      </c>
      <c r="B8" s="41">
        <v>44380</v>
      </c>
      <c r="C8" s="42" t="s">
        <v>27</v>
      </c>
      <c r="D8" s="40">
        <v>13980</v>
      </c>
      <c r="E8" s="22">
        <f t="shared" si="4"/>
        <v>768.9</v>
      </c>
      <c r="F8" s="34">
        <v>71.989999999999995</v>
      </c>
      <c r="G8" s="35">
        <v>1.1025</v>
      </c>
      <c r="H8" s="23">
        <f t="shared" si="0"/>
        <v>79.368974999999992</v>
      </c>
      <c r="I8" s="36">
        <v>110</v>
      </c>
      <c r="J8" s="25">
        <f t="shared" si="1"/>
        <v>8730.5872499999987</v>
      </c>
      <c r="K8" s="22">
        <v>2337</v>
      </c>
      <c r="L8" s="25">
        <f t="shared" si="2"/>
        <v>2143.5127500000017</v>
      </c>
      <c r="M8" s="26">
        <f t="shared" si="5"/>
        <v>0.15332709227467822</v>
      </c>
      <c r="N8" s="37">
        <v>276583436975</v>
      </c>
      <c r="P8" s="18"/>
      <c r="Q8" s="38"/>
      <c r="R8" s="38"/>
      <c r="S8" s="38"/>
      <c r="T8" s="38">
        <f t="shared" si="3"/>
        <v>0</v>
      </c>
    </row>
    <row r="9" spans="1:20" ht="14.25">
      <c r="A9" s="30">
        <v>4</v>
      </c>
      <c r="B9" s="31">
        <v>44380</v>
      </c>
      <c r="C9" s="39" t="s">
        <v>28</v>
      </c>
      <c r="D9" s="40">
        <v>8530</v>
      </c>
      <c r="E9" s="22">
        <f t="shared" si="4"/>
        <v>469.15</v>
      </c>
      <c r="F9" s="34">
        <v>45.95</v>
      </c>
      <c r="G9" s="35">
        <v>1.091</v>
      </c>
      <c r="H9" s="23">
        <f t="shared" si="0"/>
        <v>50.131450000000001</v>
      </c>
      <c r="I9" s="36">
        <v>110</v>
      </c>
      <c r="J9" s="25">
        <f t="shared" si="1"/>
        <v>5514.4594999999999</v>
      </c>
      <c r="K9" s="22">
        <v>1768</v>
      </c>
      <c r="L9" s="25">
        <f t="shared" si="2"/>
        <v>778.39050000000043</v>
      </c>
      <c r="M9" s="26">
        <f t="shared" si="5"/>
        <v>9.1253282532239202E-2</v>
      </c>
      <c r="N9" s="37">
        <v>276583448153</v>
      </c>
      <c r="P9" s="18"/>
      <c r="Q9" s="38"/>
      <c r="R9" s="38"/>
      <c r="S9" s="38"/>
      <c r="T9" s="38">
        <f t="shared" si="3"/>
        <v>0</v>
      </c>
    </row>
    <row r="10" spans="1:20" ht="14.25">
      <c r="A10" s="30">
        <v>5</v>
      </c>
      <c r="B10" s="31">
        <v>44381</v>
      </c>
      <c r="C10" s="39" t="s">
        <v>29</v>
      </c>
      <c r="D10" s="40">
        <v>22880</v>
      </c>
      <c r="E10" s="22">
        <f t="shared" si="4"/>
        <v>1258.4000000000001</v>
      </c>
      <c r="F10" s="34">
        <v>141.97</v>
      </c>
      <c r="G10" s="35">
        <v>1.1025</v>
      </c>
      <c r="H10" s="23">
        <f t="shared" si="0"/>
        <v>156.52192500000001</v>
      </c>
      <c r="I10" s="36">
        <v>110</v>
      </c>
      <c r="J10" s="25">
        <f t="shared" si="1"/>
        <v>17217.411749999999</v>
      </c>
      <c r="K10" s="22">
        <v>2631</v>
      </c>
      <c r="L10" s="25">
        <f t="shared" si="2"/>
        <v>1773.1882499999992</v>
      </c>
      <c r="M10" s="26">
        <f t="shared" si="5"/>
        <v>7.7499486451048913E-2</v>
      </c>
      <c r="N10" s="37">
        <v>276583425661</v>
      </c>
      <c r="P10" s="18"/>
      <c r="Q10" s="38"/>
      <c r="R10" s="38"/>
      <c r="S10" s="38"/>
      <c r="T10" s="38">
        <f t="shared" si="3"/>
        <v>0</v>
      </c>
    </row>
    <row r="11" spans="1:20" ht="14.25">
      <c r="A11" s="30">
        <v>6</v>
      </c>
      <c r="B11" s="31">
        <v>44381</v>
      </c>
      <c r="C11" s="39" t="s">
        <v>30</v>
      </c>
      <c r="D11" s="40">
        <v>16320</v>
      </c>
      <c r="E11" s="22">
        <f t="shared" si="4"/>
        <v>897.6</v>
      </c>
      <c r="F11" s="34">
        <v>92</v>
      </c>
      <c r="G11" s="35">
        <v>1.1025</v>
      </c>
      <c r="H11" s="23">
        <f t="shared" si="0"/>
        <v>101.43</v>
      </c>
      <c r="I11" s="36">
        <v>110</v>
      </c>
      <c r="J11" s="25">
        <f t="shared" si="1"/>
        <v>11157.300000000001</v>
      </c>
      <c r="K11" s="22">
        <v>2473</v>
      </c>
      <c r="L11" s="25">
        <f t="shared" si="2"/>
        <v>1792.0999999999985</v>
      </c>
      <c r="M11" s="26">
        <f t="shared" si="5"/>
        <v>0.10981004901960775</v>
      </c>
      <c r="N11" s="37">
        <v>276583451966</v>
      </c>
      <c r="P11" s="18"/>
      <c r="Q11" s="38"/>
      <c r="R11" s="38"/>
      <c r="S11" s="38"/>
      <c r="T11" s="38">
        <f t="shared" si="3"/>
        <v>0</v>
      </c>
    </row>
    <row r="12" spans="1:20" ht="14.25">
      <c r="A12" s="30">
        <v>7</v>
      </c>
      <c r="B12" s="31">
        <v>44381</v>
      </c>
      <c r="C12" s="39" t="s">
        <v>31</v>
      </c>
      <c r="D12" s="40">
        <v>12810</v>
      </c>
      <c r="E12" s="22">
        <f t="shared" si="4"/>
        <v>704.55</v>
      </c>
      <c r="F12" s="34">
        <v>46.95</v>
      </c>
      <c r="G12" s="35">
        <v>1.1025</v>
      </c>
      <c r="H12" s="23">
        <f t="shared" si="0"/>
        <v>51.762375000000006</v>
      </c>
      <c r="I12" s="36">
        <v>110</v>
      </c>
      <c r="J12" s="25">
        <f t="shared" si="1"/>
        <v>5693.8612500000008</v>
      </c>
      <c r="K12" s="22">
        <v>2337</v>
      </c>
      <c r="L12" s="25">
        <f t="shared" si="2"/>
        <v>4074.5887499999999</v>
      </c>
      <c r="M12" s="26">
        <f t="shared" si="5"/>
        <v>0.31807874707259953</v>
      </c>
      <c r="N12" s="37">
        <v>276583448400</v>
      </c>
      <c r="P12" s="18"/>
      <c r="Q12" s="38"/>
      <c r="R12" s="38"/>
      <c r="S12" s="38"/>
      <c r="T12" s="38">
        <f t="shared" si="3"/>
        <v>0</v>
      </c>
    </row>
    <row r="13" spans="1:20" ht="14.25">
      <c r="A13" s="30">
        <v>8</v>
      </c>
      <c r="B13" s="31">
        <v>44381</v>
      </c>
      <c r="C13" s="39" t="s">
        <v>26</v>
      </c>
      <c r="D13" s="40">
        <v>13870</v>
      </c>
      <c r="E13" s="22">
        <f t="shared" si="4"/>
        <v>762.85</v>
      </c>
      <c r="F13" s="34">
        <v>78.989999999999995</v>
      </c>
      <c r="G13" s="35">
        <v>1.1025</v>
      </c>
      <c r="H13" s="23">
        <f t="shared" si="0"/>
        <v>87.086474999999993</v>
      </c>
      <c r="I13" s="36">
        <v>110</v>
      </c>
      <c r="J13" s="25">
        <f t="shared" si="1"/>
        <v>9579.5122499999998</v>
      </c>
      <c r="K13" s="22">
        <v>2337</v>
      </c>
      <c r="L13" s="25">
        <f t="shared" si="2"/>
        <v>1190.6377499999999</v>
      </c>
      <c r="M13" s="26">
        <f t="shared" si="5"/>
        <v>8.5842664023071363E-2</v>
      </c>
      <c r="N13" s="37">
        <v>276583437222</v>
      </c>
      <c r="P13" s="18"/>
      <c r="Q13" s="38"/>
      <c r="R13" s="38"/>
      <c r="S13" s="38"/>
      <c r="T13" s="38">
        <f t="shared" si="3"/>
        <v>0</v>
      </c>
    </row>
    <row r="14" spans="1:20" ht="14.25">
      <c r="A14" s="30">
        <v>9</v>
      </c>
      <c r="B14" s="31">
        <v>44382</v>
      </c>
      <c r="C14" s="39" t="s">
        <v>32</v>
      </c>
      <c r="D14" s="40">
        <v>13320</v>
      </c>
      <c r="E14" s="22">
        <f t="shared" si="4"/>
        <v>732.6</v>
      </c>
      <c r="F14" s="34">
        <v>81.5</v>
      </c>
      <c r="G14" s="35">
        <v>1.1025</v>
      </c>
      <c r="H14" s="23">
        <f t="shared" si="0"/>
        <v>89.853750000000005</v>
      </c>
      <c r="I14" s="36">
        <v>110</v>
      </c>
      <c r="J14" s="25">
        <f t="shared" si="1"/>
        <v>9883.9125000000004</v>
      </c>
      <c r="K14" s="22">
        <v>2027</v>
      </c>
      <c r="L14" s="25">
        <f t="shared" si="2"/>
        <v>676.48749999999927</v>
      </c>
      <c r="M14" s="26">
        <f t="shared" si="5"/>
        <v>5.0787349849849797E-2</v>
      </c>
      <c r="N14" s="37">
        <v>276583440534</v>
      </c>
      <c r="P14" s="18"/>
      <c r="Q14" s="38"/>
      <c r="R14" s="38"/>
      <c r="S14" s="38"/>
      <c r="T14" s="38">
        <f t="shared" si="3"/>
        <v>0</v>
      </c>
    </row>
    <row r="15" spans="1:20" ht="14.25">
      <c r="A15" s="30">
        <v>10</v>
      </c>
      <c r="B15" s="31">
        <v>44382</v>
      </c>
      <c r="C15" s="39" t="s">
        <v>33</v>
      </c>
      <c r="D15" s="40">
        <v>9940</v>
      </c>
      <c r="E15" s="22">
        <f t="shared" si="4"/>
        <v>546.70000000000005</v>
      </c>
      <c r="F15" s="34">
        <v>45.5</v>
      </c>
      <c r="G15" s="35">
        <v>1.0880000000000001</v>
      </c>
      <c r="H15" s="23">
        <f t="shared" si="0"/>
        <v>49.504000000000005</v>
      </c>
      <c r="I15" s="36">
        <v>110</v>
      </c>
      <c r="J15" s="25">
        <f t="shared" si="1"/>
        <v>5445.4400000000005</v>
      </c>
      <c r="K15" s="22">
        <v>1768</v>
      </c>
      <c r="L15" s="25">
        <f t="shared" si="2"/>
        <v>2179.8599999999988</v>
      </c>
      <c r="M15" s="26">
        <f t="shared" si="5"/>
        <v>0.21930181086519102</v>
      </c>
      <c r="N15" s="37">
        <v>276583458535</v>
      </c>
      <c r="P15" s="18"/>
      <c r="Q15" s="38"/>
      <c r="R15" s="38"/>
      <c r="S15" s="38"/>
      <c r="T15" s="38">
        <f t="shared" si="3"/>
        <v>0</v>
      </c>
    </row>
    <row r="16" spans="1:20" ht="14.25">
      <c r="A16" s="30">
        <v>11</v>
      </c>
      <c r="B16" s="31">
        <v>44382</v>
      </c>
      <c r="C16" s="43" t="s">
        <v>34</v>
      </c>
      <c r="D16" s="40">
        <v>19680</v>
      </c>
      <c r="E16" s="22">
        <f t="shared" si="4"/>
        <v>1082.4000000000001</v>
      </c>
      <c r="F16" s="34">
        <v>92</v>
      </c>
      <c r="G16" s="35">
        <v>1.1025</v>
      </c>
      <c r="H16" s="23">
        <f t="shared" si="0"/>
        <v>101.43</v>
      </c>
      <c r="I16" s="36">
        <v>110</v>
      </c>
      <c r="J16" s="25">
        <f t="shared" si="1"/>
        <v>11157.300000000001</v>
      </c>
      <c r="K16" s="22">
        <v>2337</v>
      </c>
      <c r="L16" s="25">
        <f t="shared" si="2"/>
        <v>5103.2999999999975</v>
      </c>
      <c r="M16" s="26">
        <f t="shared" si="5"/>
        <v>0.25931402439024376</v>
      </c>
      <c r="N16" s="37">
        <v>276583437141</v>
      </c>
      <c r="P16" s="18"/>
      <c r="Q16" s="38"/>
      <c r="R16" s="38"/>
      <c r="S16" s="38"/>
      <c r="T16" s="38">
        <f t="shared" si="3"/>
        <v>0</v>
      </c>
    </row>
    <row r="17" spans="1:21" ht="14.25">
      <c r="A17" s="30">
        <v>12</v>
      </c>
      <c r="B17" s="31">
        <v>44382</v>
      </c>
      <c r="C17" s="39" t="s">
        <v>35</v>
      </c>
      <c r="D17" s="40">
        <v>8735</v>
      </c>
      <c r="E17" s="22">
        <f t="shared" si="4"/>
        <v>480.42500000000001</v>
      </c>
      <c r="F17" s="34">
        <v>35.950000000000003</v>
      </c>
      <c r="G17" s="35">
        <v>1.0760000000000001</v>
      </c>
      <c r="H17" s="23">
        <f t="shared" si="0"/>
        <v>38.682200000000009</v>
      </c>
      <c r="I17" s="36">
        <v>110</v>
      </c>
      <c r="J17" s="25">
        <f t="shared" si="1"/>
        <v>4255.0420000000013</v>
      </c>
      <c r="K17" s="22">
        <v>1768</v>
      </c>
      <c r="L17" s="25">
        <f t="shared" si="2"/>
        <v>2231.5329999999994</v>
      </c>
      <c r="M17" s="26">
        <f t="shared" si="5"/>
        <v>0.2554702919290211</v>
      </c>
      <c r="N17" s="37">
        <v>276583452003</v>
      </c>
      <c r="P17" s="18"/>
      <c r="Q17" s="38"/>
      <c r="R17" s="38"/>
      <c r="S17" s="38"/>
      <c r="T17" s="38">
        <f t="shared" si="3"/>
        <v>0</v>
      </c>
    </row>
    <row r="18" spans="1:21" ht="15" customHeight="1">
      <c r="A18" s="30">
        <v>13</v>
      </c>
      <c r="B18" s="31">
        <v>44383</v>
      </c>
      <c r="C18" s="39" t="s">
        <v>27</v>
      </c>
      <c r="D18" s="40">
        <v>13850</v>
      </c>
      <c r="E18" s="22">
        <f t="shared" si="4"/>
        <v>761.75</v>
      </c>
      <c r="F18" s="34">
        <v>51.99</v>
      </c>
      <c r="G18" s="35">
        <v>1.1025</v>
      </c>
      <c r="H18" s="23">
        <f t="shared" si="0"/>
        <v>57.318975000000002</v>
      </c>
      <c r="I18" s="36">
        <v>110</v>
      </c>
      <c r="J18" s="25">
        <f t="shared" si="1"/>
        <v>6305.0872500000005</v>
      </c>
      <c r="K18" s="22">
        <v>2337</v>
      </c>
      <c r="L18" s="25">
        <f t="shared" si="2"/>
        <v>4446.1627499999995</v>
      </c>
      <c r="M18" s="26">
        <f t="shared" si="5"/>
        <v>0.32102258122743677</v>
      </c>
      <c r="N18" s="37">
        <v>276583436706</v>
      </c>
      <c r="P18" s="18"/>
      <c r="Q18" s="38"/>
      <c r="R18" s="38"/>
      <c r="S18" s="38"/>
      <c r="T18" s="38">
        <f t="shared" si="3"/>
        <v>0</v>
      </c>
    </row>
    <row r="19" spans="1:21" ht="14.25">
      <c r="A19" s="30">
        <v>14</v>
      </c>
      <c r="B19" s="31">
        <v>44383</v>
      </c>
      <c r="C19" s="39" t="s">
        <v>36</v>
      </c>
      <c r="D19" s="40">
        <v>21790</v>
      </c>
      <c r="E19" s="22">
        <f t="shared" si="4"/>
        <v>1198.45</v>
      </c>
      <c r="F19" s="34">
        <v>121.95</v>
      </c>
      <c r="G19" s="35">
        <v>1.0925</v>
      </c>
      <c r="H19" s="23">
        <f t="shared" si="0"/>
        <v>133.23037500000001</v>
      </c>
      <c r="I19" s="36">
        <v>110</v>
      </c>
      <c r="J19" s="25">
        <f t="shared" si="1"/>
        <v>14655.341250000001</v>
      </c>
      <c r="K19" s="22">
        <v>2027</v>
      </c>
      <c r="L19" s="25">
        <f t="shared" si="2"/>
        <v>3909.208749999998</v>
      </c>
      <c r="M19" s="26">
        <f t="shared" si="5"/>
        <v>0.17940379761358413</v>
      </c>
      <c r="N19" s="37">
        <v>276583447825</v>
      </c>
      <c r="P19" s="18" t="s">
        <v>22</v>
      </c>
      <c r="Q19" s="44">
        <f t="shared" ref="Q19:T19" si="6">SUM(Q6:Q18)</f>
        <v>0</v>
      </c>
      <c r="R19" s="44">
        <f t="shared" si="6"/>
        <v>0</v>
      </c>
      <c r="S19" s="44">
        <f t="shared" si="6"/>
        <v>0</v>
      </c>
      <c r="T19" s="45">
        <f t="shared" si="6"/>
        <v>0</v>
      </c>
    </row>
    <row r="20" spans="1:21" ht="14.25">
      <c r="A20" s="30">
        <v>15</v>
      </c>
      <c r="B20" s="31">
        <v>44384</v>
      </c>
      <c r="C20" s="39" t="s">
        <v>37</v>
      </c>
      <c r="D20" s="40">
        <v>12950</v>
      </c>
      <c r="E20" s="22">
        <f t="shared" si="4"/>
        <v>712.25</v>
      </c>
      <c r="F20" s="34">
        <v>80</v>
      </c>
      <c r="G20" s="35">
        <v>1.1025</v>
      </c>
      <c r="H20" s="23">
        <f t="shared" si="0"/>
        <v>88.2</v>
      </c>
      <c r="I20" s="36">
        <v>110</v>
      </c>
      <c r="J20" s="25">
        <f t="shared" si="1"/>
        <v>9702</v>
      </c>
      <c r="K20" s="22">
        <v>1768</v>
      </c>
      <c r="L20" s="25">
        <f t="shared" si="2"/>
        <v>767.75</v>
      </c>
      <c r="M20" s="26">
        <f t="shared" si="5"/>
        <v>5.9285714285714289E-2</v>
      </c>
      <c r="N20" s="37">
        <v>276583469175</v>
      </c>
    </row>
    <row r="21" spans="1:21">
      <c r="A21" s="30">
        <v>16</v>
      </c>
      <c r="B21" s="31">
        <v>44385</v>
      </c>
      <c r="C21" s="39" t="s">
        <v>37</v>
      </c>
      <c r="D21" s="40">
        <v>12950</v>
      </c>
      <c r="E21" s="22">
        <f t="shared" si="4"/>
        <v>712.25</v>
      </c>
      <c r="F21" s="34">
        <v>80</v>
      </c>
      <c r="G21" s="35">
        <v>1.1025</v>
      </c>
      <c r="H21" s="23">
        <f t="shared" si="0"/>
        <v>88.2</v>
      </c>
      <c r="I21" s="36">
        <v>110</v>
      </c>
      <c r="J21" s="25">
        <f t="shared" si="1"/>
        <v>9702</v>
      </c>
      <c r="K21" s="22">
        <v>1768</v>
      </c>
      <c r="L21" s="25">
        <f t="shared" si="2"/>
        <v>767.75</v>
      </c>
      <c r="M21" s="26">
        <f t="shared" si="5"/>
        <v>5.9285714285714289E-2</v>
      </c>
      <c r="N21" s="37">
        <v>276583454674</v>
      </c>
      <c r="P21" s="46" t="s">
        <v>38</v>
      </c>
    </row>
    <row r="22" spans="1:21" ht="14.25">
      <c r="A22" s="30">
        <v>17</v>
      </c>
      <c r="B22" s="31">
        <v>44385</v>
      </c>
      <c r="C22" s="39" t="s">
        <v>32</v>
      </c>
      <c r="D22" s="40">
        <v>13320</v>
      </c>
      <c r="E22" s="22">
        <f t="shared" si="4"/>
        <v>732.6</v>
      </c>
      <c r="F22" s="34">
        <v>81.5</v>
      </c>
      <c r="G22" s="35">
        <v>1.1025</v>
      </c>
      <c r="H22" s="23">
        <f t="shared" si="0"/>
        <v>89.853750000000005</v>
      </c>
      <c r="I22" s="36">
        <v>110</v>
      </c>
      <c r="J22" s="25">
        <f t="shared" si="1"/>
        <v>9883.9125000000004</v>
      </c>
      <c r="K22" s="22">
        <v>2027</v>
      </c>
      <c r="L22" s="25">
        <f t="shared" si="2"/>
        <v>676.48749999999927</v>
      </c>
      <c r="M22" s="26">
        <f t="shared" si="5"/>
        <v>5.0787349849849797E-2</v>
      </c>
      <c r="N22" s="37">
        <v>276583448492</v>
      </c>
      <c r="P22" s="18"/>
      <c r="Q22" s="18" t="s">
        <v>39</v>
      </c>
      <c r="R22" s="18" t="s">
        <v>40</v>
      </c>
      <c r="S22" s="47" t="s">
        <v>41</v>
      </c>
      <c r="T22" s="47" t="s">
        <v>42</v>
      </c>
      <c r="U22" s="18" t="s">
        <v>43</v>
      </c>
    </row>
    <row r="23" spans="1:21" ht="14.25">
      <c r="A23" s="30">
        <v>18</v>
      </c>
      <c r="B23" s="31">
        <v>44386</v>
      </c>
      <c r="C23" s="39" t="s">
        <v>32</v>
      </c>
      <c r="D23" s="40">
        <v>13320</v>
      </c>
      <c r="E23" s="22">
        <f t="shared" si="4"/>
        <v>732.6</v>
      </c>
      <c r="F23" s="34">
        <v>81.5</v>
      </c>
      <c r="G23" s="35">
        <v>1.1025</v>
      </c>
      <c r="H23" s="23">
        <f t="shared" si="0"/>
        <v>89.853750000000005</v>
      </c>
      <c r="I23" s="36">
        <v>110</v>
      </c>
      <c r="J23" s="25">
        <f t="shared" si="1"/>
        <v>9883.9125000000004</v>
      </c>
      <c r="K23" s="22">
        <v>2027</v>
      </c>
      <c r="L23" s="25">
        <f t="shared" si="2"/>
        <v>676.48749999999927</v>
      </c>
      <c r="M23" s="26">
        <f t="shared" si="5"/>
        <v>5.0787349849849797E-2</v>
      </c>
      <c r="N23" s="37">
        <v>276583448503</v>
      </c>
      <c r="P23" s="18"/>
      <c r="Q23" s="48">
        <f>D106</f>
        <v>911930</v>
      </c>
      <c r="R23" s="49">
        <f>L106</f>
        <v>119427.98895000003</v>
      </c>
      <c r="S23" s="50">
        <f>T19</f>
        <v>0</v>
      </c>
      <c r="T23" s="51">
        <f>R23-S23</f>
        <v>119427.98895000003</v>
      </c>
      <c r="U23" s="52">
        <f>T23/Q23</f>
        <v>0.13096179416183262</v>
      </c>
    </row>
    <row r="24" spans="1:21" ht="14.25">
      <c r="A24" s="30">
        <v>19</v>
      </c>
      <c r="B24" s="31">
        <v>44386</v>
      </c>
      <c r="C24" s="39" t="s">
        <v>26</v>
      </c>
      <c r="D24" s="40">
        <v>13470</v>
      </c>
      <c r="E24" s="22">
        <f t="shared" si="4"/>
        <v>740.85</v>
      </c>
      <c r="F24" s="34">
        <v>78.989999999999995</v>
      </c>
      <c r="G24" s="35">
        <v>1.1025</v>
      </c>
      <c r="H24" s="23">
        <f t="shared" si="0"/>
        <v>87.086474999999993</v>
      </c>
      <c r="I24" s="36">
        <v>110</v>
      </c>
      <c r="J24" s="25">
        <f t="shared" si="1"/>
        <v>9579.5122499999998</v>
      </c>
      <c r="K24" s="22">
        <v>2337</v>
      </c>
      <c r="L24" s="25">
        <f t="shared" si="2"/>
        <v>812.63774999999987</v>
      </c>
      <c r="M24" s="26">
        <f t="shared" si="5"/>
        <v>6.0329454342984402E-2</v>
      </c>
      <c r="N24" s="37">
        <v>276583448665</v>
      </c>
      <c r="P24" s="53"/>
      <c r="Q24" s="53"/>
      <c r="R24" s="53"/>
      <c r="S24" s="54"/>
    </row>
    <row r="25" spans="1:21" ht="14.25">
      <c r="A25" s="30">
        <v>20</v>
      </c>
      <c r="B25" s="31">
        <v>44386</v>
      </c>
      <c r="C25" s="39" t="s">
        <v>26</v>
      </c>
      <c r="D25" s="40">
        <v>13550</v>
      </c>
      <c r="E25" s="22">
        <f t="shared" si="4"/>
        <v>745.25</v>
      </c>
      <c r="F25" s="34">
        <v>78.989999999999995</v>
      </c>
      <c r="G25" s="35">
        <v>1.1025</v>
      </c>
      <c r="H25" s="23">
        <f t="shared" si="0"/>
        <v>87.086474999999993</v>
      </c>
      <c r="I25" s="36">
        <v>110</v>
      </c>
      <c r="J25" s="25">
        <f t="shared" si="1"/>
        <v>9579.5122499999998</v>
      </c>
      <c r="K25" s="22">
        <v>2337</v>
      </c>
      <c r="L25" s="25">
        <f t="shared" si="2"/>
        <v>888.23775000000023</v>
      </c>
      <c r="M25" s="26">
        <f t="shared" si="5"/>
        <v>6.5552601476014771E-2</v>
      </c>
      <c r="N25" s="37">
        <v>276583448680</v>
      </c>
      <c r="P25" s="55"/>
    </row>
    <row r="26" spans="1:21" ht="14.25">
      <c r="A26" s="30">
        <v>21</v>
      </c>
      <c r="B26" s="31">
        <v>44387</v>
      </c>
      <c r="C26" s="39" t="s">
        <v>44</v>
      </c>
      <c r="D26" s="40">
        <v>11580</v>
      </c>
      <c r="E26" s="22">
        <f t="shared" si="4"/>
        <v>636.9</v>
      </c>
      <c r="F26" s="34">
        <v>53.95</v>
      </c>
      <c r="G26" s="35">
        <v>1.1025</v>
      </c>
      <c r="H26" s="23">
        <f t="shared" si="0"/>
        <v>59.479875000000007</v>
      </c>
      <c r="I26" s="36">
        <v>110</v>
      </c>
      <c r="J26" s="25">
        <f t="shared" si="1"/>
        <v>6542.786250000001</v>
      </c>
      <c r="K26" s="22">
        <v>2337</v>
      </c>
      <c r="L26" s="25">
        <f t="shared" si="2"/>
        <v>2063.3137499999993</v>
      </c>
      <c r="M26" s="26">
        <f t="shared" si="5"/>
        <v>0.17817908031088078</v>
      </c>
      <c r="N26" s="37">
        <v>276583451970</v>
      </c>
    </row>
    <row r="27" spans="1:21" ht="14.25">
      <c r="A27" s="30">
        <v>22</v>
      </c>
      <c r="B27" s="31">
        <v>44387</v>
      </c>
      <c r="C27" s="56" t="s">
        <v>45</v>
      </c>
      <c r="D27" s="40">
        <v>21145</v>
      </c>
      <c r="E27" s="22">
        <f t="shared" si="4"/>
        <v>1162.9749999999999</v>
      </c>
      <c r="F27" s="34">
        <v>131.99</v>
      </c>
      <c r="G27" s="35">
        <v>1.1025</v>
      </c>
      <c r="H27" s="23">
        <f t="shared" si="0"/>
        <v>145.51897500000001</v>
      </c>
      <c r="I27" s="36">
        <v>110</v>
      </c>
      <c r="J27" s="25">
        <f t="shared" si="1"/>
        <v>16007.08725</v>
      </c>
      <c r="K27" s="22">
        <v>2337</v>
      </c>
      <c r="L27" s="25">
        <f t="shared" si="2"/>
        <v>1637.937750000001</v>
      </c>
      <c r="M27" s="26">
        <f t="shared" si="5"/>
        <v>7.7462177819815611E-2</v>
      </c>
      <c r="N27" s="37">
        <v>276583454663</v>
      </c>
    </row>
    <row r="28" spans="1:21" ht="14.25">
      <c r="A28" s="30">
        <v>23</v>
      </c>
      <c r="B28" s="31">
        <v>44387</v>
      </c>
      <c r="C28" s="39" t="s">
        <v>26</v>
      </c>
      <c r="D28" s="40">
        <v>13470</v>
      </c>
      <c r="E28" s="22">
        <f t="shared" si="4"/>
        <v>740.85</v>
      </c>
      <c r="F28" s="34">
        <v>58.99</v>
      </c>
      <c r="G28" s="35">
        <v>1.1025</v>
      </c>
      <c r="H28" s="23">
        <f t="shared" si="0"/>
        <v>65.03647500000001</v>
      </c>
      <c r="I28" s="36">
        <v>110</v>
      </c>
      <c r="J28" s="25">
        <f t="shared" si="1"/>
        <v>7154.0122500000007</v>
      </c>
      <c r="K28" s="22">
        <v>2337</v>
      </c>
      <c r="L28" s="25">
        <f t="shared" si="2"/>
        <v>3238.137749999999</v>
      </c>
      <c r="M28" s="26">
        <f t="shared" si="5"/>
        <v>0.24039626948775047</v>
      </c>
      <c r="N28" s="37">
        <v>276583454700</v>
      </c>
    </row>
    <row r="29" spans="1:21" ht="14.25">
      <c r="A29" s="30">
        <v>24</v>
      </c>
      <c r="B29" s="41">
        <v>44388</v>
      </c>
      <c r="C29" s="39" t="s">
        <v>46</v>
      </c>
      <c r="D29" s="18">
        <v>14980</v>
      </c>
      <c r="E29" s="22">
        <f t="shared" si="4"/>
        <v>823.9</v>
      </c>
      <c r="F29" s="34">
        <v>82</v>
      </c>
      <c r="G29" s="35">
        <v>1.0900000000000001</v>
      </c>
      <c r="H29" s="23">
        <f t="shared" si="0"/>
        <v>89.38000000000001</v>
      </c>
      <c r="I29" s="36">
        <v>110</v>
      </c>
      <c r="J29" s="25">
        <f t="shared" si="1"/>
        <v>9831.8000000000011</v>
      </c>
      <c r="K29" s="22">
        <v>2473</v>
      </c>
      <c r="L29" s="25">
        <f t="shared" si="2"/>
        <v>1851.2999999999993</v>
      </c>
      <c r="M29" s="26">
        <f t="shared" si="5"/>
        <v>0.12358477970627499</v>
      </c>
      <c r="N29" s="37">
        <v>276583461464</v>
      </c>
    </row>
    <row r="30" spans="1:21" ht="14.25">
      <c r="A30" s="30">
        <v>25</v>
      </c>
      <c r="B30" s="31">
        <v>44389</v>
      </c>
      <c r="C30" s="57" t="s">
        <v>47</v>
      </c>
      <c r="D30" s="40">
        <v>18290</v>
      </c>
      <c r="E30" s="22">
        <f t="shared" si="4"/>
        <v>1005.95</v>
      </c>
      <c r="F30" s="34">
        <v>109.99</v>
      </c>
      <c r="G30" s="35">
        <v>1.1025</v>
      </c>
      <c r="H30" s="23">
        <f t="shared" si="0"/>
        <v>121.263975</v>
      </c>
      <c r="I30" s="58">
        <v>110</v>
      </c>
      <c r="J30" s="25">
        <f t="shared" si="1"/>
        <v>13339.037249999999</v>
      </c>
      <c r="K30" s="22">
        <v>2337</v>
      </c>
      <c r="L30" s="25">
        <f t="shared" si="2"/>
        <v>1608.0127499999999</v>
      </c>
      <c r="M30" s="26">
        <f t="shared" si="5"/>
        <v>8.7917591580098403E-2</v>
      </c>
      <c r="N30" s="37">
        <v>276583469201</v>
      </c>
    </row>
    <row r="31" spans="1:21" ht="14.25">
      <c r="A31" s="30">
        <v>26</v>
      </c>
      <c r="B31" s="31">
        <v>44389</v>
      </c>
      <c r="C31" s="39" t="s">
        <v>26</v>
      </c>
      <c r="D31" s="40">
        <v>13470</v>
      </c>
      <c r="E31" s="22">
        <f t="shared" si="4"/>
        <v>740.85</v>
      </c>
      <c r="F31" s="34">
        <v>78.989999999999995</v>
      </c>
      <c r="G31" s="35">
        <v>1.1025</v>
      </c>
      <c r="H31" s="23">
        <f t="shared" si="0"/>
        <v>87.086474999999993</v>
      </c>
      <c r="I31" s="58">
        <v>110</v>
      </c>
      <c r="J31" s="25">
        <f t="shared" si="1"/>
        <v>9579.5122499999998</v>
      </c>
      <c r="K31" s="22">
        <v>2337</v>
      </c>
      <c r="L31" s="25">
        <f t="shared" si="2"/>
        <v>812.63774999999987</v>
      </c>
      <c r="M31" s="26">
        <f t="shared" si="5"/>
        <v>6.0329454342984402E-2</v>
      </c>
      <c r="N31" s="37">
        <v>276583454711</v>
      </c>
    </row>
    <row r="32" spans="1:21" ht="14.25">
      <c r="A32" s="30">
        <v>27</v>
      </c>
      <c r="B32" s="31"/>
      <c r="C32" s="43"/>
      <c r="D32" s="40"/>
      <c r="E32" s="22"/>
      <c r="F32" s="34"/>
      <c r="G32" s="35"/>
      <c r="H32" s="24"/>
      <c r="I32" s="58"/>
      <c r="J32" s="25">
        <f t="shared" si="1"/>
        <v>0</v>
      </c>
      <c r="K32" s="22"/>
      <c r="L32" s="25">
        <f t="shared" si="2"/>
        <v>0</v>
      </c>
      <c r="M32" s="26"/>
      <c r="N32" s="59"/>
    </row>
    <row r="33" spans="1:14" ht="14.25">
      <c r="A33" s="30">
        <v>28</v>
      </c>
      <c r="B33" s="31">
        <v>44390</v>
      </c>
      <c r="C33" s="39" t="s">
        <v>48</v>
      </c>
      <c r="D33" s="40">
        <v>7490</v>
      </c>
      <c r="E33" s="22">
        <f t="shared" ref="E33:E53" si="7">D33*0.055</f>
        <v>411.95</v>
      </c>
      <c r="F33" s="34">
        <v>38</v>
      </c>
      <c r="G33" s="35">
        <v>1.0740000000000001</v>
      </c>
      <c r="H33" s="23">
        <f t="shared" ref="H33:H105" si="8">F33*G33</f>
        <v>40.812000000000005</v>
      </c>
      <c r="I33" s="58">
        <v>110</v>
      </c>
      <c r="J33" s="25">
        <f t="shared" si="1"/>
        <v>4489.3200000000006</v>
      </c>
      <c r="K33" s="22">
        <v>2027</v>
      </c>
      <c r="L33" s="25">
        <f t="shared" si="2"/>
        <v>561.72999999999956</v>
      </c>
      <c r="M33" s="26">
        <f t="shared" ref="M33:M106" si="9">L33/D33</f>
        <v>7.4997329773030655E-2</v>
      </c>
      <c r="N33" s="37">
        <v>276583454814</v>
      </c>
    </row>
    <row r="34" spans="1:14" ht="14.25">
      <c r="A34" s="30">
        <v>29</v>
      </c>
      <c r="B34" s="31">
        <v>44391</v>
      </c>
      <c r="C34" s="39" t="s">
        <v>26</v>
      </c>
      <c r="D34" s="40">
        <v>13470</v>
      </c>
      <c r="E34" s="22">
        <f t="shared" si="7"/>
        <v>740.85</v>
      </c>
      <c r="F34" s="34">
        <v>67.989999999999995</v>
      </c>
      <c r="G34" s="35">
        <v>1.1025</v>
      </c>
      <c r="H34" s="23">
        <f t="shared" si="8"/>
        <v>74.958974999999995</v>
      </c>
      <c r="I34" s="58">
        <v>110</v>
      </c>
      <c r="J34" s="25">
        <f t="shared" si="1"/>
        <v>8245.4872500000001</v>
      </c>
      <c r="K34" s="22">
        <v>2337</v>
      </c>
      <c r="L34" s="25">
        <f t="shared" si="2"/>
        <v>2146.6627499999995</v>
      </c>
      <c r="M34" s="26">
        <f t="shared" si="9"/>
        <v>0.15936620267260576</v>
      </c>
      <c r="N34" s="37">
        <v>276583461486</v>
      </c>
    </row>
    <row r="35" spans="1:14" ht="14.25">
      <c r="A35" s="30">
        <v>30</v>
      </c>
      <c r="B35" s="31">
        <v>44391</v>
      </c>
      <c r="C35" s="39" t="s">
        <v>46</v>
      </c>
      <c r="D35" s="40">
        <v>14980</v>
      </c>
      <c r="E35" s="22">
        <f t="shared" si="7"/>
        <v>823.9</v>
      </c>
      <c r="F35" s="34">
        <v>82</v>
      </c>
      <c r="G35" s="35">
        <v>1.0900000000000001</v>
      </c>
      <c r="H35" s="23">
        <f t="shared" si="8"/>
        <v>89.38000000000001</v>
      </c>
      <c r="I35" s="58">
        <v>110</v>
      </c>
      <c r="J35" s="25">
        <f t="shared" si="1"/>
        <v>9831.8000000000011</v>
      </c>
      <c r="K35" s="22">
        <v>1768</v>
      </c>
      <c r="L35" s="25">
        <f t="shared" si="2"/>
        <v>2556.2999999999993</v>
      </c>
      <c r="M35" s="26">
        <f t="shared" si="9"/>
        <v>0.17064753004005337</v>
      </c>
      <c r="N35" s="37">
        <v>276583475641</v>
      </c>
    </row>
    <row r="36" spans="1:14" ht="14.25">
      <c r="A36" s="30">
        <v>31</v>
      </c>
      <c r="B36" s="31">
        <v>44392</v>
      </c>
      <c r="C36" s="32" t="s">
        <v>49</v>
      </c>
      <c r="D36" s="40">
        <v>13660</v>
      </c>
      <c r="E36" s="22">
        <f t="shared" si="7"/>
        <v>751.3</v>
      </c>
      <c r="F36" s="34">
        <v>70</v>
      </c>
      <c r="G36" s="35">
        <v>1.1025</v>
      </c>
      <c r="H36" s="23">
        <f t="shared" si="8"/>
        <v>77.174999999999997</v>
      </c>
      <c r="I36" s="58">
        <v>110</v>
      </c>
      <c r="J36" s="25">
        <f t="shared" si="1"/>
        <v>8489.25</v>
      </c>
      <c r="K36" s="22">
        <v>1768</v>
      </c>
      <c r="L36" s="25">
        <f t="shared" si="2"/>
        <v>2651.4500000000007</v>
      </c>
      <c r="M36" s="26">
        <f t="shared" si="9"/>
        <v>0.1941032210834554</v>
      </c>
      <c r="N36" s="37">
        <v>276583482405</v>
      </c>
    </row>
    <row r="37" spans="1:14" ht="14.25">
      <c r="A37" s="30">
        <v>32</v>
      </c>
      <c r="B37" s="31">
        <v>44393</v>
      </c>
      <c r="C37" s="39" t="s">
        <v>28</v>
      </c>
      <c r="D37" s="40">
        <v>8375</v>
      </c>
      <c r="E37" s="22">
        <f t="shared" si="7"/>
        <v>460.625</v>
      </c>
      <c r="F37" s="34">
        <v>45.95</v>
      </c>
      <c r="G37" s="35">
        <v>1.091</v>
      </c>
      <c r="H37" s="23">
        <f t="shared" si="8"/>
        <v>50.131450000000001</v>
      </c>
      <c r="I37" s="58">
        <v>110</v>
      </c>
      <c r="J37" s="25">
        <f t="shared" si="1"/>
        <v>5514.4594999999999</v>
      </c>
      <c r="K37" s="22">
        <v>1768</v>
      </c>
      <c r="L37" s="25">
        <f t="shared" si="2"/>
        <v>631.91550000000007</v>
      </c>
      <c r="M37" s="26">
        <f t="shared" si="9"/>
        <v>7.5452597014925377E-2</v>
      </c>
      <c r="N37" s="37">
        <v>276583475755</v>
      </c>
    </row>
    <row r="38" spans="1:14" ht="14.25">
      <c r="A38" s="30">
        <v>33</v>
      </c>
      <c r="B38" s="31">
        <v>44393</v>
      </c>
      <c r="C38" s="39" t="s">
        <v>50</v>
      </c>
      <c r="D38" s="40">
        <v>18890</v>
      </c>
      <c r="E38" s="22">
        <f t="shared" si="7"/>
        <v>1038.95</v>
      </c>
      <c r="F38" s="34">
        <v>98.5</v>
      </c>
      <c r="G38" s="35">
        <v>1.1025</v>
      </c>
      <c r="H38" s="23">
        <f t="shared" si="8"/>
        <v>108.59625</v>
      </c>
      <c r="I38" s="58">
        <v>110</v>
      </c>
      <c r="J38" s="25">
        <f t="shared" si="1"/>
        <v>11945.5875</v>
      </c>
      <c r="K38" s="22">
        <v>1768</v>
      </c>
      <c r="L38" s="25">
        <f t="shared" si="2"/>
        <v>4137.4624999999996</v>
      </c>
      <c r="M38" s="26">
        <f t="shared" si="9"/>
        <v>0.21902924827951295</v>
      </c>
      <c r="N38" s="37">
        <v>276583475770</v>
      </c>
    </row>
    <row r="39" spans="1:14" ht="14.25">
      <c r="A39" s="30">
        <v>34</v>
      </c>
      <c r="B39" s="31">
        <v>44393</v>
      </c>
      <c r="C39" s="39" t="s">
        <v>27</v>
      </c>
      <c r="D39" s="40">
        <v>11970</v>
      </c>
      <c r="E39" s="22">
        <f t="shared" si="7"/>
        <v>658.35</v>
      </c>
      <c r="F39" s="34">
        <v>41.99</v>
      </c>
      <c r="G39" s="35">
        <v>1.1025</v>
      </c>
      <c r="H39" s="23">
        <f t="shared" si="8"/>
        <v>46.293975000000003</v>
      </c>
      <c r="I39" s="58">
        <v>110</v>
      </c>
      <c r="J39" s="25">
        <f t="shared" si="1"/>
        <v>5092.3372500000005</v>
      </c>
      <c r="K39" s="58">
        <v>2337</v>
      </c>
      <c r="L39" s="25">
        <f t="shared" si="2"/>
        <v>3882.3127499999991</v>
      </c>
      <c r="M39" s="26">
        <f t="shared" si="9"/>
        <v>0.32433690476190469</v>
      </c>
      <c r="N39" s="37">
        <v>276583472745</v>
      </c>
    </row>
    <row r="40" spans="1:14" ht="14.25">
      <c r="A40" s="30">
        <v>35</v>
      </c>
      <c r="B40" s="31">
        <v>44393</v>
      </c>
      <c r="C40" s="39" t="s">
        <v>26</v>
      </c>
      <c r="D40" s="40">
        <v>12870</v>
      </c>
      <c r="E40" s="22">
        <f t="shared" si="7"/>
        <v>707.85</v>
      </c>
      <c r="F40" s="34">
        <v>67.989999999999995</v>
      </c>
      <c r="G40" s="35">
        <v>1.1025</v>
      </c>
      <c r="H40" s="23">
        <f t="shared" si="8"/>
        <v>74.958974999999995</v>
      </c>
      <c r="I40" s="58">
        <v>110</v>
      </c>
      <c r="J40" s="25">
        <f t="shared" si="1"/>
        <v>8245.4872500000001</v>
      </c>
      <c r="K40" s="58">
        <v>2337</v>
      </c>
      <c r="L40" s="25">
        <f t="shared" si="2"/>
        <v>1579.6627499999995</v>
      </c>
      <c r="M40" s="26">
        <f t="shared" si="9"/>
        <v>0.12273991841491838</v>
      </c>
      <c r="N40" s="37">
        <v>276583472734</v>
      </c>
    </row>
    <row r="41" spans="1:14" ht="14.25" customHeight="1">
      <c r="A41" s="30">
        <v>36</v>
      </c>
      <c r="B41" s="60">
        <v>44394</v>
      </c>
      <c r="C41" s="61" t="s">
        <v>35</v>
      </c>
      <c r="D41" s="62">
        <v>8630</v>
      </c>
      <c r="E41" s="22">
        <f t="shared" si="7"/>
        <v>474.65</v>
      </c>
      <c r="F41" s="63">
        <v>35.950000000000003</v>
      </c>
      <c r="G41" s="24">
        <v>1.075</v>
      </c>
      <c r="H41" s="23">
        <f t="shared" si="8"/>
        <v>38.646250000000002</v>
      </c>
      <c r="I41" s="64">
        <v>110</v>
      </c>
      <c r="J41" s="25">
        <f t="shared" si="1"/>
        <v>4251.0875000000005</v>
      </c>
      <c r="K41" s="64">
        <v>1768</v>
      </c>
      <c r="L41" s="25">
        <f t="shared" si="2"/>
        <v>2136.2624999999998</v>
      </c>
      <c r="M41" s="26">
        <f t="shared" si="9"/>
        <v>0.24753910776361526</v>
      </c>
      <c r="N41" s="37">
        <v>276583486745</v>
      </c>
    </row>
    <row r="42" spans="1:14" ht="14.25">
      <c r="A42" s="30">
        <v>37</v>
      </c>
      <c r="B42" s="60">
        <v>44394</v>
      </c>
      <c r="C42" s="39" t="s">
        <v>26</v>
      </c>
      <c r="D42" s="62">
        <v>12770</v>
      </c>
      <c r="E42" s="22">
        <f t="shared" si="7"/>
        <v>702.35</v>
      </c>
      <c r="F42" s="63">
        <v>67.989999999999995</v>
      </c>
      <c r="G42" s="65">
        <v>1.1025</v>
      </c>
      <c r="H42" s="23">
        <f t="shared" si="8"/>
        <v>74.958974999999995</v>
      </c>
      <c r="I42" s="64">
        <v>110</v>
      </c>
      <c r="J42" s="25">
        <f t="shared" si="1"/>
        <v>8245.4872500000001</v>
      </c>
      <c r="K42" s="64">
        <v>2337</v>
      </c>
      <c r="L42" s="25">
        <f t="shared" si="2"/>
        <v>1485.1627499999995</v>
      </c>
      <c r="M42" s="26">
        <f t="shared" si="9"/>
        <v>0.11630092012529362</v>
      </c>
      <c r="N42" s="37">
        <v>276583472701</v>
      </c>
    </row>
    <row r="43" spans="1:14" ht="14.25">
      <c r="A43" s="30">
        <v>38</v>
      </c>
      <c r="B43" s="60">
        <v>44395</v>
      </c>
      <c r="C43" s="39" t="s">
        <v>50</v>
      </c>
      <c r="D43" s="62">
        <v>18890</v>
      </c>
      <c r="E43" s="22">
        <f t="shared" si="7"/>
        <v>1038.95</v>
      </c>
      <c r="F43" s="63">
        <v>100.5</v>
      </c>
      <c r="G43" s="65">
        <v>1.1025</v>
      </c>
      <c r="H43" s="23">
        <f t="shared" si="8"/>
        <v>110.80125000000001</v>
      </c>
      <c r="I43" s="64">
        <v>110</v>
      </c>
      <c r="J43" s="25">
        <f t="shared" si="1"/>
        <v>12188.137500000001</v>
      </c>
      <c r="K43" s="64">
        <v>2027</v>
      </c>
      <c r="L43" s="25">
        <f t="shared" si="2"/>
        <v>3635.9124999999985</v>
      </c>
      <c r="M43" s="26">
        <f t="shared" si="9"/>
        <v>0.19247816304923232</v>
      </c>
      <c r="N43" s="37">
        <v>276583475792</v>
      </c>
    </row>
    <row r="44" spans="1:14" ht="14.25">
      <c r="A44" s="30">
        <v>39</v>
      </c>
      <c r="B44" s="60">
        <v>44395</v>
      </c>
      <c r="C44" s="39" t="s">
        <v>46</v>
      </c>
      <c r="D44" s="62">
        <v>15200</v>
      </c>
      <c r="E44" s="22">
        <f t="shared" si="7"/>
        <v>836</v>
      </c>
      <c r="F44" s="63">
        <v>82</v>
      </c>
      <c r="G44" s="65">
        <v>1.089</v>
      </c>
      <c r="H44" s="23">
        <f t="shared" si="8"/>
        <v>89.298000000000002</v>
      </c>
      <c r="I44" s="64">
        <v>110</v>
      </c>
      <c r="J44" s="25">
        <f t="shared" si="1"/>
        <v>9822.7800000000007</v>
      </c>
      <c r="K44" s="64">
        <v>2473</v>
      </c>
      <c r="L44" s="25">
        <f t="shared" si="2"/>
        <v>2068.2199999999993</v>
      </c>
      <c r="M44" s="26">
        <f t="shared" si="9"/>
        <v>0.13606710526315785</v>
      </c>
      <c r="N44" s="37">
        <v>276583475663</v>
      </c>
    </row>
    <row r="45" spans="1:14" ht="14.25">
      <c r="A45" s="30">
        <v>40</v>
      </c>
      <c r="B45" s="60">
        <v>44395</v>
      </c>
      <c r="C45" s="39" t="s">
        <v>48</v>
      </c>
      <c r="D45" s="62">
        <v>7490</v>
      </c>
      <c r="E45" s="22">
        <f t="shared" si="7"/>
        <v>411.95</v>
      </c>
      <c r="F45" s="63">
        <v>38</v>
      </c>
      <c r="G45" s="65">
        <v>1.0740000000000001</v>
      </c>
      <c r="H45" s="23">
        <f t="shared" si="8"/>
        <v>40.812000000000005</v>
      </c>
      <c r="I45" s="64">
        <v>110</v>
      </c>
      <c r="J45" s="25">
        <f t="shared" si="1"/>
        <v>4489.3200000000006</v>
      </c>
      <c r="K45" s="64">
        <v>2027</v>
      </c>
      <c r="L45" s="25">
        <f t="shared" si="2"/>
        <v>561.72999999999956</v>
      </c>
      <c r="M45" s="26">
        <f t="shared" si="9"/>
        <v>7.4997329773030655E-2</v>
      </c>
      <c r="N45" s="37">
        <v>276583475910</v>
      </c>
    </row>
    <row r="46" spans="1:14" ht="14.25">
      <c r="A46" s="30">
        <v>41</v>
      </c>
      <c r="B46" s="60">
        <v>44396</v>
      </c>
      <c r="C46" s="39" t="s">
        <v>46</v>
      </c>
      <c r="D46" s="62">
        <v>15200</v>
      </c>
      <c r="E46" s="22">
        <f t="shared" si="7"/>
        <v>836</v>
      </c>
      <c r="F46" s="63">
        <v>82</v>
      </c>
      <c r="G46" s="65">
        <v>1.089</v>
      </c>
      <c r="H46" s="66">
        <f t="shared" si="8"/>
        <v>89.298000000000002</v>
      </c>
      <c r="I46" s="64">
        <v>110</v>
      </c>
      <c r="J46" s="25">
        <f t="shared" si="1"/>
        <v>9822.7800000000007</v>
      </c>
      <c r="K46" s="64">
        <v>2473</v>
      </c>
      <c r="L46" s="25">
        <f t="shared" si="2"/>
        <v>2068.2199999999993</v>
      </c>
      <c r="M46" s="26">
        <f t="shared" si="9"/>
        <v>0.13606710526315785</v>
      </c>
      <c r="N46" s="37">
        <v>276583475700</v>
      </c>
    </row>
    <row r="47" spans="1:14" ht="14.25">
      <c r="A47" s="30">
        <v>42</v>
      </c>
      <c r="B47" s="60">
        <v>44396</v>
      </c>
      <c r="C47" s="39" t="s">
        <v>51</v>
      </c>
      <c r="D47" s="62">
        <v>18690</v>
      </c>
      <c r="E47" s="22">
        <f t="shared" si="7"/>
        <v>1027.95</v>
      </c>
      <c r="F47" s="63">
        <v>102.99</v>
      </c>
      <c r="G47" s="65">
        <v>1.077</v>
      </c>
      <c r="H47" s="66">
        <f t="shared" si="8"/>
        <v>110.92022999999999</v>
      </c>
      <c r="I47" s="64">
        <v>110</v>
      </c>
      <c r="J47" s="67">
        <f t="shared" si="1"/>
        <v>12201.225299999998</v>
      </c>
      <c r="K47" s="64">
        <v>2473</v>
      </c>
      <c r="L47" s="67">
        <f t="shared" si="2"/>
        <v>2987.824700000001</v>
      </c>
      <c r="M47" s="26">
        <f t="shared" si="9"/>
        <v>0.15986220973782778</v>
      </c>
      <c r="N47" s="37">
        <v>276583472756</v>
      </c>
    </row>
    <row r="48" spans="1:14" ht="14.25">
      <c r="A48" s="30">
        <v>43</v>
      </c>
      <c r="B48" s="60">
        <v>44396</v>
      </c>
      <c r="C48" s="39" t="s">
        <v>52</v>
      </c>
      <c r="D48" s="62">
        <v>15760</v>
      </c>
      <c r="E48" s="22">
        <f t="shared" si="7"/>
        <v>866.8</v>
      </c>
      <c r="F48" s="63">
        <v>91.55</v>
      </c>
      <c r="G48" s="65">
        <v>1.1025</v>
      </c>
      <c r="H48" s="66">
        <f t="shared" si="8"/>
        <v>100.933875</v>
      </c>
      <c r="I48" s="64">
        <v>110</v>
      </c>
      <c r="J48" s="67">
        <f t="shared" si="1"/>
        <v>11102.72625</v>
      </c>
      <c r="K48" s="64">
        <v>2337</v>
      </c>
      <c r="L48" s="67">
        <f t="shared" si="2"/>
        <v>1453.473750000001</v>
      </c>
      <c r="M48" s="26">
        <f t="shared" si="9"/>
        <v>9.2225491751269095E-2</v>
      </c>
      <c r="N48" s="37">
        <v>276583476061</v>
      </c>
    </row>
    <row r="49" spans="1:16" ht="14.25">
      <c r="A49" s="30">
        <v>44</v>
      </c>
      <c r="B49" s="60">
        <v>44398</v>
      </c>
      <c r="C49" s="39" t="s">
        <v>53</v>
      </c>
      <c r="D49" s="62">
        <v>13890</v>
      </c>
      <c r="E49" s="22">
        <f t="shared" si="7"/>
        <v>763.95</v>
      </c>
      <c r="F49" s="63">
        <v>85.99</v>
      </c>
      <c r="G49" s="65">
        <v>1.1025</v>
      </c>
      <c r="H49" s="66">
        <f t="shared" si="8"/>
        <v>94.803974999999994</v>
      </c>
      <c r="I49" s="64">
        <v>110</v>
      </c>
      <c r="J49" s="67">
        <f t="shared" si="1"/>
        <v>10428.437249999999</v>
      </c>
      <c r="K49" s="64">
        <v>2337</v>
      </c>
      <c r="L49" s="67">
        <f t="shared" si="2"/>
        <v>360.61275000000023</v>
      </c>
      <c r="M49" s="68">
        <f t="shared" si="9"/>
        <v>2.5962041036717079E-2</v>
      </c>
      <c r="N49" s="37">
        <v>276583482534</v>
      </c>
    </row>
    <row r="50" spans="1:16" ht="14.25">
      <c r="A50" s="30">
        <v>45</v>
      </c>
      <c r="B50" s="60">
        <v>44399</v>
      </c>
      <c r="C50" s="56" t="s">
        <v>44</v>
      </c>
      <c r="D50" s="62">
        <v>11580</v>
      </c>
      <c r="E50" s="22">
        <f t="shared" si="7"/>
        <v>636.9</v>
      </c>
      <c r="F50" s="63">
        <v>61.95</v>
      </c>
      <c r="G50" s="65">
        <v>1.1025</v>
      </c>
      <c r="H50" s="66">
        <f t="shared" si="8"/>
        <v>68.299875</v>
      </c>
      <c r="I50" s="64">
        <v>110</v>
      </c>
      <c r="J50" s="67">
        <f t="shared" si="1"/>
        <v>7512.9862499999999</v>
      </c>
      <c r="K50" s="64">
        <v>2337</v>
      </c>
      <c r="L50" s="67">
        <f t="shared" si="2"/>
        <v>1093.1137500000004</v>
      </c>
      <c r="M50" s="68">
        <f t="shared" si="9"/>
        <v>9.4396696891191748E-2</v>
      </c>
      <c r="N50" s="37">
        <v>276583482416</v>
      </c>
    </row>
    <row r="51" spans="1:16" ht="14.25">
      <c r="A51" s="30">
        <v>46</v>
      </c>
      <c r="B51" s="60">
        <v>44399</v>
      </c>
      <c r="C51" s="39" t="s">
        <v>54</v>
      </c>
      <c r="D51" s="62">
        <v>8390</v>
      </c>
      <c r="E51" s="22">
        <f t="shared" si="7"/>
        <v>461.45</v>
      </c>
      <c r="F51" s="63">
        <v>36.99</v>
      </c>
      <c r="G51" s="65">
        <v>1.1025</v>
      </c>
      <c r="H51" s="66">
        <f t="shared" si="8"/>
        <v>40.781475</v>
      </c>
      <c r="I51" s="64">
        <v>110</v>
      </c>
      <c r="J51" s="67">
        <f t="shared" si="1"/>
        <v>4485.9622500000005</v>
      </c>
      <c r="K51" s="64">
        <v>2337</v>
      </c>
      <c r="L51" s="67">
        <f t="shared" si="2"/>
        <v>1105.5877499999997</v>
      </c>
      <c r="M51" s="68">
        <f t="shared" si="9"/>
        <v>0.131774463647199</v>
      </c>
      <c r="N51" s="37">
        <v>276583482711</v>
      </c>
    </row>
    <row r="52" spans="1:16" ht="14.25">
      <c r="A52" s="30">
        <v>47</v>
      </c>
      <c r="B52" s="60">
        <v>44399</v>
      </c>
      <c r="C52" s="39" t="s">
        <v>55</v>
      </c>
      <c r="D52" s="62">
        <v>9700</v>
      </c>
      <c r="E52" s="22">
        <f t="shared" si="7"/>
        <v>533.5</v>
      </c>
      <c r="F52" s="63">
        <v>47.97</v>
      </c>
      <c r="G52" s="65">
        <v>1.1025</v>
      </c>
      <c r="H52" s="66">
        <f t="shared" si="8"/>
        <v>52.886924999999998</v>
      </c>
      <c r="I52" s="64">
        <v>110</v>
      </c>
      <c r="J52" s="67">
        <f t="shared" si="1"/>
        <v>5817.5617499999998</v>
      </c>
      <c r="K52" s="64">
        <v>2027</v>
      </c>
      <c r="L52" s="67">
        <f t="shared" si="2"/>
        <v>1321.9382500000002</v>
      </c>
      <c r="M52" s="68">
        <f t="shared" si="9"/>
        <v>0.13628229381443299</v>
      </c>
      <c r="N52" s="37">
        <v>276583486793</v>
      </c>
    </row>
    <row r="53" spans="1:16" ht="14.25">
      <c r="A53" s="30">
        <v>48</v>
      </c>
      <c r="B53" s="60">
        <v>44399</v>
      </c>
      <c r="C53" s="39" t="s">
        <v>35</v>
      </c>
      <c r="D53" s="62">
        <v>8545</v>
      </c>
      <c r="E53" s="22">
        <f t="shared" si="7"/>
        <v>469.97500000000002</v>
      </c>
      <c r="F53" s="63">
        <v>35.950000000000003</v>
      </c>
      <c r="G53" s="65">
        <v>1.075</v>
      </c>
      <c r="H53" s="66">
        <f t="shared" si="8"/>
        <v>38.646250000000002</v>
      </c>
      <c r="I53" s="64">
        <v>110</v>
      </c>
      <c r="J53" s="67">
        <f t="shared" si="1"/>
        <v>4251.0875000000005</v>
      </c>
      <c r="K53" s="64">
        <v>1768</v>
      </c>
      <c r="L53" s="67">
        <f t="shared" si="2"/>
        <v>2055.9374999999991</v>
      </c>
      <c r="M53" s="68">
        <f t="shared" si="9"/>
        <v>0.24060122878876525</v>
      </c>
      <c r="N53" s="37">
        <v>276583492942</v>
      </c>
    </row>
    <row r="54" spans="1:16" ht="14.25">
      <c r="A54" s="30">
        <v>49</v>
      </c>
      <c r="B54" s="60">
        <v>44399</v>
      </c>
      <c r="C54" s="39" t="s">
        <v>56</v>
      </c>
      <c r="D54" s="62">
        <v>14470</v>
      </c>
      <c r="E54" s="69">
        <f t="shared" ref="E54:E105" si="10">D54*0.054</f>
        <v>781.38</v>
      </c>
      <c r="F54" s="63">
        <v>78.900000000000006</v>
      </c>
      <c r="G54" s="65">
        <v>1.089</v>
      </c>
      <c r="H54" s="66">
        <f t="shared" si="8"/>
        <v>85.9221</v>
      </c>
      <c r="I54" s="64">
        <v>110</v>
      </c>
      <c r="J54" s="67">
        <f t="shared" si="1"/>
        <v>9451.4310000000005</v>
      </c>
      <c r="K54" s="64">
        <v>2027</v>
      </c>
      <c r="L54" s="67">
        <f t="shared" si="2"/>
        <v>2210.1890000000003</v>
      </c>
      <c r="M54" s="68">
        <f t="shared" si="9"/>
        <v>0.15274284727021425</v>
      </c>
      <c r="N54" s="37">
        <v>276583492813</v>
      </c>
    </row>
    <row r="55" spans="1:16" ht="14.25">
      <c r="A55" s="30">
        <v>50</v>
      </c>
      <c r="B55" s="60">
        <v>44400</v>
      </c>
      <c r="C55" s="39" t="s">
        <v>44</v>
      </c>
      <c r="D55" s="62">
        <v>11580</v>
      </c>
      <c r="E55" s="69">
        <f t="shared" si="10"/>
        <v>625.31999999999994</v>
      </c>
      <c r="F55" s="63">
        <v>49.99</v>
      </c>
      <c r="G55" s="65">
        <v>1.1025</v>
      </c>
      <c r="H55" s="66">
        <f t="shared" si="8"/>
        <v>55.113975000000003</v>
      </c>
      <c r="I55" s="64">
        <v>110</v>
      </c>
      <c r="J55" s="67">
        <f t="shared" si="1"/>
        <v>6062.5372500000003</v>
      </c>
      <c r="K55" s="64">
        <v>2337</v>
      </c>
      <c r="L55" s="67">
        <f t="shared" si="2"/>
        <v>2555.14275</v>
      </c>
      <c r="M55" s="68">
        <f t="shared" si="9"/>
        <v>0.22065136010362693</v>
      </c>
      <c r="N55" s="37">
        <v>276583482464</v>
      </c>
      <c r="P55" s="70"/>
    </row>
    <row r="56" spans="1:16" ht="14.25">
      <c r="A56" s="30">
        <v>51</v>
      </c>
      <c r="B56" s="60">
        <v>44400</v>
      </c>
      <c r="C56" s="39" t="s">
        <v>52</v>
      </c>
      <c r="D56" s="62">
        <v>15760</v>
      </c>
      <c r="E56" s="69">
        <f t="shared" si="10"/>
        <v>851.04</v>
      </c>
      <c r="F56" s="63">
        <v>91.95</v>
      </c>
      <c r="G56" s="65">
        <v>1.1025</v>
      </c>
      <c r="H56" s="66">
        <f t="shared" si="8"/>
        <v>101.374875</v>
      </c>
      <c r="I56" s="64">
        <v>110</v>
      </c>
      <c r="J56" s="67">
        <f t="shared" si="1"/>
        <v>11151.23625</v>
      </c>
      <c r="K56" s="64">
        <v>2337</v>
      </c>
      <c r="L56" s="67">
        <f t="shared" si="2"/>
        <v>1420.7237499999992</v>
      </c>
      <c r="M56" s="68">
        <f t="shared" si="9"/>
        <v>9.0147446065989803E-2</v>
      </c>
      <c r="N56" s="37">
        <v>276583482431</v>
      </c>
    </row>
    <row r="57" spans="1:16" ht="14.25">
      <c r="A57" s="30">
        <v>52</v>
      </c>
      <c r="B57" s="60">
        <v>44401</v>
      </c>
      <c r="C57" s="39" t="s">
        <v>57</v>
      </c>
      <c r="D57" s="62">
        <v>18660</v>
      </c>
      <c r="E57" s="69">
        <f t="shared" si="10"/>
        <v>1007.64</v>
      </c>
      <c r="F57" s="63">
        <v>92</v>
      </c>
      <c r="G57" s="65">
        <v>1.1025</v>
      </c>
      <c r="H57" s="66">
        <f t="shared" si="8"/>
        <v>101.43</v>
      </c>
      <c r="I57" s="64">
        <v>110</v>
      </c>
      <c r="J57" s="67">
        <f t="shared" si="1"/>
        <v>11157.300000000001</v>
      </c>
      <c r="K57" s="64">
        <v>2337</v>
      </c>
      <c r="L57" s="67">
        <f t="shared" si="2"/>
        <v>4158.0599999999995</v>
      </c>
      <c r="M57" s="68">
        <f t="shared" si="9"/>
        <v>0.22283279742765272</v>
      </c>
      <c r="N57" s="37">
        <v>276583492791</v>
      </c>
    </row>
    <row r="58" spans="1:16" ht="14.25">
      <c r="A58" s="30">
        <v>53</v>
      </c>
      <c r="B58" s="60">
        <v>44402</v>
      </c>
      <c r="C58" s="39" t="s">
        <v>49</v>
      </c>
      <c r="D58" s="62">
        <v>13500</v>
      </c>
      <c r="E58" s="69">
        <f t="shared" si="10"/>
        <v>729</v>
      </c>
      <c r="F58" s="63">
        <v>64.400000000000006</v>
      </c>
      <c r="G58" s="65">
        <v>1.1025</v>
      </c>
      <c r="H58" s="66">
        <f t="shared" si="8"/>
        <v>71.001000000000005</v>
      </c>
      <c r="I58" s="64">
        <v>110</v>
      </c>
      <c r="J58" s="67">
        <f t="shared" si="1"/>
        <v>7810.1100000000006</v>
      </c>
      <c r="K58" s="64">
        <v>1768</v>
      </c>
      <c r="L58" s="67">
        <f t="shared" si="2"/>
        <v>3192.8899999999994</v>
      </c>
      <c r="M58" s="68">
        <f t="shared" si="9"/>
        <v>0.23651037037037032</v>
      </c>
      <c r="N58" s="37">
        <v>276583508386</v>
      </c>
    </row>
    <row r="59" spans="1:16" ht="14.25">
      <c r="A59" s="30">
        <v>54</v>
      </c>
      <c r="B59" s="60">
        <v>44402</v>
      </c>
      <c r="C59" s="39" t="s">
        <v>30</v>
      </c>
      <c r="D59" s="62">
        <v>15830</v>
      </c>
      <c r="E59" s="69">
        <f t="shared" si="10"/>
        <v>854.81999999999994</v>
      </c>
      <c r="F59" s="63">
        <v>90</v>
      </c>
      <c r="G59" s="65">
        <v>1.1025</v>
      </c>
      <c r="H59" s="66">
        <f t="shared" si="8"/>
        <v>99.225000000000009</v>
      </c>
      <c r="I59" s="64">
        <v>110</v>
      </c>
      <c r="J59" s="67">
        <f t="shared" si="1"/>
        <v>10914.750000000002</v>
      </c>
      <c r="K59" s="64">
        <v>2337</v>
      </c>
      <c r="L59" s="67">
        <f t="shared" si="2"/>
        <v>1723.4299999999985</v>
      </c>
      <c r="M59" s="68">
        <f t="shared" si="9"/>
        <v>0.10887113076437135</v>
      </c>
      <c r="N59" s="37">
        <v>276583499776</v>
      </c>
    </row>
    <row r="60" spans="1:16" ht="14.25">
      <c r="A60" s="30">
        <v>55</v>
      </c>
      <c r="B60" s="60">
        <v>44403</v>
      </c>
      <c r="C60" s="39" t="s">
        <v>58</v>
      </c>
      <c r="D60" s="62">
        <v>12990</v>
      </c>
      <c r="E60" s="69">
        <f t="shared" si="10"/>
        <v>701.46</v>
      </c>
      <c r="F60" s="63">
        <v>57.96</v>
      </c>
      <c r="G60" s="65">
        <v>1.1025</v>
      </c>
      <c r="H60" s="66">
        <f t="shared" si="8"/>
        <v>63.9009</v>
      </c>
      <c r="I60" s="64">
        <v>110</v>
      </c>
      <c r="J60" s="67">
        <f t="shared" si="1"/>
        <v>7029.0990000000002</v>
      </c>
      <c r="K60" s="64">
        <v>2337</v>
      </c>
      <c r="L60" s="67">
        <f t="shared" si="2"/>
        <v>2922.4410000000007</v>
      </c>
      <c r="M60" s="68">
        <f t="shared" si="9"/>
        <v>0.2249762124711317</v>
      </c>
      <c r="N60" s="37">
        <v>276583499780</v>
      </c>
    </row>
    <row r="61" spans="1:16" ht="14.25">
      <c r="A61" s="30">
        <v>56</v>
      </c>
      <c r="B61" s="60">
        <v>44404</v>
      </c>
      <c r="C61" s="39" t="s">
        <v>59</v>
      </c>
      <c r="D61" s="62">
        <v>7880</v>
      </c>
      <c r="E61" s="69">
        <f t="shared" si="10"/>
        <v>425.52</v>
      </c>
      <c r="F61" s="63">
        <v>41.99</v>
      </c>
      <c r="G61" s="65">
        <v>1.1025</v>
      </c>
      <c r="H61" s="66">
        <f t="shared" si="8"/>
        <v>46.293975000000003</v>
      </c>
      <c r="I61" s="64">
        <v>110</v>
      </c>
      <c r="J61" s="67">
        <f t="shared" si="1"/>
        <v>5092.3372500000005</v>
      </c>
      <c r="K61" s="64">
        <v>1768</v>
      </c>
      <c r="L61" s="67">
        <f t="shared" si="2"/>
        <v>594.14274999999907</v>
      </c>
      <c r="M61" s="68">
        <f t="shared" si="9"/>
        <v>7.5398826142131864E-2</v>
      </c>
      <c r="N61" s="37">
        <v>276583486826</v>
      </c>
    </row>
    <row r="62" spans="1:16" ht="14.25">
      <c r="A62" s="30">
        <v>57</v>
      </c>
      <c r="B62" s="60">
        <v>44404</v>
      </c>
      <c r="C62" s="39" t="s">
        <v>44</v>
      </c>
      <c r="D62" s="62">
        <v>11480</v>
      </c>
      <c r="E62" s="69">
        <f t="shared" si="10"/>
        <v>619.91999999999996</v>
      </c>
      <c r="F62" s="63">
        <v>61.95</v>
      </c>
      <c r="G62" s="65">
        <v>1.1025</v>
      </c>
      <c r="H62" s="66">
        <f t="shared" si="8"/>
        <v>68.299875</v>
      </c>
      <c r="I62" s="64">
        <v>110</v>
      </c>
      <c r="J62" s="67">
        <f t="shared" si="1"/>
        <v>7512.9862499999999</v>
      </c>
      <c r="K62" s="64">
        <v>2337</v>
      </c>
      <c r="L62" s="67">
        <f t="shared" si="2"/>
        <v>1010.09375</v>
      </c>
      <c r="M62" s="68">
        <f t="shared" si="9"/>
        <v>8.7987260452961666E-2</v>
      </c>
      <c r="N62" s="37">
        <v>276583499802</v>
      </c>
    </row>
    <row r="63" spans="1:16" ht="14.25">
      <c r="A63" s="30">
        <v>58</v>
      </c>
      <c r="B63" s="60">
        <v>44406</v>
      </c>
      <c r="C63" s="39" t="s">
        <v>32</v>
      </c>
      <c r="D63" s="62">
        <v>13270</v>
      </c>
      <c r="E63" s="69">
        <f t="shared" si="10"/>
        <v>716.58</v>
      </c>
      <c r="F63" s="63">
        <v>80</v>
      </c>
      <c r="G63" s="65">
        <v>1.1025</v>
      </c>
      <c r="H63" s="66">
        <f t="shared" si="8"/>
        <v>88.2</v>
      </c>
      <c r="I63" s="64">
        <v>110</v>
      </c>
      <c r="J63" s="67">
        <f t="shared" si="1"/>
        <v>9702</v>
      </c>
      <c r="K63" s="64">
        <v>1768</v>
      </c>
      <c r="L63" s="67">
        <f t="shared" si="2"/>
        <v>1083.42</v>
      </c>
      <c r="M63" s="68">
        <f t="shared" si="9"/>
        <v>8.1644310474755094E-2</v>
      </c>
      <c r="N63" s="37">
        <v>276583492905</v>
      </c>
    </row>
    <row r="64" spans="1:16" ht="14.25">
      <c r="A64" s="30">
        <v>59</v>
      </c>
      <c r="B64" s="60">
        <v>44405</v>
      </c>
      <c r="C64" s="39" t="s">
        <v>37</v>
      </c>
      <c r="D64" s="62">
        <v>13170</v>
      </c>
      <c r="E64" s="69">
        <f t="shared" si="10"/>
        <v>711.18</v>
      </c>
      <c r="F64" s="63">
        <v>80</v>
      </c>
      <c r="G64" s="65">
        <v>1.1025</v>
      </c>
      <c r="H64" s="66">
        <f t="shared" si="8"/>
        <v>88.2</v>
      </c>
      <c r="I64" s="64">
        <v>110</v>
      </c>
      <c r="J64" s="67">
        <f t="shared" si="1"/>
        <v>9702</v>
      </c>
      <c r="K64" s="64">
        <v>1768</v>
      </c>
      <c r="L64" s="67">
        <f t="shared" si="2"/>
        <v>988.81999999999971</v>
      </c>
      <c r="M64" s="68">
        <f t="shared" si="9"/>
        <v>7.5081245254365964E-2</v>
      </c>
      <c r="N64" s="37">
        <v>276583492835</v>
      </c>
    </row>
    <row r="65" spans="1:14" ht="14.25">
      <c r="A65" s="30">
        <v>60</v>
      </c>
      <c r="B65" s="60">
        <v>44406</v>
      </c>
      <c r="C65" s="39" t="s">
        <v>60</v>
      </c>
      <c r="D65" s="62">
        <v>7890</v>
      </c>
      <c r="E65" s="69">
        <f t="shared" si="10"/>
        <v>426.06</v>
      </c>
      <c r="F65" s="63">
        <v>42</v>
      </c>
      <c r="G65" s="65">
        <v>1.1025</v>
      </c>
      <c r="H65" s="66">
        <f t="shared" si="8"/>
        <v>46.305</v>
      </c>
      <c r="I65" s="64">
        <v>110</v>
      </c>
      <c r="J65" s="67">
        <f t="shared" si="1"/>
        <v>5093.55</v>
      </c>
      <c r="K65" s="64">
        <v>2027</v>
      </c>
      <c r="L65" s="67">
        <f t="shared" si="2"/>
        <v>343.38999999999942</v>
      </c>
      <c r="M65" s="68">
        <f t="shared" si="9"/>
        <v>4.3522179974651382E-2</v>
      </c>
      <c r="N65" s="37">
        <v>276583507970</v>
      </c>
    </row>
    <row r="66" spans="1:14" ht="14.25">
      <c r="A66" s="30">
        <v>61</v>
      </c>
      <c r="B66" s="60">
        <v>44406</v>
      </c>
      <c r="C66" s="39" t="s">
        <v>61</v>
      </c>
      <c r="D66" s="62">
        <v>49730</v>
      </c>
      <c r="E66" s="69">
        <f t="shared" si="10"/>
        <v>2685.42</v>
      </c>
      <c r="F66" s="63">
        <v>330</v>
      </c>
      <c r="G66" s="65">
        <v>1.103</v>
      </c>
      <c r="H66" s="66">
        <f t="shared" si="8"/>
        <v>363.99</v>
      </c>
      <c r="I66" s="64">
        <v>110</v>
      </c>
      <c r="J66" s="67">
        <f t="shared" si="1"/>
        <v>40038.9</v>
      </c>
      <c r="K66" s="64">
        <v>2473</v>
      </c>
      <c r="L66" s="67">
        <f t="shared" si="2"/>
        <v>4532.68</v>
      </c>
      <c r="M66" s="68">
        <f t="shared" si="9"/>
        <v>9.1145787251156254E-2</v>
      </c>
      <c r="N66" s="37">
        <v>276583510722</v>
      </c>
    </row>
    <row r="67" spans="1:14" ht="14.25">
      <c r="A67" s="30">
        <v>62</v>
      </c>
      <c r="B67" s="60">
        <v>44407</v>
      </c>
      <c r="C67" s="39" t="s">
        <v>57</v>
      </c>
      <c r="D67" s="62">
        <v>18480</v>
      </c>
      <c r="E67" s="69">
        <f t="shared" si="10"/>
        <v>997.92</v>
      </c>
      <c r="F67" s="63">
        <v>112</v>
      </c>
      <c r="G67" s="65">
        <v>1.1025</v>
      </c>
      <c r="H67" s="66">
        <f t="shared" si="8"/>
        <v>123.48</v>
      </c>
      <c r="I67" s="64">
        <v>110</v>
      </c>
      <c r="J67" s="67">
        <f t="shared" si="1"/>
        <v>13582.800000000001</v>
      </c>
      <c r="K67" s="64">
        <v>2337</v>
      </c>
      <c r="L67" s="67">
        <f t="shared" si="2"/>
        <v>1562.2800000000007</v>
      </c>
      <c r="M67" s="68">
        <f t="shared" si="9"/>
        <v>8.453896103896108E-2</v>
      </c>
      <c r="N67" s="37">
        <v>276583508025</v>
      </c>
    </row>
    <row r="68" spans="1:14" ht="14.25">
      <c r="A68" s="30">
        <v>63</v>
      </c>
      <c r="B68" s="60">
        <v>44408</v>
      </c>
      <c r="C68" s="39" t="s">
        <v>34</v>
      </c>
      <c r="D68" s="62">
        <v>17760</v>
      </c>
      <c r="E68" s="69">
        <f t="shared" si="10"/>
        <v>959.04</v>
      </c>
      <c r="F68" s="63">
        <v>112</v>
      </c>
      <c r="G68" s="65">
        <v>1.1025</v>
      </c>
      <c r="H68" s="66">
        <f t="shared" si="8"/>
        <v>123.48</v>
      </c>
      <c r="I68" s="64">
        <v>110</v>
      </c>
      <c r="J68" s="67">
        <f t="shared" si="1"/>
        <v>13582.800000000001</v>
      </c>
      <c r="K68" s="64">
        <v>2337</v>
      </c>
      <c r="L68" s="67">
        <f t="shared" si="2"/>
        <v>881.15999999999804</v>
      </c>
      <c r="M68" s="68">
        <f t="shared" si="9"/>
        <v>4.9614864864864751E-2</v>
      </c>
      <c r="N68" s="37">
        <v>276583508003</v>
      </c>
    </row>
    <row r="69" spans="1:14" ht="14.25">
      <c r="A69" s="30">
        <v>64</v>
      </c>
      <c r="B69" s="60">
        <v>44408</v>
      </c>
      <c r="C69" s="39" t="s">
        <v>28</v>
      </c>
      <c r="D69" s="62">
        <v>8180</v>
      </c>
      <c r="E69" s="69">
        <f t="shared" si="10"/>
        <v>441.71999999999997</v>
      </c>
      <c r="F69" s="63">
        <v>43.95</v>
      </c>
      <c r="G69" s="65">
        <v>1.091</v>
      </c>
      <c r="H69" s="66">
        <f t="shared" si="8"/>
        <v>47.949449999999999</v>
      </c>
      <c r="I69" s="64">
        <v>110</v>
      </c>
      <c r="J69" s="67">
        <f t="shared" si="1"/>
        <v>5274.4394999999995</v>
      </c>
      <c r="K69" s="64">
        <v>1768</v>
      </c>
      <c r="L69" s="67">
        <f t="shared" si="2"/>
        <v>695.84050000000025</v>
      </c>
      <c r="M69" s="68">
        <f t="shared" si="9"/>
        <v>8.5066075794621054E-2</v>
      </c>
      <c r="N69" s="37">
        <v>276583507966</v>
      </c>
    </row>
    <row r="70" spans="1:14" ht="14.25">
      <c r="A70" s="30">
        <v>65</v>
      </c>
      <c r="B70" s="60">
        <v>44408</v>
      </c>
      <c r="C70" s="39" t="s">
        <v>62</v>
      </c>
      <c r="D70" s="62">
        <v>20320</v>
      </c>
      <c r="E70" s="69">
        <f t="shared" si="10"/>
        <v>1097.28</v>
      </c>
      <c r="F70" s="63">
        <v>133</v>
      </c>
      <c r="G70" s="65">
        <v>1.1025</v>
      </c>
      <c r="H70" s="66">
        <f t="shared" si="8"/>
        <v>146.63249999999999</v>
      </c>
      <c r="I70" s="64">
        <v>110</v>
      </c>
      <c r="J70" s="67">
        <f t="shared" si="1"/>
        <v>16129.574999999999</v>
      </c>
      <c r="K70" s="64">
        <v>2027</v>
      </c>
      <c r="L70" s="67">
        <f t="shared" si="2"/>
        <v>1066.1450000000023</v>
      </c>
      <c r="M70" s="68">
        <f t="shared" si="9"/>
        <v>5.2467765748031608E-2</v>
      </c>
      <c r="N70" s="37">
        <v>276583525046</v>
      </c>
    </row>
    <row r="71" spans="1:14" ht="12.75">
      <c r="A71" s="30">
        <v>66</v>
      </c>
      <c r="B71" s="60"/>
      <c r="C71" s="62"/>
      <c r="D71" s="62"/>
      <c r="E71" s="69">
        <f t="shared" si="10"/>
        <v>0</v>
      </c>
      <c r="F71" s="63"/>
      <c r="G71" s="65">
        <v>1.1025</v>
      </c>
      <c r="H71" s="66">
        <f t="shared" si="8"/>
        <v>0</v>
      </c>
      <c r="I71" s="64">
        <v>110</v>
      </c>
      <c r="J71" s="67">
        <f t="shared" si="1"/>
        <v>0</v>
      </c>
      <c r="K71" s="64"/>
      <c r="L71" s="67">
        <f t="shared" si="2"/>
        <v>0</v>
      </c>
      <c r="M71" s="68" t="e">
        <f t="shared" si="9"/>
        <v>#DIV/0!</v>
      </c>
      <c r="N71" s="18"/>
    </row>
    <row r="72" spans="1:14" ht="12.75">
      <c r="A72" s="30">
        <v>67</v>
      </c>
      <c r="B72" s="60"/>
      <c r="C72" s="62"/>
      <c r="D72" s="62"/>
      <c r="E72" s="69">
        <f t="shared" si="10"/>
        <v>0</v>
      </c>
      <c r="F72" s="63"/>
      <c r="G72" s="65">
        <v>1.1025</v>
      </c>
      <c r="H72" s="66">
        <f t="shared" si="8"/>
        <v>0</v>
      </c>
      <c r="I72" s="64">
        <v>110</v>
      </c>
      <c r="J72" s="67">
        <f t="shared" si="1"/>
        <v>0</v>
      </c>
      <c r="K72" s="64"/>
      <c r="L72" s="67">
        <f t="shared" si="2"/>
        <v>0</v>
      </c>
      <c r="M72" s="68" t="e">
        <f t="shared" si="9"/>
        <v>#DIV/0!</v>
      </c>
      <c r="N72" s="18"/>
    </row>
    <row r="73" spans="1:14" ht="12.75">
      <c r="A73" s="30">
        <v>68</v>
      </c>
      <c r="B73" s="60"/>
      <c r="C73" s="62"/>
      <c r="D73" s="62"/>
      <c r="E73" s="69">
        <f t="shared" si="10"/>
        <v>0</v>
      </c>
      <c r="F73" s="63"/>
      <c r="G73" s="65">
        <v>1.1025</v>
      </c>
      <c r="H73" s="66">
        <f t="shared" si="8"/>
        <v>0</v>
      </c>
      <c r="I73" s="64">
        <v>109</v>
      </c>
      <c r="J73" s="67">
        <f t="shared" si="1"/>
        <v>0</v>
      </c>
      <c r="K73" s="64"/>
      <c r="L73" s="67">
        <f t="shared" si="2"/>
        <v>0</v>
      </c>
      <c r="M73" s="68" t="e">
        <f t="shared" si="9"/>
        <v>#DIV/0!</v>
      </c>
      <c r="N73" s="18"/>
    </row>
    <row r="74" spans="1:14" ht="12.75">
      <c r="A74" s="30">
        <v>69</v>
      </c>
      <c r="B74" s="60"/>
      <c r="C74" s="62"/>
      <c r="D74" s="62"/>
      <c r="E74" s="69">
        <f t="shared" si="10"/>
        <v>0</v>
      </c>
      <c r="F74" s="63"/>
      <c r="G74" s="65">
        <v>1.1025</v>
      </c>
      <c r="H74" s="66">
        <f t="shared" si="8"/>
        <v>0</v>
      </c>
      <c r="I74" s="64">
        <v>109</v>
      </c>
      <c r="J74" s="67">
        <f t="shared" si="1"/>
        <v>0</v>
      </c>
      <c r="K74" s="64"/>
      <c r="L74" s="67">
        <f t="shared" si="2"/>
        <v>0</v>
      </c>
      <c r="M74" s="68" t="e">
        <f t="shared" si="9"/>
        <v>#DIV/0!</v>
      </c>
      <c r="N74" s="18"/>
    </row>
    <row r="75" spans="1:14" ht="12.75">
      <c r="A75" s="30">
        <v>70</v>
      </c>
      <c r="B75" s="60"/>
      <c r="C75" s="62"/>
      <c r="D75" s="62"/>
      <c r="E75" s="69">
        <f t="shared" si="10"/>
        <v>0</v>
      </c>
      <c r="F75" s="63"/>
      <c r="G75" s="65">
        <v>1.1025</v>
      </c>
      <c r="H75" s="66">
        <f t="shared" si="8"/>
        <v>0</v>
      </c>
      <c r="I75" s="64">
        <v>109</v>
      </c>
      <c r="J75" s="67">
        <f t="shared" si="1"/>
        <v>0</v>
      </c>
      <c r="K75" s="64"/>
      <c r="L75" s="67">
        <f t="shared" si="2"/>
        <v>0</v>
      </c>
      <c r="M75" s="68" t="e">
        <f t="shared" si="9"/>
        <v>#DIV/0!</v>
      </c>
      <c r="N75" s="18"/>
    </row>
    <row r="76" spans="1:14" ht="12.75">
      <c r="A76" s="30">
        <v>71</v>
      </c>
      <c r="B76" s="60"/>
      <c r="C76" s="62"/>
      <c r="D76" s="62"/>
      <c r="E76" s="69">
        <f t="shared" si="10"/>
        <v>0</v>
      </c>
      <c r="F76" s="63"/>
      <c r="G76" s="65">
        <v>1.1025</v>
      </c>
      <c r="H76" s="66">
        <f t="shared" si="8"/>
        <v>0</v>
      </c>
      <c r="I76" s="64">
        <v>109</v>
      </c>
      <c r="J76" s="67">
        <f t="shared" si="1"/>
        <v>0</v>
      </c>
      <c r="K76" s="64"/>
      <c r="L76" s="67">
        <f t="shared" si="2"/>
        <v>0</v>
      </c>
      <c r="M76" s="68" t="e">
        <f t="shared" si="9"/>
        <v>#DIV/0!</v>
      </c>
      <c r="N76" s="18"/>
    </row>
    <row r="77" spans="1:14" ht="12.75">
      <c r="A77" s="30">
        <v>72</v>
      </c>
      <c r="B77" s="60"/>
      <c r="C77" s="62"/>
      <c r="D77" s="62"/>
      <c r="E77" s="69">
        <f t="shared" si="10"/>
        <v>0</v>
      </c>
      <c r="F77" s="63"/>
      <c r="G77" s="65">
        <v>1.1025</v>
      </c>
      <c r="H77" s="66">
        <f t="shared" si="8"/>
        <v>0</v>
      </c>
      <c r="I77" s="64">
        <v>109</v>
      </c>
      <c r="J77" s="67">
        <f t="shared" si="1"/>
        <v>0</v>
      </c>
      <c r="K77" s="64"/>
      <c r="L77" s="67">
        <f t="shared" si="2"/>
        <v>0</v>
      </c>
      <c r="M77" s="68" t="e">
        <f t="shared" si="9"/>
        <v>#DIV/0!</v>
      </c>
      <c r="N77" s="18"/>
    </row>
    <row r="78" spans="1:14" ht="12.75">
      <c r="A78" s="30">
        <v>73</v>
      </c>
      <c r="B78" s="60"/>
      <c r="C78" s="62"/>
      <c r="D78" s="62"/>
      <c r="E78" s="69">
        <f t="shared" si="10"/>
        <v>0</v>
      </c>
      <c r="F78" s="63"/>
      <c r="G78" s="65">
        <v>1.1025</v>
      </c>
      <c r="H78" s="66">
        <f t="shared" si="8"/>
        <v>0</v>
      </c>
      <c r="I78" s="64">
        <v>109</v>
      </c>
      <c r="J78" s="67">
        <f t="shared" si="1"/>
        <v>0</v>
      </c>
      <c r="K78" s="64"/>
      <c r="L78" s="67">
        <f t="shared" si="2"/>
        <v>0</v>
      </c>
      <c r="M78" s="68" t="e">
        <f t="shared" si="9"/>
        <v>#DIV/0!</v>
      </c>
      <c r="N78" s="18"/>
    </row>
    <row r="79" spans="1:14" ht="12.75">
      <c r="A79" s="30">
        <v>74</v>
      </c>
      <c r="B79" s="60"/>
      <c r="C79" s="62"/>
      <c r="D79" s="62"/>
      <c r="E79" s="69">
        <f t="shared" si="10"/>
        <v>0</v>
      </c>
      <c r="F79" s="63"/>
      <c r="G79" s="65">
        <v>1.0471200000000001</v>
      </c>
      <c r="H79" s="66">
        <f t="shared" si="8"/>
        <v>0</v>
      </c>
      <c r="I79" s="64">
        <v>109</v>
      </c>
      <c r="J79" s="67">
        <f t="shared" si="1"/>
        <v>0</v>
      </c>
      <c r="K79" s="64"/>
      <c r="L79" s="67">
        <f t="shared" si="2"/>
        <v>0</v>
      </c>
      <c r="M79" s="68" t="e">
        <f t="shared" si="9"/>
        <v>#DIV/0!</v>
      </c>
      <c r="N79" s="18"/>
    </row>
    <row r="80" spans="1:14" ht="12.75">
      <c r="A80" s="30">
        <v>75</v>
      </c>
      <c r="B80" s="60"/>
      <c r="C80" s="62"/>
      <c r="D80" s="62"/>
      <c r="E80" s="69">
        <f t="shared" si="10"/>
        <v>0</v>
      </c>
      <c r="F80" s="63"/>
      <c r="G80" s="65">
        <v>1.0471200000000001</v>
      </c>
      <c r="H80" s="66">
        <f t="shared" si="8"/>
        <v>0</v>
      </c>
      <c r="I80" s="64">
        <v>109</v>
      </c>
      <c r="J80" s="67">
        <f t="shared" si="1"/>
        <v>0</v>
      </c>
      <c r="K80" s="64"/>
      <c r="L80" s="67">
        <f t="shared" si="2"/>
        <v>0</v>
      </c>
      <c r="M80" s="68" t="e">
        <f t="shared" si="9"/>
        <v>#DIV/0!</v>
      </c>
      <c r="N80" s="18"/>
    </row>
    <row r="81" spans="1:14" ht="12.75">
      <c r="A81" s="30">
        <v>76</v>
      </c>
      <c r="B81" s="60"/>
      <c r="C81" s="62"/>
      <c r="D81" s="62"/>
      <c r="E81" s="69">
        <f t="shared" si="10"/>
        <v>0</v>
      </c>
      <c r="F81" s="63"/>
      <c r="G81" s="65">
        <v>1.0471200000000001</v>
      </c>
      <c r="H81" s="66">
        <f t="shared" si="8"/>
        <v>0</v>
      </c>
      <c r="I81" s="64">
        <v>109</v>
      </c>
      <c r="J81" s="67">
        <f t="shared" si="1"/>
        <v>0</v>
      </c>
      <c r="K81" s="64"/>
      <c r="L81" s="67">
        <f t="shared" si="2"/>
        <v>0</v>
      </c>
      <c r="M81" s="68" t="e">
        <f t="shared" si="9"/>
        <v>#DIV/0!</v>
      </c>
      <c r="N81" s="18"/>
    </row>
    <row r="82" spans="1:14" ht="12.75">
      <c r="A82" s="30">
        <v>77</v>
      </c>
      <c r="B82" s="60"/>
      <c r="C82" s="62"/>
      <c r="D82" s="62"/>
      <c r="E82" s="69">
        <f t="shared" si="10"/>
        <v>0</v>
      </c>
      <c r="F82" s="63"/>
      <c r="G82" s="65">
        <v>1.0471200000000001</v>
      </c>
      <c r="H82" s="66">
        <f t="shared" si="8"/>
        <v>0</v>
      </c>
      <c r="I82" s="64">
        <v>109</v>
      </c>
      <c r="J82" s="67">
        <f t="shared" si="1"/>
        <v>0</v>
      </c>
      <c r="K82" s="64"/>
      <c r="L82" s="67">
        <f t="shared" si="2"/>
        <v>0</v>
      </c>
      <c r="M82" s="68" t="e">
        <f t="shared" si="9"/>
        <v>#DIV/0!</v>
      </c>
      <c r="N82" s="18"/>
    </row>
    <row r="83" spans="1:14" ht="12.75">
      <c r="A83" s="30">
        <v>78</v>
      </c>
      <c r="B83" s="60"/>
      <c r="C83" s="62"/>
      <c r="D83" s="62"/>
      <c r="E83" s="69">
        <f t="shared" si="10"/>
        <v>0</v>
      </c>
      <c r="F83" s="63"/>
      <c r="G83" s="65">
        <v>1.0471200000000001</v>
      </c>
      <c r="H83" s="66">
        <f t="shared" si="8"/>
        <v>0</v>
      </c>
      <c r="I83" s="64">
        <v>109</v>
      </c>
      <c r="J83" s="67">
        <f t="shared" si="1"/>
        <v>0</v>
      </c>
      <c r="K83" s="64"/>
      <c r="L83" s="67">
        <f t="shared" si="2"/>
        <v>0</v>
      </c>
      <c r="M83" s="68" t="e">
        <f t="shared" si="9"/>
        <v>#DIV/0!</v>
      </c>
      <c r="N83" s="18"/>
    </row>
    <row r="84" spans="1:14" ht="12.75">
      <c r="A84" s="30">
        <v>79</v>
      </c>
      <c r="B84" s="60"/>
      <c r="C84" s="62"/>
      <c r="D84" s="62"/>
      <c r="E84" s="69">
        <f t="shared" si="10"/>
        <v>0</v>
      </c>
      <c r="F84" s="63"/>
      <c r="G84" s="65">
        <v>1.0471199999999901</v>
      </c>
      <c r="H84" s="66">
        <f t="shared" si="8"/>
        <v>0</v>
      </c>
      <c r="I84" s="64">
        <v>109</v>
      </c>
      <c r="J84" s="67">
        <f t="shared" si="1"/>
        <v>0</v>
      </c>
      <c r="K84" s="64"/>
      <c r="L84" s="67">
        <f t="shared" si="2"/>
        <v>0</v>
      </c>
      <c r="M84" s="68" t="e">
        <f t="shared" si="9"/>
        <v>#DIV/0!</v>
      </c>
      <c r="N84" s="18"/>
    </row>
    <row r="85" spans="1:14" ht="12.75">
      <c r="A85" s="30">
        <v>80</v>
      </c>
      <c r="B85" s="60"/>
      <c r="C85" s="62"/>
      <c r="D85" s="62"/>
      <c r="E85" s="69">
        <f t="shared" si="10"/>
        <v>0</v>
      </c>
      <c r="F85" s="63"/>
      <c r="G85" s="65">
        <v>1.0471199999999901</v>
      </c>
      <c r="H85" s="66">
        <f t="shared" si="8"/>
        <v>0</v>
      </c>
      <c r="I85" s="64">
        <v>109</v>
      </c>
      <c r="J85" s="67">
        <f t="shared" si="1"/>
        <v>0</v>
      </c>
      <c r="K85" s="64"/>
      <c r="L85" s="67">
        <f t="shared" si="2"/>
        <v>0</v>
      </c>
      <c r="M85" s="68" t="e">
        <f t="shared" si="9"/>
        <v>#DIV/0!</v>
      </c>
      <c r="N85" s="18"/>
    </row>
    <row r="86" spans="1:14" ht="12.75">
      <c r="A86" s="30">
        <v>81</v>
      </c>
      <c r="B86" s="60"/>
      <c r="C86" s="62"/>
      <c r="D86" s="62"/>
      <c r="E86" s="69">
        <f t="shared" si="10"/>
        <v>0</v>
      </c>
      <c r="F86" s="63"/>
      <c r="G86" s="65">
        <v>1.0471199999999901</v>
      </c>
      <c r="H86" s="66">
        <f t="shared" si="8"/>
        <v>0</v>
      </c>
      <c r="I86" s="64">
        <v>109</v>
      </c>
      <c r="J86" s="67">
        <f t="shared" si="1"/>
        <v>0</v>
      </c>
      <c r="K86" s="64"/>
      <c r="L86" s="67">
        <f t="shared" si="2"/>
        <v>0</v>
      </c>
      <c r="M86" s="68" t="e">
        <f t="shared" si="9"/>
        <v>#DIV/0!</v>
      </c>
      <c r="N86" s="18"/>
    </row>
    <row r="87" spans="1:14" ht="12.75">
      <c r="A87" s="30">
        <v>82</v>
      </c>
      <c r="B87" s="60"/>
      <c r="C87" s="62"/>
      <c r="D87" s="62"/>
      <c r="E87" s="69">
        <f t="shared" si="10"/>
        <v>0</v>
      </c>
      <c r="F87" s="63"/>
      <c r="G87" s="65">
        <v>1.0471199999999901</v>
      </c>
      <c r="H87" s="66">
        <f t="shared" si="8"/>
        <v>0</v>
      </c>
      <c r="I87" s="64">
        <v>109</v>
      </c>
      <c r="J87" s="67">
        <f t="shared" si="1"/>
        <v>0</v>
      </c>
      <c r="K87" s="64"/>
      <c r="L87" s="67">
        <f t="shared" si="2"/>
        <v>0</v>
      </c>
      <c r="M87" s="68" t="e">
        <f t="shared" si="9"/>
        <v>#DIV/0!</v>
      </c>
      <c r="N87" s="18"/>
    </row>
    <row r="88" spans="1:14" ht="12.75">
      <c r="A88" s="30">
        <v>83</v>
      </c>
      <c r="B88" s="60"/>
      <c r="C88" s="62"/>
      <c r="D88" s="62"/>
      <c r="E88" s="69">
        <f t="shared" si="10"/>
        <v>0</v>
      </c>
      <c r="F88" s="63"/>
      <c r="G88" s="65">
        <v>1.0471199999999901</v>
      </c>
      <c r="H88" s="66">
        <f t="shared" si="8"/>
        <v>0</v>
      </c>
      <c r="I88" s="64">
        <v>109</v>
      </c>
      <c r="J88" s="67">
        <f t="shared" si="1"/>
        <v>0</v>
      </c>
      <c r="K88" s="64"/>
      <c r="L88" s="67">
        <f t="shared" si="2"/>
        <v>0</v>
      </c>
      <c r="M88" s="68" t="e">
        <f t="shared" si="9"/>
        <v>#DIV/0!</v>
      </c>
      <c r="N88" s="18"/>
    </row>
    <row r="89" spans="1:14" ht="12.75">
      <c r="A89" s="30">
        <v>84</v>
      </c>
      <c r="B89" s="60"/>
      <c r="C89" s="62"/>
      <c r="D89" s="62"/>
      <c r="E89" s="69">
        <f t="shared" si="10"/>
        <v>0</v>
      </c>
      <c r="F89" s="63"/>
      <c r="G89" s="65">
        <v>1.0471199999999901</v>
      </c>
      <c r="H89" s="66">
        <f t="shared" si="8"/>
        <v>0</v>
      </c>
      <c r="I89" s="64">
        <v>109</v>
      </c>
      <c r="J89" s="67">
        <f t="shared" si="1"/>
        <v>0</v>
      </c>
      <c r="K89" s="64"/>
      <c r="L89" s="67">
        <f t="shared" si="2"/>
        <v>0</v>
      </c>
      <c r="M89" s="68" t="e">
        <f t="shared" si="9"/>
        <v>#DIV/0!</v>
      </c>
      <c r="N89" s="18"/>
    </row>
    <row r="90" spans="1:14" ht="12.75">
      <c r="A90" s="30">
        <v>85</v>
      </c>
      <c r="B90" s="60"/>
      <c r="C90" s="62"/>
      <c r="D90" s="62"/>
      <c r="E90" s="69">
        <f t="shared" si="10"/>
        <v>0</v>
      </c>
      <c r="F90" s="63"/>
      <c r="G90" s="65">
        <v>1.0471199999999901</v>
      </c>
      <c r="H90" s="66">
        <f t="shared" si="8"/>
        <v>0</v>
      </c>
      <c r="I90" s="64">
        <v>109</v>
      </c>
      <c r="J90" s="67">
        <f t="shared" si="1"/>
        <v>0</v>
      </c>
      <c r="K90" s="64"/>
      <c r="L90" s="67">
        <f t="shared" si="2"/>
        <v>0</v>
      </c>
      <c r="M90" s="68" t="e">
        <f t="shared" si="9"/>
        <v>#DIV/0!</v>
      </c>
      <c r="N90" s="18"/>
    </row>
    <row r="91" spans="1:14" ht="12.75">
      <c r="A91" s="30">
        <v>86</v>
      </c>
      <c r="B91" s="60"/>
      <c r="C91" s="62"/>
      <c r="D91" s="62"/>
      <c r="E91" s="69">
        <f t="shared" si="10"/>
        <v>0</v>
      </c>
      <c r="F91" s="63"/>
      <c r="G91" s="65">
        <v>1.0471199999999901</v>
      </c>
      <c r="H91" s="66">
        <f t="shared" si="8"/>
        <v>0</v>
      </c>
      <c r="I91" s="64">
        <v>109</v>
      </c>
      <c r="J91" s="67">
        <f t="shared" si="1"/>
        <v>0</v>
      </c>
      <c r="K91" s="64"/>
      <c r="L91" s="67">
        <f t="shared" si="2"/>
        <v>0</v>
      </c>
      <c r="M91" s="68" t="e">
        <f t="shared" si="9"/>
        <v>#DIV/0!</v>
      </c>
      <c r="N91" s="18"/>
    </row>
    <row r="92" spans="1:14" ht="12.75">
      <c r="A92" s="30">
        <v>87</v>
      </c>
      <c r="B92" s="60"/>
      <c r="C92" s="62"/>
      <c r="D92" s="62"/>
      <c r="E92" s="69">
        <f t="shared" si="10"/>
        <v>0</v>
      </c>
      <c r="F92" s="63"/>
      <c r="G92" s="65">
        <v>1.0471200000000001</v>
      </c>
      <c r="H92" s="66">
        <f t="shared" si="8"/>
        <v>0</v>
      </c>
      <c r="I92" s="64">
        <v>109</v>
      </c>
      <c r="J92" s="67">
        <f t="shared" si="1"/>
        <v>0</v>
      </c>
      <c r="K92" s="64"/>
      <c r="L92" s="67">
        <f t="shared" si="2"/>
        <v>0</v>
      </c>
      <c r="M92" s="68" t="e">
        <f t="shared" si="9"/>
        <v>#DIV/0!</v>
      </c>
      <c r="N92" s="18"/>
    </row>
    <row r="93" spans="1:14" ht="12.75">
      <c r="A93" s="30">
        <v>88</v>
      </c>
      <c r="B93" s="60"/>
      <c r="C93" s="62"/>
      <c r="D93" s="62"/>
      <c r="E93" s="69">
        <f t="shared" si="10"/>
        <v>0</v>
      </c>
      <c r="F93" s="63"/>
      <c r="G93" s="65">
        <v>1.0471200000000001</v>
      </c>
      <c r="H93" s="66">
        <f t="shared" si="8"/>
        <v>0</v>
      </c>
      <c r="I93" s="64">
        <v>109</v>
      </c>
      <c r="J93" s="67">
        <f t="shared" si="1"/>
        <v>0</v>
      </c>
      <c r="K93" s="64"/>
      <c r="L93" s="67">
        <f t="shared" si="2"/>
        <v>0</v>
      </c>
      <c r="M93" s="68" t="e">
        <f t="shared" si="9"/>
        <v>#DIV/0!</v>
      </c>
      <c r="N93" s="18"/>
    </row>
    <row r="94" spans="1:14" ht="12.75">
      <c r="A94" s="30">
        <v>89</v>
      </c>
      <c r="B94" s="60"/>
      <c r="C94" s="62"/>
      <c r="D94" s="62"/>
      <c r="E94" s="69">
        <f t="shared" si="10"/>
        <v>0</v>
      </c>
      <c r="F94" s="63"/>
      <c r="G94" s="65">
        <v>1.0471200000000001</v>
      </c>
      <c r="H94" s="66">
        <f t="shared" si="8"/>
        <v>0</v>
      </c>
      <c r="I94" s="64">
        <v>109</v>
      </c>
      <c r="J94" s="67">
        <f t="shared" si="1"/>
        <v>0</v>
      </c>
      <c r="K94" s="64"/>
      <c r="L94" s="67">
        <f t="shared" si="2"/>
        <v>0</v>
      </c>
      <c r="M94" s="68" t="e">
        <f t="shared" si="9"/>
        <v>#DIV/0!</v>
      </c>
      <c r="N94" s="18"/>
    </row>
    <row r="95" spans="1:14" ht="12.75">
      <c r="A95" s="30">
        <v>90</v>
      </c>
      <c r="B95" s="60"/>
      <c r="C95" s="62"/>
      <c r="D95" s="62"/>
      <c r="E95" s="69">
        <f t="shared" si="10"/>
        <v>0</v>
      </c>
      <c r="F95" s="63"/>
      <c r="G95" s="65">
        <v>1.0471200000000001</v>
      </c>
      <c r="H95" s="66">
        <f t="shared" si="8"/>
        <v>0</v>
      </c>
      <c r="I95" s="64">
        <v>109</v>
      </c>
      <c r="J95" s="67">
        <f t="shared" si="1"/>
        <v>0</v>
      </c>
      <c r="K95" s="64"/>
      <c r="L95" s="67">
        <f t="shared" si="2"/>
        <v>0</v>
      </c>
      <c r="M95" s="68" t="e">
        <f t="shared" si="9"/>
        <v>#DIV/0!</v>
      </c>
      <c r="N95" s="18"/>
    </row>
    <row r="96" spans="1:14" ht="12.75">
      <c r="A96" s="30">
        <v>91</v>
      </c>
      <c r="B96" s="60"/>
      <c r="C96" s="62"/>
      <c r="D96" s="62"/>
      <c r="E96" s="69">
        <f t="shared" si="10"/>
        <v>0</v>
      </c>
      <c r="F96" s="63"/>
      <c r="G96" s="65">
        <v>1.0471200000000001</v>
      </c>
      <c r="H96" s="66">
        <f t="shared" si="8"/>
        <v>0</v>
      </c>
      <c r="I96" s="64">
        <v>109</v>
      </c>
      <c r="J96" s="67">
        <f t="shared" si="1"/>
        <v>0</v>
      </c>
      <c r="K96" s="64"/>
      <c r="L96" s="67">
        <f t="shared" si="2"/>
        <v>0</v>
      </c>
      <c r="M96" s="68" t="e">
        <f t="shared" si="9"/>
        <v>#DIV/0!</v>
      </c>
      <c r="N96" s="18"/>
    </row>
    <row r="97" spans="1:14" ht="12.75">
      <c r="A97" s="30">
        <v>92</v>
      </c>
      <c r="B97" s="60"/>
      <c r="C97" s="62"/>
      <c r="D97" s="62"/>
      <c r="E97" s="69">
        <f t="shared" si="10"/>
        <v>0</v>
      </c>
      <c r="F97" s="63"/>
      <c r="G97" s="65">
        <v>1.0471200000000001</v>
      </c>
      <c r="H97" s="66">
        <f t="shared" si="8"/>
        <v>0</v>
      </c>
      <c r="I97" s="64">
        <v>109</v>
      </c>
      <c r="J97" s="67">
        <f t="shared" si="1"/>
        <v>0</v>
      </c>
      <c r="K97" s="64"/>
      <c r="L97" s="67">
        <f t="shared" si="2"/>
        <v>0</v>
      </c>
      <c r="M97" s="68" t="e">
        <f t="shared" si="9"/>
        <v>#DIV/0!</v>
      </c>
      <c r="N97" s="18"/>
    </row>
    <row r="98" spans="1:14" ht="12.75">
      <c r="A98" s="30">
        <v>93</v>
      </c>
      <c r="B98" s="60"/>
      <c r="C98" s="62"/>
      <c r="D98" s="62"/>
      <c r="E98" s="69">
        <f t="shared" si="10"/>
        <v>0</v>
      </c>
      <c r="F98" s="63"/>
      <c r="G98" s="65">
        <v>1.0471200000000001</v>
      </c>
      <c r="H98" s="66">
        <f t="shared" si="8"/>
        <v>0</v>
      </c>
      <c r="I98" s="64">
        <v>109</v>
      </c>
      <c r="J98" s="67">
        <f t="shared" si="1"/>
        <v>0</v>
      </c>
      <c r="K98" s="64"/>
      <c r="L98" s="67">
        <f t="shared" si="2"/>
        <v>0</v>
      </c>
      <c r="M98" s="68" t="e">
        <f t="shared" si="9"/>
        <v>#DIV/0!</v>
      </c>
      <c r="N98" s="18"/>
    </row>
    <row r="99" spans="1:14" ht="12.75">
      <c r="A99" s="30">
        <v>94</v>
      </c>
      <c r="B99" s="60"/>
      <c r="C99" s="62"/>
      <c r="D99" s="62"/>
      <c r="E99" s="69">
        <f t="shared" si="10"/>
        <v>0</v>
      </c>
      <c r="F99" s="63"/>
      <c r="G99" s="65">
        <v>1.0471200000000001</v>
      </c>
      <c r="H99" s="66">
        <f t="shared" si="8"/>
        <v>0</v>
      </c>
      <c r="I99" s="64">
        <v>109</v>
      </c>
      <c r="J99" s="67">
        <f t="shared" si="1"/>
        <v>0</v>
      </c>
      <c r="K99" s="64"/>
      <c r="L99" s="67">
        <f t="shared" si="2"/>
        <v>0</v>
      </c>
      <c r="M99" s="68" t="e">
        <f t="shared" si="9"/>
        <v>#DIV/0!</v>
      </c>
      <c r="N99" s="18"/>
    </row>
    <row r="100" spans="1:14" ht="12.75">
      <c r="A100" s="30">
        <v>95</v>
      </c>
      <c r="B100" s="60"/>
      <c r="C100" s="62"/>
      <c r="D100" s="62"/>
      <c r="E100" s="69">
        <f t="shared" si="10"/>
        <v>0</v>
      </c>
      <c r="F100" s="63"/>
      <c r="G100" s="65">
        <v>1.0471200000000001</v>
      </c>
      <c r="H100" s="66">
        <f t="shared" si="8"/>
        <v>0</v>
      </c>
      <c r="I100" s="64">
        <v>109</v>
      </c>
      <c r="J100" s="67">
        <f t="shared" si="1"/>
        <v>0</v>
      </c>
      <c r="K100" s="64"/>
      <c r="L100" s="67">
        <f t="shared" si="2"/>
        <v>0</v>
      </c>
      <c r="M100" s="68" t="e">
        <f t="shared" si="9"/>
        <v>#DIV/0!</v>
      </c>
      <c r="N100" s="18"/>
    </row>
    <row r="101" spans="1:14" ht="12.75">
      <c r="A101" s="30">
        <v>96</v>
      </c>
      <c r="B101" s="60"/>
      <c r="C101" s="62"/>
      <c r="D101" s="62"/>
      <c r="E101" s="69">
        <f t="shared" si="10"/>
        <v>0</v>
      </c>
      <c r="F101" s="63"/>
      <c r="G101" s="65">
        <v>1.0471199999999901</v>
      </c>
      <c r="H101" s="66">
        <f t="shared" si="8"/>
        <v>0</v>
      </c>
      <c r="I101" s="64">
        <v>109</v>
      </c>
      <c r="J101" s="67">
        <f t="shared" si="1"/>
        <v>0</v>
      </c>
      <c r="K101" s="64"/>
      <c r="L101" s="67">
        <f t="shared" si="2"/>
        <v>0</v>
      </c>
      <c r="M101" s="68" t="e">
        <f t="shared" si="9"/>
        <v>#DIV/0!</v>
      </c>
      <c r="N101" s="18"/>
    </row>
    <row r="102" spans="1:14" ht="12.75">
      <c r="A102" s="30">
        <v>97</v>
      </c>
      <c r="B102" s="60"/>
      <c r="C102" s="62"/>
      <c r="D102" s="62"/>
      <c r="E102" s="69">
        <f t="shared" si="10"/>
        <v>0</v>
      </c>
      <c r="F102" s="63"/>
      <c r="G102" s="65">
        <v>1.0471199999999901</v>
      </c>
      <c r="H102" s="66">
        <f t="shared" si="8"/>
        <v>0</v>
      </c>
      <c r="I102" s="64">
        <v>109</v>
      </c>
      <c r="J102" s="67">
        <f t="shared" si="1"/>
        <v>0</v>
      </c>
      <c r="K102" s="64"/>
      <c r="L102" s="67">
        <f t="shared" si="2"/>
        <v>0</v>
      </c>
      <c r="M102" s="68" t="e">
        <f t="shared" si="9"/>
        <v>#DIV/0!</v>
      </c>
      <c r="N102" s="18"/>
    </row>
    <row r="103" spans="1:14" ht="12.75">
      <c r="A103" s="30">
        <v>98</v>
      </c>
      <c r="B103" s="60"/>
      <c r="C103" s="62"/>
      <c r="D103" s="62"/>
      <c r="E103" s="69">
        <f t="shared" si="10"/>
        <v>0</v>
      </c>
      <c r="F103" s="63"/>
      <c r="G103" s="65">
        <v>1.0471199999999901</v>
      </c>
      <c r="H103" s="66">
        <f t="shared" si="8"/>
        <v>0</v>
      </c>
      <c r="I103" s="64">
        <v>109</v>
      </c>
      <c r="J103" s="67">
        <f t="shared" si="1"/>
        <v>0</v>
      </c>
      <c r="K103" s="64"/>
      <c r="L103" s="67">
        <f t="shared" si="2"/>
        <v>0</v>
      </c>
      <c r="M103" s="68" t="e">
        <f t="shared" si="9"/>
        <v>#DIV/0!</v>
      </c>
      <c r="N103" s="18"/>
    </row>
    <row r="104" spans="1:14" ht="12.75">
      <c r="A104" s="30">
        <v>99</v>
      </c>
      <c r="B104" s="60"/>
      <c r="C104" s="62"/>
      <c r="D104" s="62"/>
      <c r="E104" s="69">
        <f t="shared" si="10"/>
        <v>0</v>
      </c>
      <c r="F104" s="63"/>
      <c r="G104" s="65">
        <v>1.0471199999999901</v>
      </c>
      <c r="H104" s="66">
        <f t="shared" si="8"/>
        <v>0</v>
      </c>
      <c r="I104" s="64">
        <v>109</v>
      </c>
      <c r="J104" s="67">
        <f t="shared" si="1"/>
        <v>0</v>
      </c>
      <c r="K104" s="64"/>
      <c r="L104" s="67">
        <f t="shared" si="2"/>
        <v>0</v>
      </c>
      <c r="M104" s="68" t="e">
        <f t="shared" si="9"/>
        <v>#DIV/0!</v>
      </c>
      <c r="N104" s="18"/>
    </row>
    <row r="105" spans="1:14" ht="12.75">
      <c r="A105" s="30">
        <v>100</v>
      </c>
      <c r="B105" s="60"/>
      <c r="C105" s="62"/>
      <c r="D105" s="62"/>
      <c r="E105" s="69">
        <f t="shared" si="10"/>
        <v>0</v>
      </c>
      <c r="F105" s="63"/>
      <c r="G105" s="65">
        <v>1.0471199999999901</v>
      </c>
      <c r="H105" s="66">
        <f t="shared" si="8"/>
        <v>0</v>
      </c>
      <c r="I105" s="64">
        <v>109</v>
      </c>
      <c r="J105" s="67">
        <f t="shared" si="1"/>
        <v>0</v>
      </c>
      <c r="K105" s="64"/>
      <c r="L105" s="67">
        <f t="shared" si="2"/>
        <v>0</v>
      </c>
      <c r="M105" s="68" t="e">
        <f t="shared" si="9"/>
        <v>#DIV/0!</v>
      </c>
      <c r="N105" s="18"/>
    </row>
    <row r="106" spans="1:14" ht="12.75">
      <c r="A106" s="71" t="s">
        <v>22</v>
      </c>
      <c r="B106" s="72"/>
      <c r="C106" s="73"/>
      <c r="D106" s="74">
        <f>SUM(D6:D105)</f>
        <v>911930</v>
      </c>
      <c r="E106" s="73"/>
      <c r="F106" s="75">
        <f>SUM(F6:F105)</f>
        <v>4998.9599999999964</v>
      </c>
      <c r="G106" s="73"/>
      <c r="H106" s="75">
        <f>SUM(H6:H105)</f>
        <v>5495.0255549999974</v>
      </c>
      <c r="I106" s="73"/>
      <c r="J106" s="76">
        <f t="shared" ref="J106:L106" si="11">SUM(J6:J105)</f>
        <v>604452.81105000013</v>
      </c>
      <c r="K106" s="77">
        <f t="shared" si="11"/>
        <v>138164</v>
      </c>
      <c r="L106" s="78">
        <f t="shared" si="11"/>
        <v>119427.98895000003</v>
      </c>
      <c r="M106" s="68">
        <f t="shared" si="9"/>
        <v>0.13096179416183262</v>
      </c>
      <c r="N106" s="18"/>
    </row>
    <row r="107" spans="1:14" ht="12.75">
      <c r="A107" s="79"/>
      <c r="B107" s="79"/>
      <c r="C107" s="80"/>
      <c r="D107" s="80"/>
      <c r="E107" s="81"/>
      <c r="F107" s="82"/>
      <c r="G107" s="80"/>
      <c r="H107" s="80"/>
      <c r="I107" s="53"/>
      <c r="J107" s="53"/>
      <c r="K107" s="53"/>
      <c r="L107" s="53"/>
      <c r="M107" s="54"/>
    </row>
    <row r="108" spans="1:14" ht="12.75">
      <c r="A108" s="79"/>
      <c r="B108" s="79"/>
      <c r="C108" s="80"/>
      <c r="D108" s="80"/>
      <c r="E108" s="81"/>
      <c r="F108" s="82"/>
      <c r="G108" s="80"/>
      <c r="H108" s="80"/>
      <c r="I108" s="53"/>
    </row>
    <row r="109" spans="1:14" ht="12.75">
      <c r="A109" s="79"/>
      <c r="B109" s="79"/>
      <c r="C109" s="80"/>
      <c r="D109" s="80"/>
      <c r="E109" s="81"/>
      <c r="F109" s="82"/>
      <c r="G109" s="80"/>
      <c r="H109" s="80"/>
      <c r="I109" s="53"/>
    </row>
    <row r="110" spans="1:14" ht="12.75">
      <c r="A110" s="79"/>
      <c r="B110" s="79"/>
      <c r="C110" s="80"/>
      <c r="D110" s="80"/>
      <c r="E110" s="81"/>
      <c r="F110" s="82"/>
      <c r="G110" s="80"/>
      <c r="H110" s="80"/>
      <c r="I110" s="53"/>
    </row>
    <row r="111" spans="1:14" ht="12.75">
      <c r="A111" s="79"/>
      <c r="B111" s="79"/>
      <c r="C111" s="80"/>
      <c r="D111" s="80"/>
      <c r="E111" s="81"/>
      <c r="F111" s="82"/>
      <c r="G111" s="80"/>
      <c r="H111" s="80"/>
      <c r="I111" s="53"/>
      <c r="J111" s="53"/>
      <c r="K111" s="53"/>
      <c r="L111" s="53"/>
      <c r="M111" s="54"/>
    </row>
  </sheetData>
  <mergeCells count="1">
    <mergeCell ref="A1:A2"/>
  </mergeCells>
  <hyperlinks>
    <hyperlink ref="C6" r:id="rId1" xr:uid="{00000000-0004-0000-0000-000000000000}"/>
    <hyperlink ref="C7" r:id="rId2" xr:uid="{00000000-0004-0000-0000-000001000000}"/>
    <hyperlink ref="C8" r:id="rId3" xr:uid="{00000000-0004-0000-0000-000002000000}"/>
    <hyperlink ref="C9" r:id="rId4" xr:uid="{00000000-0004-0000-0000-000003000000}"/>
    <hyperlink ref="C10" r:id="rId5" xr:uid="{00000000-0004-0000-0000-000004000000}"/>
    <hyperlink ref="C11" r:id="rId6" xr:uid="{00000000-0004-0000-0000-000005000000}"/>
    <hyperlink ref="C12" r:id="rId7" xr:uid="{00000000-0004-0000-0000-000006000000}"/>
    <hyperlink ref="C13" r:id="rId8" xr:uid="{00000000-0004-0000-0000-000007000000}"/>
    <hyperlink ref="C14" r:id="rId9" xr:uid="{00000000-0004-0000-0000-000008000000}"/>
    <hyperlink ref="C15" r:id="rId10" xr:uid="{00000000-0004-0000-0000-000009000000}"/>
    <hyperlink ref="C17" r:id="rId11" xr:uid="{00000000-0004-0000-0000-00000A000000}"/>
    <hyperlink ref="C18" r:id="rId12" xr:uid="{00000000-0004-0000-0000-00000B000000}"/>
    <hyperlink ref="C19" r:id="rId13" xr:uid="{00000000-0004-0000-0000-00000C000000}"/>
    <hyperlink ref="C20" r:id="rId14" xr:uid="{00000000-0004-0000-0000-00000D000000}"/>
    <hyperlink ref="C21" r:id="rId15" xr:uid="{00000000-0004-0000-0000-00000E000000}"/>
    <hyperlink ref="C22" r:id="rId16" xr:uid="{00000000-0004-0000-0000-00000F000000}"/>
    <hyperlink ref="C23" r:id="rId17" xr:uid="{00000000-0004-0000-0000-000010000000}"/>
    <hyperlink ref="C24" r:id="rId18" xr:uid="{00000000-0004-0000-0000-000011000000}"/>
    <hyperlink ref="C25" r:id="rId19" xr:uid="{00000000-0004-0000-0000-000012000000}"/>
    <hyperlink ref="C26" r:id="rId20" xr:uid="{00000000-0004-0000-0000-000013000000}"/>
    <hyperlink ref="C27" r:id="rId21" xr:uid="{00000000-0004-0000-0000-000014000000}"/>
    <hyperlink ref="C28" r:id="rId22" xr:uid="{00000000-0004-0000-0000-000015000000}"/>
    <hyperlink ref="C29" r:id="rId23" xr:uid="{00000000-0004-0000-0000-000016000000}"/>
    <hyperlink ref="C30" r:id="rId24" xr:uid="{00000000-0004-0000-0000-000017000000}"/>
    <hyperlink ref="C31" r:id="rId25" xr:uid="{00000000-0004-0000-0000-000018000000}"/>
    <hyperlink ref="C33" r:id="rId26" xr:uid="{00000000-0004-0000-0000-000019000000}"/>
    <hyperlink ref="C34" r:id="rId27" xr:uid="{00000000-0004-0000-0000-00001A000000}"/>
    <hyperlink ref="C35" r:id="rId28" xr:uid="{00000000-0004-0000-0000-00001B000000}"/>
    <hyperlink ref="C36" r:id="rId29" xr:uid="{00000000-0004-0000-0000-00001C000000}"/>
    <hyperlink ref="C37" r:id="rId30" xr:uid="{00000000-0004-0000-0000-00001D000000}"/>
    <hyperlink ref="C38" r:id="rId31" xr:uid="{00000000-0004-0000-0000-00001E000000}"/>
    <hyperlink ref="C39" r:id="rId32" xr:uid="{00000000-0004-0000-0000-00001F000000}"/>
    <hyperlink ref="C40" r:id="rId33" xr:uid="{00000000-0004-0000-0000-000020000000}"/>
    <hyperlink ref="C41" r:id="rId34" xr:uid="{00000000-0004-0000-0000-000021000000}"/>
    <hyperlink ref="C42" r:id="rId35" xr:uid="{00000000-0004-0000-0000-000022000000}"/>
    <hyperlink ref="C43" r:id="rId36" xr:uid="{00000000-0004-0000-0000-000023000000}"/>
    <hyperlink ref="C44" r:id="rId37" xr:uid="{00000000-0004-0000-0000-000024000000}"/>
    <hyperlink ref="C45" r:id="rId38" xr:uid="{00000000-0004-0000-0000-000025000000}"/>
    <hyperlink ref="C46" r:id="rId39" xr:uid="{00000000-0004-0000-0000-000026000000}"/>
    <hyperlink ref="C47" r:id="rId40" xr:uid="{00000000-0004-0000-0000-000027000000}"/>
    <hyperlink ref="C48" r:id="rId41" xr:uid="{00000000-0004-0000-0000-000028000000}"/>
    <hyperlink ref="C49" r:id="rId42" xr:uid="{00000000-0004-0000-0000-000029000000}"/>
    <hyperlink ref="C50" r:id="rId43" xr:uid="{00000000-0004-0000-0000-00002A000000}"/>
    <hyperlink ref="C51" r:id="rId44" xr:uid="{00000000-0004-0000-0000-00002B000000}"/>
    <hyperlink ref="C52" r:id="rId45" xr:uid="{00000000-0004-0000-0000-00002C000000}"/>
    <hyperlink ref="C53" r:id="rId46" xr:uid="{00000000-0004-0000-0000-00002D000000}"/>
    <hyperlink ref="C54" r:id="rId47" xr:uid="{00000000-0004-0000-0000-00002E000000}"/>
    <hyperlink ref="C55" r:id="rId48" xr:uid="{00000000-0004-0000-0000-00002F000000}"/>
    <hyperlink ref="C56" r:id="rId49" xr:uid="{00000000-0004-0000-0000-000030000000}"/>
    <hyperlink ref="C57" r:id="rId50" xr:uid="{00000000-0004-0000-0000-000031000000}"/>
    <hyperlink ref="C58" r:id="rId51" xr:uid="{00000000-0004-0000-0000-000032000000}"/>
    <hyperlink ref="C59" r:id="rId52" xr:uid="{00000000-0004-0000-0000-000033000000}"/>
    <hyperlink ref="C60" r:id="rId53" xr:uid="{00000000-0004-0000-0000-000034000000}"/>
    <hyperlink ref="C61" r:id="rId54" xr:uid="{00000000-0004-0000-0000-000035000000}"/>
    <hyperlink ref="C62" r:id="rId55" xr:uid="{00000000-0004-0000-0000-000036000000}"/>
    <hyperlink ref="C63" r:id="rId56" xr:uid="{00000000-0004-0000-0000-000037000000}"/>
    <hyperlink ref="C64" r:id="rId57" xr:uid="{00000000-0004-0000-0000-000038000000}"/>
    <hyperlink ref="C65" r:id="rId58" xr:uid="{00000000-0004-0000-0000-000039000000}"/>
    <hyperlink ref="C66" r:id="rId59" xr:uid="{00000000-0004-0000-0000-00003A000000}"/>
    <hyperlink ref="C67" r:id="rId60" xr:uid="{00000000-0004-0000-0000-00003B000000}"/>
    <hyperlink ref="C68" r:id="rId61" xr:uid="{00000000-0004-0000-0000-00003C000000}"/>
    <hyperlink ref="C69" r:id="rId62" xr:uid="{00000000-0004-0000-0000-00003D000000}"/>
    <hyperlink ref="C70" r:id="rId63" xr:uid="{00000000-0004-0000-0000-00003E000000}"/>
  </hyperlinks>
  <printOptions horizontalCentered="1" gridLines="1"/>
  <pageMargins left="0.7" right="0.7" top="0.75" bottom="0.75" header="0" footer="0"/>
  <pageSetup paperSize="9" fitToHeight="0" pageOrder="overThenDown" orientation="landscape" cellComments="atEnd"/>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pageSetUpPr fitToPage="1"/>
  </sheetPr>
  <dimension ref="A1:Y961"/>
  <sheetViews>
    <sheetView topLeftCell="D1" workbookViewId="0">
      <selection activeCell="E3" sqref="E3"/>
    </sheetView>
  </sheetViews>
  <sheetFormatPr defaultColWidth="12.5703125" defaultRowHeight="15.75" customHeight="1"/>
  <cols>
    <col min="1" max="1" width="5" bestFit="1" customWidth="1"/>
    <col min="2" max="2" width="9.7109375" bestFit="1" customWidth="1"/>
    <col min="3" max="3" width="65.5703125" bestFit="1" customWidth="1"/>
    <col min="4" max="4" width="17.42578125" bestFit="1" customWidth="1"/>
    <col min="5" max="5" width="17.85546875" bestFit="1" customWidth="1"/>
    <col min="6" max="6" width="14.85546875" customWidth="1"/>
    <col min="7" max="7" width="14.28515625" customWidth="1"/>
    <col min="8" max="8" width="10.85546875" customWidth="1"/>
    <col min="9" max="9" width="7" bestFit="1" customWidth="1"/>
    <col min="10" max="10" width="14.28515625" customWidth="1"/>
    <col min="11" max="11" width="7.28515625" customWidth="1"/>
    <col min="12" max="12" width="11.140625" bestFit="1" customWidth="1"/>
    <col min="13" max="13" width="11.28515625" customWidth="1"/>
    <col min="14" max="14" width="11.140625" bestFit="1" customWidth="1"/>
    <col min="15" max="15" width="14.28515625" customWidth="1"/>
    <col min="16" max="16" width="15.28515625" customWidth="1"/>
    <col min="17" max="17" width="18.28515625" bestFit="1" customWidth="1"/>
    <col min="19" max="19" width="11.140625" bestFit="1" customWidth="1"/>
    <col min="20" max="21" width="10.140625" customWidth="1"/>
    <col min="22" max="22" width="11.140625" bestFit="1" customWidth="1"/>
    <col min="23" max="23" width="15.140625" bestFit="1" customWidth="1"/>
    <col min="24" max="24" width="11.140625" bestFit="1" customWidth="1"/>
    <col min="25" max="25" width="13.85546875" bestFit="1" customWidth="1"/>
    <col min="26" max="26" width="13.42578125" customWidth="1"/>
  </cols>
  <sheetData>
    <row r="1" spans="1:25" ht="15">
      <c r="A1" s="83"/>
      <c r="B1" s="1"/>
      <c r="C1" s="2"/>
      <c r="D1" s="4"/>
      <c r="E1" s="4"/>
      <c r="F1" s="4"/>
      <c r="G1" s="2"/>
      <c r="H1" s="2"/>
      <c r="I1" s="2"/>
      <c r="J1" s="2"/>
      <c r="K1" s="2"/>
      <c r="L1" s="3"/>
      <c r="M1" s="2"/>
      <c r="N1" s="3"/>
      <c r="O1" s="4"/>
      <c r="P1" s="5"/>
      <c r="Q1" s="5"/>
      <c r="S1" s="5"/>
      <c r="T1" s="5"/>
      <c r="U1" s="5"/>
      <c r="V1" s="5"/>
      <c r="W1" s="5"/>
      <c r="X1" s="5"/>
      <c r="Y1" s="5"/>
    </row>
    <row r="2" spans="1:25" ht="12.75">
      <c r="A2" s="112" t="s">
        <v>63</v>
      </c>
      <c r="B2" s="126" t="s">
        <v>64</v>
      </c>
      <c r="C2" s="114" t="s">
        <v>65</v>
      </c>
      <c r="D2" s="115" t="s">
        <v>66</v>
      </c>
      <c r="E2" s="115" t="s">
        <v>116</v>
      </c>
      <c r="F2" s="115" t="s">
        <v>67</v>
      </c>
      <c r="G2" s="115" t="s">
        <v>68</v>
      </c>
      <c r="H2" s="116" t="s">
        <v>69</v>
      </c>
      <c r="I2" s="113" t="s">
        <v>10</v>
      </c>
      <c r="J2" s="113" t="s">
        <v>70</v>
      </c>
      <c r="K2" s="113" t="s">
        <v>71</v>
      </c>
      <c r="L2" s="117" t="s">
        <v>72</v>
      </c>
      <c r="M2" s="113" t="s">
        <v>73</v>
      </c>
      <c r="N2" s="117" t="s">
        <v>74</v>
      </c>
      <c r="O2" s="113" t="s">
        <v>75</v>
      </c>
      <c r="P2" s="118" t="s">
        <v>76</v>
      </c>
      <c r="Q2" s="129" t="s">
        <v>115</v>
      </c>
      <c r="R2" s="5"/>
      <c r="S2" s="18" t="s">
        <v>64</v>
      </c>
      <c r="T2" s="18"/>
      <c r="U2" s="18"/>
      <c r="V2" s="18" t="s">
        <v>77</v>
      </c>
      <c r="W2" s="18" t="s">
        <v>78</v>
      </c>
      <c r="X2" s="18" t="s">
        <v>79</v>
      </c>
      <c r="Y2" s="18" t="s">
        <v>80</v>
      </c>
    </row>
    <row r="3" spans="1:25" ht="14.25">
      <c r="A3" s="109">
        <v>1</v>
      </c>
      <c r="B3" s="124">
        <v>44379</v>
      </c>
      <c r="C3" s="103" t="s">
        <v>25</v>
      </c>
      <c r="D3" s="102" t="str">
        <f>IF(MID(C3, FIND("【", C3) + 1, FIND("】", C3) - FIND("【", C3) - 1) = "Polo Ralph Lauren", "Ralph Lauren", MID(C3, FIND("【", C3) + 1, FIND("】", C3) - FIND("【", C3) - 1))</f>
        <v>UGG</v>
      </c>
      <c r="E3" s="102" t="s">
        <v>98</v>
      </c>
      <c r="F3" s="85">
        <v>12370</v>
      </c>
      <c r="G3" s="36">
        <f>F3*0.055</f>
        <v>680.35</v>
      </c>
      <c r="H3" s="86">
        <v>72</v>
      </c>
      <c r="I3" s="84">
        <v>1.1025</v>
      </c>
      <c r="J3" s="86">
        <f>H3*I3</f>
        <v>79.38</v>
      </c>
      <c r="K3" s="36">
        <v>110</v>
      </c>
      <c r="L3" s="36">
        <f>ROUND(J3*K3, 0)</f>
        <v>8732</v>
      </c>
      <c r="M3" s="36">
        <v>2337</v>
      </c>
      <c r="N3" s="36">
        <f>ROUND(F3-G3-L3-M3,0)</f>
        <v>621</v>
      </c>
      <c r="O3" s="87">
        <f>N3/F3</f>
        <v>5.0202101859337107E-2</v>
      </c>
      <c r="P3" s="110">
        <v>276583437115</v>
      </c>
      <c r="Q3" s="130" t="s">
        <v>113</v>
      </c>
      <c r="S3" s="18"/>
      <c r="T3" s="38"/>
      <c r="U3" s="38"/>
      <c r="V3" s="38"/>
      <c r="W3" s="38"/>
      <c r="X3" s="38"/>
      <c r="Y3" s="38">
        <f t="shared" ref="Y3:Y15" si="0">SUM(V3:X3)</f>
        <v>0</v>
      </c>
    </row>
    <row r="4" spans="1:25" ht="14.25">
      <c r="A4" s="109">
        <v>2</v>
      </c>
      <c r="B4" s="124">
        <v>44380</v>
      </c>
      <c r="C4" s="103" t="s">
        <v>26</v>
      </c>
      <c r="D4" s="102" t="str">
        <f>IF(MID(C4, FIND("【", C4) + 1, FIND("】", C4) - FIND("【", C4) - 1) = "Polo Ralph Lauren", "Ralph Lauren", MID(C4, FIND("【", C4) + 1, FIND("】", C4) - FIND("【", C4) - 1))</f>
        <v>UGG</v>
      </c>
      <c r="E4" s="102" t="s">
        <v>98</v>
      </c>
      <c r="F4" s="88">
        <v>13970</v>
      </c>
      <c r="G4" s="36">
        <f t="shared" ref="G4:G66" si="1">F4*0.055</f>
        <v>768.35</v>
      </c>
      <c r="H4" s="86">
        <v>78.989999999999995</v>
      </c>
      <c r="I4" s="84">
        <v>1.1025</v>
      </c>
      <c r="J4" s="86">
        <f t="shared" ref="J4:J66" si="2">H4*I4</f>
        <v>87.086474999999993</v>
      </c>
      <c r="K4" s="36">
        <v>110</v>
      </c>
      <c r="L4" s="36">
        <f t="shared" ref="L4:L66" si="3">ROUND(J4*K4, 0)</f>
        <v>9580</v>
      </c>
      <c r="M4" s="36">
        <v>2337</v>
      </c>
      <c r="N4" s="36">
        <f t="shared" ref="N4:N66" si="4">ROUND(F4-G4-L4-M4,0)</f>
        <v>1285</v>
      </c>
      <c r="O4" s="87">
        <f t="shared" ref="O4:O66" si="5">N4/F4</f>
        <v>9.1982820329277029E-2</v>
      </c>
      <c r="P4" s="111">
        <v>276583436603</v>
      </c>
      <c r="Q4" s="130" t="s">
        <v>113</v>
      </c>
      <c r="S4" s="18"/>
      <c r="T4" s="38"/>
      <c r="U4" s="38"/>
      <c r="V4" s="38"/>
      <c r="W4" s="38"/>
      <c r="X4" s="38"/>
      <c r="Y4" s="38">
        <f t="shared" si="0"/>
        <v>0</v>
      </c>
    </row>
    <row r="5" spans="1:25" ht="14.25">
      <c r="A5" s="109">
        <v>3</v>
      </c>
      <c r="B5" s="125">
        <v>44380</v>
      </c>
      <c r="C5" s="103" t="s">
        <v>27</v>
      </c>
      <c r="D5" s="102" t="str">
        <f>MID(C3, FIND("【", C3) + 1, FIND("】", C3) - FIND("【", C3) - 1)</f>
        <v>UGG</v>
      </c>
      <c r="E5" s="102" t="s">
        <v>98</v>
      </c>
      <c r="F5" s="88">
        <v>13980</v>
      </c>
      <c r="G5" s="36">
        <f t="shared" si="1"/>
        <v>768.9</v>
      </c>
      <c r="H5" s="86">
        <v>71.989999999999995</v>
      </c>
      <c r="I5" s="84">
        <v>1.1025</v>
      </c>
      <c r="J5" s="86">
        <f t="shared" si="2"/>
        <v>79.368974999999992</v>
      </c>
      <c r="K5" s="36">
        <v>110</v>
      </c>
      <c r="L5" s="36">
        <f t="shared" si="3"/>
        <v>8731</v>
      </c>
      <c r="M5" s="36">
        <v>2337</v>
      </c>
      <c r="N5" s="36">
        <f t="shared" si="4"/>
        <v>2143</v>
      </c>
      <c r="O5" s="87">
        <f t="shared" si="5"/>
        <v>0.1532904148783977</v>
      </c>
      <c r="P5" s="111">
        <v>276583436975</v>
      </c>
      <c r="Q5" s="130" t="s">
        <v>113</v>
      </c>
      <c r="S5" s="18"/>
      <c r="T5" s="38"/>
      <c r="U5" s="38"/>
      <c r="V5" s="38"/>
      <c r="W5" s="38"/>
      <c r="X5" s="38"/>
      <c r="Y5" s="38">
        <f t="shared" si="0"/>
        <v>0</v>
      </c>
    </row>
    <row r="6" spans="1:25" ht="14.25">
      <c r="A6" s="109">
        <v>4</v>
      </c>
      <c r="B6" s="124">
        <v>44380</v>
      </c>
      <c r="C6" s="120" t="s">
        <v>28</v>
      </c>
      <c r="D6" s="102" t="s">
        <v>112</v>
      </c>
      <c r="E6" s="102" t="s">
        <v>93</v>
      </c>
      <c r="F6" s="88">
        <v>8530</v>
      </c>
      <c r="G6" s="36">
        <f t="shared" si="1"/>
        <v>469.15</v>
      </c>
      <c r="H6" s="86">
        <v>45.95</v>
      </c>
      <c r="I6" s="84">
        <v>1.091</v>
      </c>
      <c r="J6" s="86">
        <f t="shared" si="2"/>
        <v>50.131450000000001</v>
      </c>
      <c r="K6" s="36">
        <v>110</v>
      </c>
      <c r="L6" s="36">
        <f t="shared" si="3"/>
        <v>5514</v>
      </c>
      <c r="M6" s="36">
        <v>1768</v>
      </c>
      <c r="N6" s="36">
        <f t="shared" si="4"/>
        <v>779</v>
      </c>
      <c r="O6" s="87">
        <f t="shared" si="5"/>
        <v>9.1324736225087924E-2</v>
      </c>
      <c r="P6" s="111">
        <v>276583448153</v>
      </c>
      <c r="Q6" s="130" t="s">
        <v>114</v>
      </c>
      <c r="S6" s="18"/>
      <c r="T6" s="38"/>
      <c r="U6" s="38"/>
      <c r="V6" s="38"/>
      <c r="W6" s="38"/>
      <c r="X6" s="38"/>
      <c r="Y6" s="38">
        <f t="shared" si="0"/>
        <v>0</v>
      </c>
    </row>
    <row r="7" spans="1:25" ht="14.25">
      <c r="A7" s="109">
        <v>5</v>
      </c>
      <c r="B7" s="124">
        <v>44381</v>
      </c>
      <c r="C7" s="103" t="s">
        <v>29</v>
      </c>
      <c r="D7" s="102" t="str">
        <f>IF(MID(C7, FIND("【", C7) + 1, FIND("】", C7) - FIND("【", C7) - 1) = "Polo Ralph Lauren", "Ralph Lauren", MID(C7, FIND("【", C7) + 1, FIND("】", C7) - FIND("【", C7) - 1))</f>
        <v>MARC JACOBS</v>
      </c>
      <c r="E7" s="102" t="s">
        <v>90</v>
      </c>
      <c r="F7" s="88">
        <v>22880</v>
      </c>
      <c r="G7" s="36">
        <f t="shared" si="1"/>
        <v>1258.4000000000001</v>
      </c>
      <c r="H7" s="86">
        <v>141.97</v>
      </c>
      <c r="I7" s="84">
        <v>1.1025</v>
      </c>
      <c r="J7" s="86">
        <f t="shared" si="2"/>
        <v>156.52192500000001</v>
      </c>
      <c r="K7" s="36">
        <v>110</v>
      </c>
      <c r="L7" s="36">
        <f t="shared" si="3"/>
        <v>17217</v>
      </c>
      <c r="M7" s="36">
        <v>2631</v>
      </c>
      <c r="N7" s="36">
        <f t="shared" si="4"/>
        <v>1774</v>
      </c>
      <c r="O7" s="87">
        <f t="shared" si="5"/>
        <v>7.7534965034965028E-2</v>
      </c>
      <c r="P7" s="111">
        <v>276583425661</v>
      </c>
      <c r="Q7" s="130" t="s">
        <v>113</v>
      </c>
      <c r="S7" s="18"/>
      <c r="T7" s="38"/>
      <c r="U7" s="38"/>
      <c r="V7" s="38"/>
      <c r="W7" s="38"/>
      <c r="X7" s="38"/>
      <c r="Y7" s="38">
        <f t="shared" si="0"/>
        <v>0</v>
      </c>
    </row>
    <row r="8" spans="1:25" ht="14.25">
      <c r="A8" s="109">
        <v>6</v>
      </c>
      <c r="B8" s="124">
        <v>44381</v>
      </c>
      <c r="C8" s="103" t="s">
        <v>30</v>
      </c>
      <c r="D8" s="102" t="str">
        <f>IF(MID(C8, FIND("【", C8) + 1, FIND("】", C8) - FIND("【", C8) - 1) = "Polo Ralph Lauren", "Ralph Lauren", MID(C8, FIND("【", C8) + 1, FIND("】", C8) - FIND("【", C8) - 1))</f>
        <v>COACH</v>
      </c>
      <c r="E8" s="102" t="s">
        <v>98</v>
      </c>
      <c r="F8" s="88">
        <v>16320</v>
      </c>
      <c r="G8" s="36">
        <f t="shared" si="1"/>
        <v>897.6</v>
      </c>
      <c r="H8" s="86">
        <v>92</v>
      </c>
      <c r="I8" s="84">
        <v>1.1025</v>
      </c>
      <c r="J8" s="86">
        <f t="shared" si="2"/>
        <v>101.43</v>
      </c>
      <c r="K8" s="36">
        <v>110</v>
      </c>
      <c r="L8" s="36">
        <f t="shared" si="3"/>
        <v>11157</v>
      </c>
      <c r="M8" s="36">
        <v>2473</v>
      </c>
      <c r="N8" s="36">
        <f t="shared" si="4"/>
        <v>1792</v>
      </c>
      <c r="O8" s="87">
        <f t="shared" si="5"/>
        <v>0.10980392156862745</v>
      </c>
      <c r="P8" s="111">
        <v>276583451966</v>
      </c>
      <c r="Q8" s="130" t="s">
        <v>113</v>
      </c>
      <c r="S8" s="18"/>
      <c r="T8" s="38"/>
      <c r="U8" s="38"/>
      <c r="V8" s="38"/>
      <c r="W8" s="38"/>
      <c r="X8" s="38"/>
      <c r="Y8" s="38">
        <f t="shared" si="0"/>
        <v>0</v>
      </c>
    </row>
    <row r="9" spans="1:25" ht="14.25">
      <c r="A9" s="109">
        <v>7</v>
      </c>
      <c r="B9" s="124">
        <v>44381</v>
      </c>
      <c r="C9" s="103" t="s">
        <v>31</v>
      </c>
      <c r="D9" s="102" t="str">
        <f>IF(MID(C9, FIND("【", C9) + 1, FIND("】", C9) - FIND("【", C9) - 1) = "Polo Ralph Lauren", "Ralph Lauren", MID(C9, FIND("【", C9) + 1, FIND("】", C9) - FIND("【", C9) - 1))</f>
        <v>Koolaburra by UGG</v>
      </c>
      <c r="E9" s="102" t="s">
        <v>98</v>
      </c>
      <c r="F9" s="88">
        <v>12810</v>
      </c>
      <c r="G9" s="36">
        <f t="shared" si="1"/>
        <v>704.55</v>
      </c>
      <c r="H9" s="86">
        <v>46.95</v>
      </c>
      <c r="I9" s="84">
        <v>1.1025</v>
      </c>
      <c r="J9" s="86">
        <f t="shared" si="2"/>
        <v>51.762375000000006</v>
      </c>
      <c r="K9" s="36">
        <v>110</v>
      </c>
      <c r="L9" s="36">
        <f t="shared" si="3"/>
        <v>5694</v>
      </c>
      <c r="M9" s="36">
        <v>2337</v>
      </c>
      <c r="N9" s="36">
        <f t="shared" si="4"/>
        <v>4074</v>
      </c>
      <c r="O9" s="87">
        <f t="shared" si="5"/>
        <v>0.31803278688524589</v>
      </c>
      <c r="P9" s="111">
        <v>276583448400</v>
      </c>
      <c r="Q9" s="130" t="s">
        <v>113</v>
      </c>
      <c r="S9" s="18"/>
      <c r="T9" s="38"/>
      <c r="U9" s="38"/>
      <c r="V9" s="38"/>
      <c r="W9" s="38"/>
      <c r="X9" s="38"/>
      <c r="Y9" s="38">
        <f t="shared" si="0"/>
        <v>0</v>
      </c>
    </row>
    <row r="10" spans="1:25" ht="14.25">
      <c r="A10" s="109">
        <v>8</v>
      </c>
      <c r="B10" s="124">
        <v>44381</v>
      </c>
      <c r="C10" s="103" t="s">
        <v>26</v>
      </c>
      <c r="D10" s="102" t="str">
        <f>IF(MID(C10, FIND("【", C10) + 1, FIND("】", C10) - FIND("【", C10) - 1) = "Polo Ralph Lauren", "Ralph Lauren", MID(C10, FIND("【", C10) + 1, FIND("】", C10) - FIND("【", C10) - 1))</f>
        <v>UGG</v>
      </c>
      <c r="E10" s="102" t="s">
        <v>98</v>
      </c>
      <c r="F10" s="88">
        <v>13870</v>
      </c>
      <c r="G10" s="36">
        <f t="shared" si="1"/>
        <v>762.85</v>
      </c>
      <c r="H10" s="86">
        <v>78.989999999999995</v>
      </c>
      <c r="I10" s="84">
        <v>1.1025</v>
      </c>
      <c r="J10" s="86">
        <f t="shared" si="2"/>
        <v>87.086474999999993</v>
      </c>
      <c r="K10" s="36">
        <v>110</v>
      </c>
      <c r="L10" s="36">
        <f t="shared" si="3"/>
        <v>9580</v>
      </c>
      <c r="M10" s="36">
        <v>2337</v>
      </c>
      <c r="N10" s="36">
        <f t="shared" si="4"/>
        <v>1190</v>
      </c>
      <c r="O10" s="87">
        <f t="shared" si="5"/>
        <v>8.5796683489545778E-2</v>
      </c>
      <c r="P10" s="111">
        <v>276583437222</v>
      </c>
      <c r="Q10" s="130" t="s">
        <v>113</v>
      </c>
      <c r="S10" s="18"/>
      <c r="T10" s="38"/>
      <c r="U10" s="38"/>
      <c r="V10" s="38"/>
      <c r="W10" s="38"/>
      <c r="X10" s="38"/>
      <c r="Y10" s="38">
        <f t="shared" si="0"/>
        <v>0</v>
      </c>
    </row>
    <row r="11" spans="1:25" ht="14.25">
      <c r="A11" s="109">
        <v>9</v>
      </c>
      <c r="B11" s="124">
        <v>44382</v>
      </c>
      <c r="C11" s="103" t="s">
        <v>32</v>
      </c>
      <c r="D11" s="102" t="str">
        <f>IF(MID(C11, FIND("【", C11) + 1, FIND("】", C11) - FIND("【", C11) - 1) = "Polo Ralph Lauren", "Ralph Lauren", MID(C11, FIND("【", C11) + 1, FIND("】", C11) - FIND("【", C11) - 1))</f>
        <v>Ralph Lauren</v>
      </c>
      <c r="E11" s="102" t="s">
        <v>91</v>
      </c>
      <c r="F11" s="88">
        <v>13320</v>
      </c>
      <c r="G11" s="36">
        <f t="shared" si="1"/>
        <v>732.6</v>
      </c>
      <c r="H11" s="86">
        <v>81.5</v>
      </c>
      <c r="I11" s="84">
        <v>1.1025</v>
      </c>
      <c r="J11" s="86">
        <f t="shared" si="2"/>
        <v>89.853750000000005</v>
      </c>
      <c r="K11" s="36">
        <v>110</v>
      </c>
      <c r="L11" s="36">
        <f t="shared" si="3"/>
        <v>9884</v>
      </c>
      <c r="M11" s="36">
        <v>2027</v>
      </c>
      <c r="N11" s="36">
        <f t="shared" si="4"/>
        <v>676</v>
      </c>
      <c r="O11" s="87">
        <f t="shared" si="5"/>
        <v>5.075075075075075E-2</v>
      </c>
      <c r="P11" s="111">
        <v>276583440534</v>
      </c>
      <c r="Q11" s="130" t="s">
        <v>114</v>
      </c>
      <c r="S11" s="18"/>
      <c r="T11" s="38"/>
      <c r="U11" s="38"/>
      <c r="V11" s="38"/>
      <c r="W11" s="38"/>
      <c r="X11" s="38"/>
      <c r="Y11" s="38">
        <f t="shared" si="0"/>
        <v>0</v>
      </c>
    </row>
    <row r="12" spans="1:25" ht="14.25">
      <c r="A12" s="109">
        <v>10</v>
      </c>
      <c r="B12" s="124">
        <v>44382</v>
      </c>
      <c r="C12" s="103" t="s">
        <v>33</v>
      </c>
      <c r="D12" s="102" t="str">
        <f>IF(MID(C12, FIND("【", C12) + 1, FIND("】", C12) - FIND("【", C12) - 1) = "Polo Ralph Lauren", "Ralph Lauren", MID(C12, FIND("【", C12) + 1, FIND("】", C12) - FIND("【", C12) - 1))</f>
        <v>VANS</v>
      </c>
      <c r="E12" s="102" t="s">
        <v>96</v>
      </c>
      <c r="F12" s="88">
        <v>9940</v>
      </c>
      <c r="G12" s="36">
        <f t="shared" si="1"/>
        <v>546.70000000000005</v>
      </c>
      <c r="H12" s="86">
        <v>45.5</v>
      </c>
      <c r="I12" s="84">
        <v>1.0880000000000001</v>
      </c>
      <c r="J12" s="86">
        <f t="shared" si="2"/>
        <v>49.504000000000005</v>
      </c>
      <c r="K12" s="36">
        <v>110</v>
      </c>
      <c r="L12" s="36">
        <f t="shared" si="3"/>
        <v>5445</v>
      </c>
      <c r="M12" s="36">
        <v>1768</v>
      </c>
      <c r="N12" s="36">
        <f t="shared" si="4"/>
        <v>2180</v>
      </c>
      <c r="O12" s="87">
        <f t="shared" si="5"/>
        <v>0.21931589537223339</v>
      </c>
      <c r="P12" s="111">
        <v>276583458535</v>
      </c>
      <c r="Q12" s="130" t="s">
        <v>114</v>
      </c>
      <c r="S12" s="18"/>
      <c r="T12" s="38"/>
      <c r="U12" s="38"/>
      <c r="V12" s="38"/>
      <c r="W12" s="38"/>
      <c r="X12" s="38"/>
      <c r="Y12" s="38">
        <f t="shared" si="0"/>
        <v>0</v>
      </c>
    </row>
    <row r="13" spans="1:25" ht="14.25">
      <c r="A13" s="109">
        <v>11</v>
      </c>
      <c r="B13" s="124">
        <v>44382</v>
      </c>
      <c r="C13" s="106" t="s">
        <v>34</v>
      </c>
      <c r="D13" s="102" t="str">
        <f>IF(MID(C13, FIND("【", C13) + 1, FIND("】", C13) - FIND("【", C13) - 1) = "Polo Ralph Lauren", "Ralph Lauren", MID(C13, FIND("【", C13) + 1, FIND("】", C13) - FIND("【", C13) - 1))</f>
        <v>UGG</v>
      </c>
      <c r="E13" s="102" t="s">
        <v>98</v>
      </c>
      <c r="F13" s="88">
        <v>19680</v>
      </c>
      <c r="G13" s="36">
        <f t="shared" si="1"/>
        <v>1082.4000000000001</v>
      </c>
      <c r="H13" s="86">
        <v>92</v>
      </c>
      <c r="I13" s="84">
        <v>1.1025</v>
      </c>
      <c r="J13" s="86">
        <f t="shared" si="2"/>
        <v>101.43</v>
      </c>
      <c r="K13" s="36">
        <v>110</v>
      </c>
      <c r="L13" s="36">
        <f t="shared" si="3"/>
        <v>11157</v>
      </c>
      <c r="M13" s="36">
        <v>2337</v>
      </c>
      <c r="N13" s="36">
        <f t="shared" si="4"/>
        <v>5104</v>
      </c>
      <c r="O13" s="87">
        <f t="shared" si="5"/>
        <v>0.25934959349593495</v>
      </c>
      <c r="P13" s="111">
        <v>276583437141</v>
      </c>
      <c r="Q13" s="130" t="s">
        <v>113</v>
      </c>
      <c r="S13" s="18"/>
      <c r="T13" s="38"/>
      <c r="U13" s="38"/>
      <c r="V13" s="38"/>
      <c r="W13" s="38"/>
      <c r="X13" s="38"/>
      <c r="Y13" s="38">
        <f t="shared" si="0"/>
        <v>0</v>
      </c>
    </row>
    <row r="14" spans="1:25" ht="14.25">
      <c r="A14" s="109">
        <v>12</v>
      </c>
      <c r="B14" s="124">
        <v>44382</v>
      </c>
      <c r="C14" s="103" t="s">
        <v>35</v>
      </c>
      <c r="D14" s="102" t="str">
        <f>IF(MID(C14, FIND("【", C14) + 1, FIND("】", C14) - FIND("【", C14) - 1) = "Polo Ralph Lauren", "Ralph Lauren", MID(C14, FIND("【", C14) + 1, FIND("】", C14) - FIND("【", C14) - 1))</f>
        <v>FTC</v>
      </c>
      <c r="E14" s="102" t="s">
        <v>92</v>
      </c>
      <c r="F14" s="88">
        <v>8735</v>
      </c>
      <c r="G14" s="36">
        <f t="shared" si="1"/>
        <v>480.42500000000001</v>
      </c>
      <c r="H14" s="86">
        <v>35.950000000000003</v>
      </c>
      <c r="I14" s="84">
        <v>1.0760000000000001</v>
      </c>
      <c r="J14" s="86">
        <f t="shared" si="2"/>
        <v>38.682200000000009</v>
      </c>
      <c r="K14" s="36">
        <v>110</v>
      </c>
      <c r="L14" s="36">
        <f t="shared" si="3"/>
        <v>4255</v>
      </c>
      <c r="M14" s="36">
        <v>1768</v>
      </c>
      <c r="N14" s="36">
        <f t="shared" si="4"/>
        <v>2232</v>
      </c>
      <c r="O14" s="87">
        <f t="shared" si="5"/>
        <v>0.25552375500858615</v>
      </c>
      <c r="P14" s="111">
        <v>276583452003</v>
      </c>
      <c r="Q14" s="130" t="s">
        <v>114</v>
      </c>
      <c r="S14" s="18"/>
      <c r="T14" s="38"/>
      <c r="U14" s="38"/>
      <c r="V14" s="38"/>
      <c r="W14" s="38"/>
      <c r="X14" s="38"/>
      <c r="Y14" s="38">
        <f t="shared" si="0"/>
        <v>0</v>
      </c>
    </row>
    <row r="15" spans="1:25" ht="15" customHeight="1">
      <c r="A15" s="109">
        <v>13</v>
      </c>
      <c r="B15" s="124">
        <v>44383</v>
      </c>
      <c r="C15" s="103" t="s">
        <v>27</v>
      </c>
      <c r="D15" s="102" t="s">
        <v>85</v>
      </c>
      <c r="E15" s="102" t="s">
        <v>98</v>
      </c>
      <c r="F15" s="88">
        <v>13850</v>
      </c>
      <c r="G15" s="36">
        <f t="shared" si="1"/>
        <v>761.75</v>
      </c>
      <c r="H15" s="86">
        <v>51.99</v>
      </c>
      <c r="I15" s="84">
        <v>1.1025</v>
      </c>
      <c r="J15" s="86">
        <f t="shared" si="2"/>
        <v>57.318975000000002</v>
      </c>
      <c r="K15" s="36">
        <v>110</v>
      </c>
      <c r="L15" s="36">
        <f t="shared" si="3"/>
        <v>6305</v>
      </c>
      <c r="M15" s="36">
        <v>2337</v>
      </c>
      <c r="N15" s="36">
        <f t="shared" si="4"/>
        <v>4446</v>
      </c>
      <c r="O15" s="87">
        <f t="shared" si="5"/>
        <v>0.32101083032490974</v>
      </c>
      <c r="P15" s="111">
        <v>276583436706</v>
      </c>
      <c r="Q15" s="130" t="s">
        <v>113</v>
      </c>
      <c r="S15" s="18"/>
      <c r="T15" s="38"/>
      <c r="U15" s="38"/>
      <c r="V15" s="38"/>
      <c r="W15" s="38"/>
      <c r="X15" s="38"/>
      <c r="Y15" s="38">
        <f t="shared" si="0"/>
        <v>0</v>
      </c>
    </row>
    <row r="16" spans="1:25" ht="14.25">
      <c r="A16" s="109">
        <v>14</v>
      </c>
      <c r="B16" s="124">
        <v>44383</v>
      </c>
      <c r="C16" s="103" t="s">
        <v>36</v>
      </c>
      <c r="D16" s="102" t="str">
        <f>IF(MID(C16, FIND("【", C16) + 1, FIND("】", C16) - FIND("【", C16) - 1) = "Polo Ralph Lauren", "Ralph Lauren", MID(C16, FIND("【", C16) + 1, FIND("】", C16) - FIND("【", C16) - 1))</f>
        <v>Stussy</v>
      </c>
      <c r="E16" s="102" t="s">
        <v>93</v>
      </c>
      <c r="F16" s="88">
        <v>21790</v>
      </c>
      <c r="G16" s="36">
        <f t="shared" si="1"/>
        <v>1198.45</v>
      </c>
      <c r="H16" s="86">
        <v>121.95</v>
      </c>
      <c r="I16" s="84">
        <v>1.0925</v>
      </c>
      <c r="J16" s="86">
        <f t="shared" si="2"/>
        <v>133.23037500000001</v>
      </c>
      <c r="K16" s="36">
        <v>110</v>
      </c>
      <c r="L16" s="36">
        <f t="shared" si="3"/>
        <v>14655</v>
      </c>
      <c r="M16" s="36">
        <v>2027</v>
      </c>
      <c r="N16" s="36">
        <f t="shared" si="4"/>
        <v>3910</v>
      </c>
      <c r="O16" s="87">
        <f t="shared" si="5"/>
        <v>0.1794401101422671</v>
      </c>
      <c r="P16" s="111">
        <v>276583447825</v>
      </c>
      <c r="Q16" s="130" t="s">
        <v>113</v>
      </c>
      <c r="S16" s="18" t="s">
        <v>80</v>
      </c>
      <c r="T16" s="44"/>
      <c r="U16" s="44"/>
      <c r="V16" s="44">
        <f t="shared" ref="V16:Y16" si="6">SUM(V3:V15)</f>
        <v>0</v>
      </c>
      <c r="W16" s="44">
        <f t="shared" si="6"/>
        <v>0</v>
      </c>
      <c r="X16" s="44">
        <f t="shared" si="6"/>
        <v>0</v>
      </c>
      <c r="Y16" s="45">
        <f t="shared" si="6"/>
        <v>0</v>
      </c>
    </row>
    <row r="17" spans="1:25" ht="14.25">
      <c r="A17" s="109">
        <v>15</v>
      </c>
      <c r="B17" s="124">
        <v>44384</v>
      </c>
      <c r="C17" s="103" t="s">
        <v>37</v>
      </c>
      <c r="D17" s="102" t="str">
        <f>IF(MID(C17, FIND("【", C17) + 1, FIND("】", C17) - FIND("【", C17) - 1) = "Polo Ralph Lauren", "Ralph Lauren", MID(C17, FIND("【", C17) + 1, FIND("】", C17) - FIND("【", C17) - 1))</f>
        <v>Ralph Lauren</v>
      </c>
      <c r="E17" s="102" t="s">
        <v>93</v>
      </c>
      <c r="F17" s="88">
        <v>12950</v>
      </c>
      <c r="G17" s="36">
        <f t="shared" si="1"/>
        <v>712.25</v>
      </c>
      <c r="H17" s="86">
        <v>80</v>
      </c>
      <c r="I17" s="84">
        <v>1.1025</v>
      </c>
      <c r="J17" s="86">
        <f t="shared" si="2"/>
        <v>88.2</v>
      </c>
      <c r="K17" s="36">
        <v>110</v>
      </c>
      <c r="L17" s="36">
        <f t="shared" si="3"/>
        <v>9702</v>
      </c>
      <c r="M17" s="36">
        <v>1768</v>
      </c>
      <c r="N17" s="36">
        <f t="shared" si="4"/>
        <v>768</v>
      </c>
      <c r="O17" s="87">
        <f t="shared" si="5"/>
        <v>5.9305019305019302E-2</v>
      </c>
      <c r="P17" s="111">
        <v>276583469175</v>
      </c>
      <c r="Q17" s="130" t="s">
        <v>113</v>
      </c>
    </row>
    <row r="18" spans="1:25">
      <c r="A18" s="109">
        <v>16</v>
      </c>
      <c r="B18" s="124">
        <v>44385</v>
      </c>
      <c r="C18" s="103" t="s">
        <v>37</v>
      </c>
      <c r="D18" s="102" t="str">
        <f>IF(MID(C18, FIND("【", C18) + 1, FIND("】", C18) - FIND("【", C18) - 1) = "Polo Ralph Lauren", "Ralph Lauren", MID(C18, FIND("【", C18) + 1, FIND("】", C18) - FIND("【", C18) - 1))</f>
        <v>Ralph Lauren</v>
      </c>
      <c r="E18" s="102" t="s">
        <v>93</v>
      </c>
      <c r="F18" s="88">
        <v>12950</v>
      </c>
      <c r="G18" s="36">
        <f t="shared" si="1"/>
        <v>712.25</v>
      </c>
      <c r="H18" s="86">
        <v>80</v>
      </c>
      <c r="I18" s="84">
        <v>1.1025</v>
      </c>
      <c r="J18" s="86">
        <f t="shared" si="2"/>
        <v>88.2</v>
      </c>
      <c r="K18" s="36">
        <v>110</v>
      </c>
      <c r="L18" s="36">
        <f t="shared" si="3"/>
        <v>9702</v>
      </c>
      <c r="M18" s="36">
        <v>1768</v>
      </c>
      <c r="N18" s="36">
        <f t="shared" si="4"/>
        <v>768</v>
      </c>
      <c r="O18" s="87">
        <f t="shared" si="5"/>
        <v>5.9305019305019302E-2</v>
      </c>
      <c r="P18" s="111">
        <v>276583454674</v>
      </c>
      <c r="Q18" s="130" t="s">
        <v>113</v>
      </c>
      <c r="S18" s="46"/>
    </row>
    <row r="19" spans="1:25" ht="14.25">
      <c r="A19" s="109">
        <v>17</v>
      </c>
      <c r="B19" s="124">
        <v>44385</v>
      </c>
      <c r="C19" s="103" t="s">
        <v>32</v>
      </c>
      <c r="D19" s="102" t="str">
        <f>IF(MID(C19, FIND("【", C19) + 1, FIND("】", C19) - FIND("【", C19) - 1) = "Polo Ralph Lauren", "Ralph Lauren", MID(C19, FIND("【", C19) + 1, FIND("】", C19) - FIND("【", C19) - 1))</f>
        <v>Ralph Lauren</v>
      </c>
      <c r="E19" s="102" t="s">
        <v>91</v>
      </c>
      <c r="F19" s="88">
        <v>13320</v>
      </c>
      <c r="G19" s="36">
        <f t="shared" si="1"/>
        <v>732.6</v>
      </c>
      <c r="H19" s="86">
        <v>81.5</v>
      </c>
      <c r="I19" s="84">
        <v>1.1025</v>
      </c>
      <c r="J19" s="86">
        <f t="shared" si="2"/>
        <v>89.853750000000005</v>
      </c>
      <c r="K19" s="36">
        <v>110</v>
      </c>
      <c r="L19" s="36">
        <f t="shared" si="3"/>
        <v>9884</v>
      </c>
      <c r="M19" s="36">
        <v>2027</v>
      </c>
      <c r="N19" s="36">
        <f t="shared" si="4"/>
        <v>676</v>
      </c>
      <c r="O19" s="87">
        <f t="shared" si="5"/>
        <v>5.075075075075075E-2</v>
      </c>
      <c r="P19" s="111">
        <v>276583448492</v>
      </c>
      <c r="Q19" s="130" t="s">
        <v>114</v>
      </c>
      <c r="S19" s="18" t="s">
        <v>81</v>
      </c>
      <c r="T19" s="18"/>
      <c r="U19" s="18"/>
      <c r="V19" s="18" t="s">
        <v>82</v>
      </c>
      <c r="W19" s="47" t="s">
        <v>83</v>
      </c>
      <c r="X19" s="47" t="s">
        <v>82</v>
      </c>
      <c r="Y19" s="18" t="s">
        <v>84</v>
      </c>
    </row>
    <row r="20" spans="1:25" ht="14.25">
      <c r="A20" s="109">
        <v>18</v>
      </c>
      <c r="B20" s="124">
        <v>44386</v>
      </c>
      <c r="C20" s="103" t="s">
        <v>32</v>
      </c>
      <c r="D20" s="102" t="str">
        <f>IF(MID(C20, FIND("【", C20) + 1, FIND("】", C20) - FIND("【", C20) - 1) = "Polo Ralph Lauren", "Ralph Lauren", MID(C20, FIND("【", C20) + 1, FIND("】", C20) - FIND("【", C20) - 1))</f>
        <v>Ralph Lauren</v>
      </c>
      <c r="E20" s="102" t="s">
        <v>91</v>
      </c>
      <c r="F20" s="88">
        <v>13320</v>
      </c>
      <c r="G20" s="36">
        <f t="shared" si="1"/>
        <v>732.6</v>
      </c>
      <c r="H20" s="86">
        <v>81.5</v>
      </c>
      <c r="I20" s="84">
        <v>1.1025</v>
      </c>
      <c r="J20" s="86">
        <f t="shared" si="2"/>
        <v>89.853750000000005</v>
      </c>
      <c r="K20" s="36">
        <v>110</v>
      </c>
      <c r="L20" s="36">
        <f t="shared" si="3"/>
        <v>9884</v>
      </c>
      <c r="M20" s="36">
        <v>2027</v>
      </c>
      <c r="N20" s="36">
        <f t="shared" si="4"/>
        <v>676</v>
      </c>
      <c r="O20" s="87">
        <f t="shared" si="5"/>
        <v>5.075075075075075E-2</v>
      </c>
      <c r="P20" s="111">
        <v>276583448503</v>
      </c>
      <c r="Q20" s="130" t="s">
        <v>114</v>
      </c>
      <c r="S20" s="48">
        <f>F67</f>
        <v>911930</v>
      </c>
      <c r="T20" s="89"/>
      <c r="U20" s="89"/>
      <c r="V20" s="49">
        <f>N67</f>
        <v>119159</v>
      </c>
      <c r="W20" s="50">
        <f>Y16</f>
        <v>0</v>
      </c>
      <c r="X20" s="51">
        <f>V20-W20</f>
        <v>119159</v>
      </c>
      <c r="Y20" s="52">
        <f>X20/S20</f>
        <v>0.1306668274977246</v>
      </c>
    </row>
    <row r="21" spans="1:25" ht="14.25">
      <c r="A21" s="109">
        <v>19</v>
      </c>
      <c r="B21" s="124">
        <v>44386</v>
      </c>
      <c r="C21" s="103" t="s">
        <v>26</v>
      </c>
      <c r="D21" s="102" t="str">
        <f>IF(MID(C21, FIND("【", C21) + 1, FIND("】", C21) - FIND("【", C21) - 1) = "Polo Ralph Lauren", "Ralph Lauren", MID(C21, FIND("【", C21) + 1, FIND("】", C21) - FIND("【", C21) - 1))</f>
        <v>UGG</v>
      </c>
      <c r="E21" s="108" t="s">
        <v>98</v>
      </c>
      <c r="F21" s="88">
        <v>13470</v>
      </c>
      <c r="G21" s="36">
        <f t="shared" si="1"/>
        <v>740.85</v>
      </c>
      <c r="H21" s="86">
        <v>78.989999999999995</v>
      </c>
      <c r="I21" s="84">
        <v>1.1025</v>
      </c>
      <c r="J21" s="86">
        <f t="shared" si="2"/>
        <v>87.086474999999993</v>
      </c>
      <c r="K21" s="36">
        <v>110</v>
      </c>
      <c r="L21" s="36">
        <f t="shared" si="3"/>
        <v>9580</v>
      </c>
      <c r="M21" s="36">
        <v>2337</v>
      </c>
      <c r="N21" s="36">
        <f t="shared" si="4"/>
        <v>812</v>
      </c>
      <c r="O21" s="87">
        <f t="shared" si="5"/>
        <v>6.0282108389012622E-2</v>
      </c>
      <c r="P21" s="111">
        <v>276583448665</v>
      </c>
      <c r="Q21" s="130" t="s">
        <v>113</v>
      </c>
      <c r="S21" s="53"/>
      <c r="T21" s="53"/>
      <c r="U21" s="53"/>
      <c r="V21" s="53"/>
      <c r="W21" s="53"/>
      <c r="X21" s="54"/>
    </row>
    <row r="22" spans="1:25" ht="14.25">
      <c r="A22" s="109">
        <v>20</v>
      </c>
      <c r="B22" s="124">
        <v>44386</v>
      </c>
      <c r="C22" s="103" t="s">
        <v>26</v>
      </c>
      <c r="D22" s="102" t="str">
        <f>IF(MID(C22, FIND("【", C22) + 1, FIND("】", C22) - FIND("【", C22) - 1) = "Polo Ralph Lauren", "Ralph Lauren", MID(C22, FIND("【", C22) + 1, FIND("】", C22) - FIND("【", C22) - 1))</f>
        <v>UGG</v>
      </c>
      <c r="E22" s="102" t="s">
        <v>98</v>
      </c>
      <c r="F22" s="88">
        <v>13550</v>
      </c>
      <c r="G22" s="36">
        <f t="shared" si="1"/>
        <v>745.25</v>
      </c>
      <c r="H22" s="86">
        <v>78.989999999999995</v>
      </c>
      <c r="I22" s="84">
        <v>1.1025</v>
      </c>
      <c r="J22" s="86">
        <f t="shared" si="2"/>
        <v>87.086474999999993</v>
      </c>
      <c r="K22" s="36">
        <v>110</v>
      </c>
      <c r="L22" s="36">
        <f t="shared" si="3"/>
        <v>9580</v>
      </c>
      <c r="M22" s="36">
        <v>2337</v>
      </c>
      <c r="N22" s="36">
        <f t="shared" si="4"/>
        <v>888</v>
      </c>
      <c r="O22" s="87">
        <f t="shared" si="5"/>
        <v>6.5535055350553512E-2</v>
      </c>
      <c r="P22" s="111">
        <v>276583448680</v>
      </c>
      <c r="Q22" s="130" t="s">
        <v>113</v>
      </c>
      <c r="S22" s="55"/>
    </row>
    <row r="23" spans="1:25" ht="14.25">
      <c r="A23" s="109">
        <v>21</v>
      </c>
      <c r="B23" s="124">
        <v>44387</v>
      </c>
      <c r="C23" s="103" t="s">
        <v>44</v>
      </c>
      <c r="D23" s="102" t="str">
        <f>IF(MID(C23, FIND("【", C23) + 1, FIND("】", C23) - FIND("【", C23) - 1) = "Polo Ralph Lauren", "Ralph Lauren", MID(C23, FIND("【", C23) + 1, FIND("】", C23) - FIND("【", C23) - 1))</f>
        <v>UGG</v>
      </c>
      <c r="E23" s="102" t="s">
        <v>98</v>
      </c>
      <c r="F23" s="88">
        <v>11580</v>
      </c>
      <c r="G23" s="36">
        <f t="shared" si="1"/>
        <v>636.9</v>
      </c>
      <c r="H23" s="86">
        <v>53.95</v>
      </c>
      <c r="I23" s="84">
        <v>1.1025</v>
      </c>
      <c r="J23" s="86">
        <f t="shared" si="2"/>
        <v>59.479875000000007</v>
      </c>
      <c r="K23" s="36">
        <v>110</v>
      </c>
      <c r="L23" s="36">
        <f t="shared" si="3"/>
        <v>6543</v>
      </c>
      <c r="M23" s="36">
        <v>2337</v>
      </c>
      <c r="N23" s="36">
        <f t="shared" si="4"/>
        <v>2063</v>
      </c>
      <c r="O23" s="87">
        <f t="shared" si="5"/>
        <v>0.17815198618307426</v>
      </c>
      <c r="P23" s="111">
        <v>276583451970</v>
      </c>
      <c r="Q23" s="130" t="s">
        <v>114</v>
      </c>
    </row>
    <row r="24" spans="1:25" ht="14.25">
      <c r="A24" s="109">
        <v>22</v>
      </c>
      <c r="B24" s="124">
        <v>44387</v>
      </c>
      <c r="C24" s="103" t="s">
        <v>45</v>
      </c>
      <c r="D24" s="102" t="str">
        <f>IF(MID(C24, FIND("【", C24) + 1, FIND("】", C24) - FIND("【", C24) - 1) = "Polo Ralph Lauren", "Ralph Lauren", MID(C24, FIND("【", C24) + 1, FIND("】", C24) - FIND("【", C24) - 1))</f>
        <v>Ralph Lauren</v>
      </c>
      <c r="E24" s="102" t="s">
        <v>94</v>
      </c>
      <c r="F24" s="88">
        <v>21145</v>
      </c>
      <c r="G24" s="36">
        <f t="shared" si="1"/>
        <v>1162.9749999999999</v>
      </c>
      <c r="H24" s="86">
        <v>131.99</v>
      </c>
      <c r="I24" s="84">
        <v>1.1025</v>
      </c>
      <c r="J24" s="86">
        <f t="shared" si="2"/>
        <v>145.51897500000001</v>
      </c>
      <c r="K24" s="36">
        <v>110</v>
      </c>
      <c r="L24" s="36">
        <f t="shared" si="3"/>
        <v>16007</v>
      </c>
      <c r="M24" s="36">
        <v>2337</v>
      </c>
      <c r="N24" s="36">
        <f t="shared" si="4"/>
        <v>1638</v>
      </c>
      <c r="O24" s="87">
        <f t="shared" si="5"/>
        <v>7.7465121778198157E-2</v>
      </c>
      <c r="P24" s="111">
        <v>276583454663</v>
      </c>
      <c r="Q24" s="130" t="s">
        <v>113</v>
      </c>
    </row>
    <row r="25" spans="1:25" ht="14.25">
      <c r="A25" s="109">
        <v>23</v>
      </c>
      <c r="B25" s="124">
        <v>44387</v>
      </c>
      <c r="C25" s="103" t="s">
        <v>26</v>
      </c>
      <c r="D25" s="102" t="str">
        <f>IF(MID(C25, FIND("【", C25) + 1, FIND("】", C25) - FIND("【", C25) - 1) = "Polo Ralph Lauren", "Ralph Lauren", MID(C25, FIND("【", C25) + 1, FIND("】", C25) - FIND("【", C25) - 1))</f>
        <v>UGG</v>
      </c>
      <c r="E25" s="102" t="s">
        <v>98</v>
      </c>
      <c r="F25" s="88">
        <v>13470</v>
      </c>
      <c r="G25" s="36">
        <f t="shared" si="1"/>
        <v>740.85</v>
      </c>
      <c r="H25" s="86">
        <v>58.99</v>
      </c>
      <c r="I25" s="84">
        <v>1.1025</v>
      </c>
      <c r="J25" s="86">
        <f t="shared" si="2"/>
        <v>65.03647500000001</v>
      </c>
      <c r="K25" s="36">
        <v>110</v>
      </c>
      <c r="L25" s="36">
        <f t="shared" si="3"/>
        <v>7154</v>
      </c>
      <c r="M25" s="36">
        <v>2337</v>
      </c>
      <c r="N25" s="36">
        <f t="shared" si="4"/>
        <v>3238</v>
      </c>
      <c r="O25" s="87">
        <f t="shared" si="5"/>
        <v>0.24038604305864886</v>
      </c>
      <c r="P25" s="111">
        <v>276583454700</v>
      </c>
      <c r="Q25" s="130" t="s">
        <v>113</v>
      </c>
    </row>
    <row r="26" spans="1:25" ht="14.25">
      <c r="A26" s="109">
        <v>24</v>
      </c>
      <c r="B26" s="125">
        <v>44388</v>
      </c>
      <c r="C26" s="103" t="s">
        <v>46</v>
      </c>
      <c r="D26" s="102" t="str">
        <f>IF(MID(C26, FIND("【", C26) + 1, FIND("】", C26) - FIND("【", C26) - 1) = "Polo Ralph Lauren", "Ralph Lauren", MID(C26, FIND("【", C26) + 1, FIND("】", C26) - FIND("【", C26) - 1))</f>
        <v>VANS</v>
      </c>
      <c r="E26" s="102" t="s">
        <v>99</v>
      </c>
      <c r="F26" s="90">
        <v>14980</v>
      </c>
      <c r="G26" s="36">
        <f t="shared" si="1"/>
        <v>823.9</v>
      </c>
      <c r="H26" s="86">
        <v>82</v>
      </c>
      <c r="I26" s="84">
        <v>1.0900000000000001</v>
      </c>
      <c r="J26" s="86">
        <f t="shared" si="2"/>
        <v>89.38000000000001</v>
      </c>
      <c r="K26" s="36">
        <v>110</v>
      </c>
      <c r="L26" s="36">
        <f t="shared" si="3"/>
        <v>9832</v>
      </c>
      <c r="M26" s="36">
        <v>2473</v>
      </c>
      <c r="N26" s="36">
        <f t="shared" si="4"/>
        <v>1851</v>
      </c>
      <c r="O26" s="87">
        <f t="shared" si="5"/>
        <v>0.12356475300400534</v>
      </c>
      <c r="P26" s="111">
        <v>276583461464</v>
      </c>
      <c r="Q26" s="130" t="s">
        <v>114</v>
      </c>
    </row>
    <row r="27" spans="1:25" ht="14.25">
      <c r="A27" s="109">
        <v>25</v>
      </c>
      <c r="B27" s="124">
        <v>44389</v>
      </c>
      <c r="C27" s="103" t="s">
        <v>47</v>
      </c>
      <c r="D27" s="102" t="str">
        <f>IF(MID(C27, FIND("【", C27) + 1, FIND("】", C27) - FIND("【", C27) - 1) = "Polo Ralph Lauren", "Ralph Lauren", MID(C27, FIND("【", C27) + 1, FIND("】", C27) - FIND("【", C27) - 1))</f>
        <v>UGG</v>
      </c>
      <c r="E27" s="102" t="s">
        <v>98</v>
      </c>
      <c r="F27" s="88">
        <v>18290</v>
      </c>
      <c r="G27" s="36">
        <f t="shared" si="1"/>
        <v>1005.95</v>
      </c>
      <c r="H27" s="86">
        <v>109.99</v>
      </c>
      <c r="I27" s="84">
        <v>1.1025</v>
      </c>
      <c r="J27" s="86">
        <f t="shared" si="2"/>
        <v>121.263975</v>
      </c>
      <c r="K27" s="36">
        <v>110</v>
      </c>
      <c r="L27" s="36">
        <f t="shared" si="3"/>
        <v>13339</v>
      </c>
      <c r="M27" s="36">
        <v>2337</v>
      </c>
      <c r="N27" s="36">
        <f t="shared" si="4"/>
        <v>1608</v>
      </c>
      <c r="O27" s="87">
        <f t="shared" si="5"/>
        <v>8.791689447785675E-2</v>
      </c>
      <c r="P27" s="111">
        <v>276583469201</v>
      </c>
      <c r="Q27" s="130" t="s">
        <v>113</v>
      </c>
    </row>
    <row r="28" spans="1:25" ht="14.25">
      <c r="A28" s="109">
        <v>26</v>
      </c>
      <c r="B28" s="124">
        <v>44389</v>
      </c>
      <c r="C28" s="103" t="s">
        <v>26</v>
      </c>
      <c r="D28" s="102" t="str">
        <f>IF(MID(C28, FIND("【", C28) + 1, FIND("】", C28) - FIND("【", C28) - 1) = "Polo Ralph Lauren", "Ralph Lauren", MID(C28, FIND("【", C28) + 1, FIND("】", C28) - FIND("【", C28) - 1))</f>
        <v>UGG</v>
      </c>
      <c r="E28" s="108" t="s">
        <v>98</v>
      </c>
      <c r="F28" s="88">
        <v>13470</v>
      </c>
      <c r="G28" s="36">
        <f t="shared" si="1"/>
        <v>740.85</v>
      </c>
      <c r="H28" s="86">
        <v>78.989999999999995</v>
      </c>
      <c r="I28" s="84">
        <v>1.1025</v>
      </c>
      <c r="J28" s="86">
        <f t="shared" si="2"/>
        <v>87.086474999999993</v>
      </c>
      <c r="K28" s="36">
        <v>110</v>
      </c>
      <c r="L28" s="36">
        <f t="shared" si="3"/>
        <v>9580</v>
      </c>
      <c r="M28" s="36">
        <v>2337</v>
      </c>
      <c r="N28" s="36">
        <f t="shared" si="4"/>
        <v>812</v>
      </c>
      <c r="O28" s="87">
        <f t="shared" si="5"/>
        <v>6.0282108389012622E-2</v>
      </c>
      <c r="P28" s="111">
        <v>276583454711</v>
      </c>
      <c r="Q28" s="130" t="s">
        <v>113</v>
      </c>
    </row>
    <row r="29" spans="1:25" ht="14.25">
      <c r="A29" s="109">
        <v>28</v>
      </c>
      <c r="B29" s="124">
        <v>44390</v>
      </c>
      <c r="C29" s="103" t="s">
        <v>48</v>
      </c>
      <c r="D29" s="102" t="s">
        <v>88</v>
      </c>
      <c r="E29" s="102" t="s">
        <v>93</v>
      </c>
      <c r="F29" s="88">
        <v>7490</v>
      </c>
      <c r="G29" s="36">
        <f t="shared" si="1"/>
        <v>411.95</v>
      </c>
      <c r="H29" s="86">
        <v>38</v>
      </c>
      <c r="I29" s="84">
        <v>1.0740000000000001</v>
      </c>
      <c r="J29" s="86">
        <f t="shared" si="2"/>
        <v>40.812000000000005</v>
      </c>
      <c r="K29" s="36">
        <v>110</v>
      </c>
      <c r="L29" s="36">
        <f t="shared" si="3"/>
        <v>4489</v>
      </c>
      <c r="M29" s="36">
        <v>2027</v>
      </c>
      <c r="N29" s="36">
        <f t="shared" si="4"/>
        <v>562</v>
      </c>
      <c r="O29" s="87">
        <f t="shared" si="5"/>
        <v>7.5033377837116152E-2</v>
      </c>
      <c r="P29" s="111">
        <v>276583454814</v>
      </c>
      <c r="Q29" s="130" t="s">
        <v>114</v>
      </c>
    </row>
    <row r="30" spans="1:25" ht="14.25">
      <c r="A30" s="109">
        <v>29</v>
      </c>
      <c r="B30" s="124">
        <v>44391</v>
      </c>
      <c r="C30" s="103" t="s">
        <v>26</v>
      </c>
      <c r="D30" s="102" t="str">
        <f>IF(MID(C30, FIND("【", C30) + 1, FIND("】", C30) - FIND("【", C30) - 1) = "Polo Ralph Lauren", "Ralph Lauren", MID(C30, FIND("【", C30) + 1, FIND("】", C30) - FIND("【", C30) - 1))</f>
        <v>UGG</v>
      </c>
      <c r="E30" s="102" t="s">
        <v>98</v>
      </c>
      <c r="F30" s="88">
        <v>13470</v>
      </c>
      <c r="G30" s="36">
        <f t="shared" si="1"/>
        <v>740.85</v>
      </c>
      <c r="H30" s="86">
        <v>67.989999999999995</v>
      </c>
      <c r="I30" s="84">
        <v>1.1025</v>
      </c>
      <c r="J30" s="86">
        <f t="shared" si="2"/>
        <v>74.958974999999995</v>
      </c>
      <c r="K30" s="36">
        <v>110</v>
      </c>
      <c r="L30" s="36">
        <f t="shared" si="3"/>
        <v>8245</v>
      </c>
      <c r="M30" s="36">
        <v>2337</v>
      </c>
      <c r="N30" s="36">
        <f t="shared" si="4"/>
        <v>2147</v>
      </c>
      <c r="O30" s="87">
        <f t="shared" si="5"/>
        <v>0.15939123979213066</v>
      </c>
      <c r="P30" s="111">
        <v>276583461486</v>
      </c>
      <c r="Q30" s="130" t="s">
        <v>113</v>
      </c>
    </row>
    <row r="31" spans="1:25" ht="14.25">
      <c r="A31" s="109">
        <v>30</v>
      </c>
      <c r="B31" s="124">
        <v>44391</v>
      </c>
      <c r="C31" s="103" t="s">
        <v>46</v>
      </c>
      <c r="D31" s="102" t="str">
        <f>IF(MID(C31, FIND("【", C31) + 1, FIND("】", C31) - FIND("【", C31) - 1) = "Polo Ralph Lauren", "Ralph Lauren", MID(C31, FIND("【", C31) + 1, FIND("】", C31) - FIND("【", C31) - 1))</f>
        <v>VANS</v>
      </c>
      <c r="E31" s="102" t="s">
        <v>99</v>
      </c>
      <c r="F31" s="88">
        <v>14980</v>
      </c>
      <c r="G31" s="36">
        <f t="shared" si="1"/>
        <v>823.9</v>
      </c>
      <c r="H31" s="86">
        <v>82</v>
      </c>
      <c r="I31" s="84">
        <v>1.0900000000000001</v>
      </c>
      <c r="J31" s="86">
        <f t="shared" si="2"/>
        <v>89.38000000000001</v>
      </c>
      <c r="K31" s="36">
        <v>110</v>
      </c>
      <c r="L31" s="36">
        <f t="shared" si="3"/>
        <v>9832</v>
      </c>
      <c r="M31" s="36">
        <v>1768</v>
      </c>
      <c r="N31" s="36">
        <f t="shared" si="4"/>
        <v>2556</v>
      </c>
      <c r="O31" s="87">
        <f t="shared" si="5"/>
        <v>0.1706275033377837</v>
      </c>
      <c r="P31" s="111">
        <v>276583475641</v>
      </c>
      <c r="Q31" s="130" t="s">
        <v>114</v>
      </c>
    </row>
    <row r="32" spans="1:25" ht="14.25">
      <c r="A32" s="109">
        <v>31</v>
      </c>
      <c r="B32" s="124">
        <v>44392</v>
      </c>
      <c r="C32" s="103" t="s">
        <v>49</v>
      </c>
      <c r="D32" s="102" t="str">
        <f>IF(MID(C32, FIND("【", C32) + 1, FIND("】", C32) - FIND("【", C32) - 1) = "Polo Ralph Lauren", "Ralph Lauren", MID(C32, FIND("【", C32) + 1, FIND("】", C32) - FIND("【", C32) - 1))</f>
        <v>Ralph Lauren</v>
      </c>
      <c r="E32" s="102" t="s">
        <v>93</v>
      </c>
      <c r="F32" s="88">
        <v>13660</v>
      </c>
      <c r="G32" s="36">
        <f t="shared" si="1"/>
        <v>751.3</v>
      </c>
      <c r="H32" s="86">
        <v>70</v>
      </c>
      <c r="I32" s="84">
        <v>1.1025</v>
      </c>
      <c r="J32" s="86">
        <f t="shared" si="2"/>
        <v>77.174999999999997</v>
      </c>
      <c r="K32" s="36">
        <v>110</v>
      </c>
      <c r="L32" s="36">
        <f t="shared" si="3"/>
        <v>8489</v>
      </c>
      <c r="M32" s="36">
        <v>1768</v>
      </c>
      <c r="N32" s="36">
        <f t="shared" si="4"/>
        <v>2652</v>
      </c>
      <c r="O32" s="87">
        <f t="shared" si="5"/>
        <v>0.19414348462664716</v>
      </c>
      <c r="P32" s="111">
        <v>276583482405</v>
      </c>
      <c r="Q32" s="130" t="s">
        <v>113</v>
      </c>
    </row>
    <row r="33" spans="1:17" ht="14.25">
      <c r="A33" s="109">
        <v>32</v>
      </c>
      <c r="B33" s="124">
        <v>44393</v>
      </c>
      <c r="C33" s="120" t="s">
        <v>28</v>
      </c>
      <c r="D33" s="102" t="s">
        <v>112</v>
      </c>
      <c r="E33" s="102" t="s">
        <v>93</v>
      </c>
      <c r="F33" s="88">
        <v>8375</v>
      </c>
      <c r="G33" s="36">
        <f t="shared" si="1"/>
        <v>460.625</v>
      </c>
      <c r="H33" s="86">
        <v>45.95</v>
      </c>
      <c r="I33" s="84">
        <v>1.091</v>
      </c>
      <c r="J33" s="86">
        <f t="shared" si="2"/>
        <v>50.131450000000001</v>
      </c>
      <c r="K33" s="36">
        <v>110</v>
      </c>
      <c r="L33" s="36">
        <f t="shared" si="3"/>
        <v>5514</v>
      </c>
      <c r="M33" s="36">
        <v>1768</v>
      </c>
      <c r="N33" s="36">
        <f t="shared" si="4"/>
        <v>632</v>
      </c>
      <c r="O33" s="87">
        <f t="shared" si="5"/>
        <v>7.5462686567164178E-2</v>
      </c>
      <c r="P33" s="111">
        <v>276583475755</v>
      </c>
      <c r="Q33" s="130" t="s">
        <v>114</v>
      </c>
    </row>
    <row r="34" spans="1:17" ht="14.25">
      <c r="A34" s="109">
        <v>33</v>
      </c>
      <c r="B34" s="124">
        <v>44393</v>
      </c>
      <c r="C34" s="103" t="s">
        <v>50</v>
      </c>
      <c r="D34" s="102" t="str">
        <f>IF(MID(C34, FIND("【", C34) + 1, FIND("】", C34) - FIND("【", C34) - 1) = "Polo Ralph Lauren", "Ralph Lauren", MID(C34, FIND("【", C34) + 1, FIND("】", C34) - FIND("【", C34) - 1))</f>
        <v>Ralph Lauren</v>
      </c>
      <c r="E34" s="102" t="s">
        <v>93</v>
      </c>
      <c r="F34" s="88">
        <v>18890</v>
      </c>
      <c r="G34" s="36">
        <f t="shared" si="1"/>
        <v>1038.95</v>
      </c>
      <c r="H34" s="86">
        <v>98.5</v>
      </c>
      <c r="I34" s="84">
        <v>1.1025</v>
      </c>
      <c r="J34" s="86">
        <f t="shared" si="2"/>
        <v>108.59625</v>
      </c>
      <c r="K34" s="36">
        <v>110</v>
      </c>
      <c r="L34" s="36">
        <f t="shared" si="3"/>
        <v>11946</v>
      </c>
      <c r="M34" s="36">
        <v>1768</v>
      </c>
      <c r="N34" s="36">
        <f t="shared" si="4"/>
        <v>4137</v>
      </c>
      <c r="O34" s="87">
        <f t="shared" si="5"/>
        <v>0.21900476442562203</v>
      </c>
      <c r="P34" s="111">
        <v>276583475770</v>
      </c>
      <c r="Q34" s="130" t="s">
        <v>114</v>
      </c>
    </row>
    <row r="35" spans="1:17" ht="14.25">
      <c r="A35" s="109">
        <v>34</v>
      </c>
      <c r="B35" s="124">
        <v>44393</v>
      </c>
      <c r="C35" s="103" t="s">
        <v>27</v>
      </c>
      <c r="D35" s="102" t="s">
        <v>85</v>
      </c>
      <c r="E35" s="102" t="s">
        <v>98</v>
      </c>
      <c r="F35" s="88">
        <v>11970</v>
      </c>
      <c r="G35" s="36">
        <f t="shared" si="1"/>
        <v>658.35</v>
      </c>
      <c r="H35" s="86">
        <v>41.99</v>
      </c>
      <c r="I35" s="84">
        <v>1.1025</v>
      </c>
      <c r="J35" s="86">
        <f t="shared" si="2"/>
        <v>46.293975000000003</v>
      </c>
      <c r="K35" s="36">
        <v>110</v>
      </c>
      <c r="L35" s="36">
        <f t="shared" si="3"/>
        <v>5092</v>
      </c>
      <c r="M35" s="36">
        <v>2337</v>
      </c>
      <c r="N35" s="36">
        <f t="shared" si="4"/>
        <v>3883</v>
      </c>
      <c r="O35" s="87">
        <f t="shared" si="5"/>
        <v>0.32439431913116124</v>
      </c>
      <c r="P35" s="111">
        <v>276583472745</v>
      </c>
      <c r="Q35" s="130" t="s">
        <v>113</v>
      </c>
    </row>
    <row r="36" spans="1:17" ht="14.25">
      <c r="A36" s="109">
        <v>35</v>
      </c>
      <c r="B36" s="124">
        <v>44393</v>
      </c>
      <c r="C36" s="103" t="s">
        <v>26</v>
      </c>
      <c r="D36" s="102" t="str">
        <f>IF(MID(C36, FIND("【", C36) + 1, FIND("】", C36) - FIND("【", C36) - 1) = "Polo Ralph Lauren", "Ralph Lauren", MID(C36, FIND("【", C36) + 1, FIND("】", C36) - FIND("【", C36) - 1))</f>
        <v>UGG</v>
      </c>
      <c r="E36" s="102" t="s">
        <v>98</v>
      </c>
      <c r="F36" s="88">
        <v>12870</v>
      </c>
      <c r="G36" s="36">
        <f t="shared" si="1"/>
        <v>707.85</v>
      </c>
      <c r="H36" s="86">
        <v>67.989999999999995</v>
      </c>
      <c r="I36" s="84">
        <v>1.1025</v>
      </c>
      <c r="J36" s="86">
        <f t="shared" si="2"/>
        <v>74.958974999999995</v>
      </c>
      <c r="K36" s="36">
        <v>110</v>
      </c>
      <c r="L36" s="36">
        <f t="shared" si="3"/>
        <v>8245</v>
      </c>
      <c r="M36" s="36">
        <v>2337</v>
      </c>
      <c r="N36" s="36">
        <f t="shared" si="4"/>
        <v>1580</v>
      </c>
      <c r="O36" s="87">
        <f t="shared" si="5"/>
        <v>0.12276612276612277</v>
      </c>
      <c r="P36" s="111">
        <v>276583472734</v>
      </c>
      <c r="Q36" s="130" t="s">
        <v>113</v>
      </c>
    </row>
    <row r="37" spans="1:17" ht="14.25" customHeight="1">
      <c r="A37" s="109">
        <v>36</v>
      </c>
      <c r="B37" s="124">
        <v>44394</v>
      </c>
      <c r="C37" s="103" t="s">
        <v>35</v>
      </c>
      <c r="D37" s="102" t="str">
        <f>IF(MID(C37, FIND("【", C37) + 1, FIND("】", C37) - FIND("【", C37) - 1) = "Polo Ralph Lauren", "Ralph Lauren", MID(C37, FIND("【", C37) + 1, FIND("】", C37) - FIND("【", C37) - 1))</f>
        <v>FTC</v>
      </c>
      <c r="E37" s="102" t="s">
        <v>92</v>
      </c>
      <c r="F37" s="88">
        <v>8630</v>
      </c>
      <c r="G37" s="36">
        <f t="shared" si="1"/>
        <v>474.65</v>
      </c>
      <c r="H37" s="86">
        <v>35.950000000000003</v>
      </c>
      <c r="I37" s="84">
        <v>1.075</v>
      </c>
      <c r="J37" s="86">
        <f t="shared" si="2"/>
        <v>38.646250000000002</v>
      </c>
      <c r="K37" s="36">
        <v>110</v>
      </c>
      <c r="L37" s="36">
        <f t="shared" si="3"/>
        <v>4251</v>
      </c>
      <c r="M37" s="36">
        <v>1768</v>
      </c>
      <c r="N37" s="36">
        <f t="shared" si="4"/>
        <v>2136</v>
      </c>
      <c r="O37" s="87">
        <f t="shared" si="5"/>
        <v>0.24750869061413674</v>
      </c>
      <c r="P37" s="111">
        <v>276583486745</v>
      </c>
      <c r="Q37" s="130" t="s">
        <v>114</v>
      </c>
    </row>
    <row r="38" spans="1:17" ht="14.25">
      <c r="A38" s="109">
        <v>37</v>
      </c>
      <c r="B38" s="124">
        <v>44394</v>
      </c>
      <c r="C38" s="103" t="s">
        <v>26</v>
      </c>
      <c r="D38" s="102" t="str">
        <f>IF(MID(C38, FIND("【", C38) + 1, FIND("】", C38) - FIND("【", C38) - 1) = "Polo Ralph Lauren", "Ralph Lauren", MID(C38, FIND("【", C38) + 1, FIND("】", C38) - FIND("【", C38) - 1))</f>
        <v>UGG</v>
      </c>
      <c r="E38" s="102" t="s">
        <v>98</v>
      </c>
      <c r="F38" s="88">
        <v>12770</v>
      </c>
      <c r="G38" s="36">
        <f t="shared" si="1"/>
        <v>702.35</v>
      </c>
      <c r="H38" s="86">
        <v>67.989999999999995</v>
      </c>
      <c r="I38" s="84">
        <v>1.1025</v>
      </c>
      <c r="J38" s="86">
        <f t="shared" si="2"/>
        <v>74.958974999999995</v>
      </c>
      <c r="K38" s="36">
        <v>110</v>
      </c>
      <c r="L38" s="36">
        <f t="shared" si="3"/>
        <v>8245</v>
      </c>
      <c r="M38" s="36">
        <v>2337</v>
      </c>
      <c r="N38" s="36">
        <f t="shared" si="4"/>
        <v>1486</v>
      </c>
      <c r="O38" s="87">
        <f t="shared" si="5"/>
        <v>0.1163664839467502</v>
      </c>
      <c r="P38" s="111">
        <v>276583472701</v>
      </c>
      <c r="Q38" s="130" t="s">
        <v>113</v>
      </c>
    </row>
    <row r="39" spans="1:17" ht="14.25">
      <c r="A39" s="109">
        <v>38</v>
      </c>
      <c r="B39" s="124">
        <v>44395</v>
      </c>
      <c r="C39" s="103" t="s">
        <v>50</v>
      </c>
      <c r="D39" s="102" t="str">
        <f>IF(MID(C39, FIND("【", C39) + 1, FIND("】", C39) - FIND("【", C39) - 1) = "Polo Ralph Lauren", "Ralph Lauren", MID(C39, FIND("【", C39) + 1, FIND("】", C39) - FIND("【", C39) - 1))</f>
        <v>Ralph Lauren</v>
      </c>
      <c r="E39" s="102" t="s">
        <v>93</v>
      </c>
      <c r="F39" s="88">
        <v>18890</v>
      </c>
      <c r="G39" s="36">
        <f t="shared" si="1"/>
        <v>1038.95</v>
      </c>
      <c r="H39" s="86">
        <v>100.5</v>
      </c>
      <c r="I39" s="84">
        <v>1.1025</v>
      </c>
      <c r="J39" s="86">
        <f t="shared" si="2"/>
        <v>110.80125000000001</v>
      </c>
      <c r="K39" s="36">
        <v>110</v>
      </c>
      <c r="L39" s="36">
        <f t="shared" si="3"/>
        <v>12188</v>
      </c>
      <c r="M39" s="36">
        <v>2027</v>
      </c>
      <c r="N39" s="36">
        <f t="shared" si="4"/>
        <v>3636</v>
      </c>
      <c r="O39" s="87">
        <f t="shared" si="5"/>
        <v>0.19248279512969826</v>
      </c>
      <c r="P39" s="111">
        <v>276583475792</v>
      </c>
      <c r="Q39" s="130" t="s">
        <v>114</v>
      </c>
    </row>
    <row r="40" spans="1:17" ht="14.25">
      <c r="A40" s="109">
        <v>39</v>
      </c>
      <c r="B40" s="124">
        <v>44395</v>
      </c>
      <c r="C40" s="103" t="s">
        <v>46</v>
      </c>
      <c r="D40" s="102" t="str">
        <f>IF(MID(C40, FIND("【", C40) + 1, FIND("】", C40) - FIND("【", C40) - 1) = "Polo Ralph Lauren", "Ralph Lauren", MID(C40, FIND("【", C40) + 1, FIND("】", C40) - FIND("【", C40) - 1))</f>
        <v>VANS</v>
      </c>
      <c r="E40" s="102" t="s">
        <v>99</v>
      </c>
      <c r="F40" s="88">
        <v>15200</v>
      </c>
      <c r="G40" s="36">
        <f t="shared" si="1"/>
        <v>836</v>
      </c>
      <c r="H40" s="86">
        <v>82</v>
      </c>
      <c r="I40" s="84">
        <v>1.089</v>
      </c>
      <c r="J40" s="86">
        <f t="shared" si="2"/>
        <v>89.298000000000002</v>
      </c>
      <c r="K40" s="36">
        <v>110</v>
      </c>
      <c r="L40" s="36">
        <f t="shared" si="3"/>
        <v>9823</v>
      </c>
      <c r="M40" s="36">
        <v>2473</v>
      </c>
      <c r="N40" s="36">
        <f t="shared" si="4"/>
        <v>2068</v>
      </c>
      <c r="O40" s="87">
        <f t="shared" si="5"/>
        <v>0.13605263157894737</v>
      </c>
      <c r="P40" s="111">
        <v>276583475663</v>
      </c>
      <c r="Q40" s="130" t="s">
        <v>114</v>
      </c>
    </row>
    <row r="41" spans="1:17" ht="14.25">
      <c r="A41" s="109">
        <v>40</v>
      </c>
      <c r="B41" s="124">
        <v>44395</v>
      </c>
      <c r="C41" s="103" t="s">
        <v>48</v>
      </c>
      <c r="D41" s="102" t="s">
        <v>88</v>
      </c>
      <c r="E41" s="102" t="s">
        <v>93</v>
      </c>
      <c r="F41" s="88">
        <v>7490</v>
      </c>
      <c r="G41" s="36">
        <f t="shared" si="1"/>
        <v>411.95</v>
      </c>
      <c r="H41" s="86">
        <v>38</v>
      </c>
      <c r="I41" s="84">
        <v>1.0740000000000001</v>
      </c>
      <c r="J41" s="86">
        <f t="shared" si="2"/>
        <v>40.812000000000005</v>
      </c>
      <c r="K41" s="36">
        <v>110</v>
      </c>
      <c r="L41" s="36">
        <f t="shared" si="3"/>
        <v>4489</v>
      </c>
      <c r="M41" s="36">
        <v>2027</v>
      </c>
      <c r="N41" s="36">
        <f t="shared" si="4"/>
        <v>562</v>
      </c>
      <c r="O41" s="87">
        <f t="shared" si="5"/>
        <v>7.5033377837116152E-2</v>
      </c>
      <c r="P41" s="111">
        <v>276583475910</v>
      </c>
      <c r="Q41" s="130" t="s">
        <v>114</v>
      </c>
    </row>
    <row r="42" spans="1:17" ht="14.25">
      <c r="A42" s="109">
        <v>41</v>
      </c>
      <c r="B42" s="124">
        <v>44396</v>
      </c>
      <c r="C42" s="103" t="s">
        <v>46</v>
      </c>
      <c r="D42" s="102" t="str">
        <f>IF(MID(C42, FIND("【", C42) + 1, FIND("】", C42) - FIND("【", C42) - 1) = "Polo Ralph Lauren", "Ralph Lauren", MID(C42, FIND("【", C42) + 1, FIND("】", C42) - FIND("【", C42) - 1))</f>
        <v>VANS</v>
      </c>
      <c r="E42" s="102" t="s">
        <v>99</v>
      </c>
      <c r="F42" s="88">
        <v>15200</v>
      </c>
      <c r="G42" s="36">
        <f t="shared" si="1"/>
        <v>836</v>
      </c>
      <c r="H42" s="86">
        <v>82</v>
      </c>
      <c r="I42" s="84">
        <v>1.089</v>
      </c>
      <c r="J42" s="86">
        <f t="shared" si="2"/>
        <v>89.298000000000002</v>
      </c>
      <c r="K42" s="36">
        <v>110</v>
      </c>
      <c r="L42" s="36">
        <f t="shared" si="3"/>
        <v>9823</v>
      </c>
      <c r="M42" s="36">
        <v>2473</v>
      </c>
      <c r="N42" s="36">
        <f t="shared" si="4"/>
        <v>2068</v>
      </c>
      <c r="O42" s="87">
        <f t="shared" si="5"/>
        <v>0.13605263157894737</v>
      </c>
      <c r="P42" s="111">
        <v>276583475700</v>
      </c>
      <c r="Q42" s="130" t="s">
        <v>114</v>
      </c>
    </row>
    <row r="43" spans="1:17" ht="14.25">
      <c r="A43" s="109">
        <v>42</v>
      </c>
      <c r="B43" s="124">
        <v>44396</v>
      </c>
      <c r="C43" s="103" t="s">
        <v>51</v>
      </c>
      <c r="D43" s="102" t="s">
        <v>86</v>
      </c>
      <c r="E43" s="102" t="s">
        <v>99</v>
      </c>
      <c r="F43" s="88">
        <v>18690</v>
      </c>
      <c r="G43" s="36">
        <f t="shared" si="1"/>
        <v>1027.95</v>
      </c>
      <c r="H43" s="86">
        <v>102.99</v>
      </c>
      <c r="I43" s="84">
        <v>1.077</v>
      </c>
      <c r="J43" s="86">
        <f t="shared" si="2"/>
        <v>110.92022999999999</v>
      </c>
      <c r="K43" s="36">
        <v>110</v>
      </c>
      <c r="L43" s="36">
        <f t="shared" si="3"/>
        <v>12201</v>
      </c>
      <c r="M43" s="36">
        <v>2473</v>
      </c>
      <c r="N43" s="36">
        <f t="shared" si="4"/>
        <v>2988</v>
      </c>
      <c r="O43" s="87">
        <f t="shared" si="5"/>
        <v>0.15987158908507224</v>
      </c>
      <c r="P43" s="111">
        <v>276583472756</v>
      </c>
      <c r="Q43" s="130" t="s">
        <v>114</v>
      </c>
    </row>
    <row r="44" spans="1:17" ht="14.25">
      <c r="A44" s="109">
        <v>43</v>
      </c>
      <c r="B44" s="124">
        <v>44396</v>
      </c>
      <c r="C44" s="103" t="s">
        <v>52</v>
      </c>
      <c r="D44" s="102" t="str">
        <f>IF(MID(C44, FIND("【", C44) + 1, FIND("】", C44) - FIND("【", C44) - 1) = "Polo Ralph Lauren", "Ralph Lauren", MID(C44, FIND("【", C44) + 1, FIND("】", C44) - FIND("【", C44) - 1))</f>
        <v>UGG</v>
      </c>
      <c r="E44" s="102" t="s">
        <v>99</v>
      </c>
      <c r="F44" s="88">
        <v>15760</v>
      </c>
      <c r="G44" s="36">
        <f t="shared" si="1"/>
        <v>866.8</v>
      </c>
      <c r="H44" s="86">
        <v>91.55</v>
      </c>
      <c r="I44" s="84">
        <v>1.1025</v>
      </c>
      <c r="J44" s="86">
        <f t="shared" si="2"/>
        <v>100.933875</v>
      </c>
      <c r="K44" s="36">
        <v>110</v>
      </c>
      <c r="L44" s="36">
        <f t="shared" si="3"/>
        <v>11103</v>
      </c>
      <c r="M44" s="36">
        <v>2337</v>
      </c>
      <c r="N44" s="36">
        <f t="shared" si="4"/>
        <v>1453</v>
      </c>
      <c r="O44" s="87">
        <f t="shared" si="5"/>
        <v>9.2195431472081216E-2</v>
      </c>
      <c r="P44" s="111">
        <v>276583476061</v>
      </c>
      <c r="Q44" s="130" t="s">
        <v>113</v>
      </c>
    </row>
    <row r="45" spans="1:17" ht="14.25">
      <c r="A45" s="109">
        <v>44</v>
      </c>
      <c r="B45" s="124">
        <v>44398</v>
      </c>
      <c r="C45" s="103" t="s">
        <v>53</v>
      </c>
      <c r="D45" s="102" t="s">
        <v>85</v>
      </c>
      <c r="E45" s="102" t="s">
        <v>89</v>
      </c>
      <c r="F45" s="88">
        <v>13890</v>
      </c>
      <c r="G45" s="36">
        <f t="shared" si="1"/>
        <v>763.95</v>
      </c>
      <c r="H45" s="86">
        <v>85.99</v>
      </c>
      <c r="I45" s="84">
        <v>1.1025</v>
      </c>
      <c r="J45" s="86">
        <f t="shared" si="2"/>
        <v>94.803974999999994</v>
      </c>
      <c r="K45" s="36">
        <v>110</v>
      </c>
      <c r="L45" s="36">
        <f t="shared" si="3"/>
        <v>10428</v>
      </c>
      <c r="M45" s="36">
        <v>2337</v>
      </c>
      <c r="N45" s="36">
        <f t="shared" si="4"/>
        <v>361</v>
      </c>
      <c r="O45" s="87">
        <f t="shared" si="5"/>
        <v>2.5989920806335495E-2</v>
      </c>
      <c r="P45" s="111">
        <v>276583482534</v>
      </c>
      <c r="Q45" s="130" t="s">
        <v>113</v>
      </c>
    </row>
    <row r="46" spans="1:17" ht="14.25">
      <c r="A46" s="109">
        <v>45</v>
      </c>
      <c r="B46" s="124">
        <v>44399</v>
      </c>
      <c r="C46" s="103" t="s">
        <v>44</v>
      </c>
      <c r="D46" s="102" t="str">
        <f>IF(MID(C46, FIND("【", C46) + 1, FIND("】", C46) - FIND("【", C46) - 1) = "Polo Ralph Lauren", "Ralph Lauren", MID(C46, FIND("【", C46) + 1, FIND("】", C46) - FIND("【", C46) - 1))</f>
        <v>UGG</v>
      </c>
      <c r="E46" s="102" t="s">
        <v>98</v>
      </c>
      <c r="F46" s="88">
        <v>11580</v>
      </c>
      <c r="G46" s="36">
        <f t="shared" si="1"/>
        <v>636.9</v>
      </c>
      <c r="H46" s="86">
        <v>61.95</v>
      </c>
      <c r="I46" s="84">
        <v>1.1025</v>
      </c>
      <c r="J46" s="86">
        <f t="shared" si="2"/>
        <v>68.299875</v>
      </c>
      <c r="K46" s="36">
        <v>110</v>
      </c>
      <c r="L46" s="36">
        <f t="shared" si="3"/>
        <v>7513</v>
      </c>
      <c r="M46" s="36">
        <v>2337</v>
      </c>
      <c r="N46" s="36">
        <f t="shared" si="4"/>
        <v>1093</v>
      </c>
      <c r="O46" s="87">
        <f t="shared" si="5"/>
        <v>9.4386873920552672E-2</v>
      </c>
      <c r="P46" s="111">
        <v>276583482416</v>
      </c>
      <c r="Q46" s="130" t="s">
        <v>114</v>
      </c>
    </row>
    <row r="47" spans="1:17" ht="14.25">
      <c r="A47" s="109">
        <v>46</v>
      </c>
      <c r="B47" s="124">
        <v>44399</v>
      </c>
      <c r="C47" s="103" t="s">
        <v>54</v>
      </c>
      <c r="D47" s="102" t="str">
        <f>IF(MID(C47, FIND("【", C47) + 1, FIND("】", C47) - FIND("【", C47) - 1) = "Polo Ralph Lauren", "Ralph Lauren", MID(C47, FIND("【", C47) + 1, FIND("】", C47) - FIND("【", C47) - 1))</f>
        <v>UGG</v>
      </c>
      <c r="E47" s="102" t="s">
        <v>98</v>
      </c>
      <c r="F47" s="88">
        <v>8390</v>
      </c>
      <c r="G47" s="36">
        <f t="shared" si="1"/>
        <v>461.45</v>
      </c>
      <c r="H47" s="86">
        <v>36.99</v>
      </c>
      <c r="I47" s="84">
        <v>1.1025</v>
      </c>
      <c r="J47" s="86">
        <f t="shared" si="2"/>
        <v>40.781475</v>
      </c>
      <c r="K47" s="36">
        <v>110</v>
      </c>
      <c r="L47" s="36">
        <f t="shared" si="3"/>
        <v>4486</v>
      </c>
      <c r="M47" s="36">
        <v>2337</v>
      </c>
      <c r="N47" s="36">
        <f t="shared" si="4"/>
        <v>1106</v>
      </c>
      <c r="O47" s="87">
        <f t="shared" si="5"/>
        <v>0.13182359952324196</v>
      </c>
      <c r="P47" s="111">
        <v>276583482711</v>
      </c>
      <c r="Q47" s="130" t="s">
        <v>113</v>
      </c>
    </row>
    <row r="48" spans="1:17" ht="14.25">
      <c r="A48" s="109">
        <v>47</v>
      </c>
      <c r="B48" s="124">
        <v>44399</v>
      </c>
      <c r="C48" s="103" t="s">
        <v>55</v>
      </c>
      <c r="D48" s="102" t="str">
        <f>IF(MID(C48, FIND("【", C48) + 1, FIND("】", C48) - FIND("【", C48) - 1) = "Polo Ralph Lauren", "Ralph Lauren", MID(C48, FIND("【", C48) + 1, FIND("】", C48) - FIND("【", C48) - 1))</f>
        <v>NIKE</v>
      </c>
      <c r="E48" s="102" t="s">
        <v>93</v>
      </c>
      <c r="F48" s="88">
        <v>9700</v>
      </c>
      <c r="G48" s="36">
        <f t="shared" si="1"/>
        <v>533.5</v>
      </c>
      <c r="H48" s="86">
        <v>47.97</v>
      </c>
      <c r="I48" s="84">
        <v>1.1025</v>
      </c>
      <c r="J48" s="86">
        <f t="shared" si="2"/>
        <v>52.886924999999998</v>
      </c>
      <c r="K48" s="36">
        <v>110</v>
      </c>
      <c r="L48" s="36">
        <f t="shared" si="3"/>
        <v>5818</v>
      </c>
      <c r="M48" s="36">
        <v>2027</v>
      </c>
      <c r="N48" s="36">
        <f t="shared" si="4"/>
        <v>1322</v>
      </c>
      <c r="O48" s="87">
        <f t="shared" si="5"/>
        <v>0.13628865979381444</v>
      </c>
      <c r="P48" s="111">
        <v>276583486793</v>
      </c>
      <c r="Q48" s="130" t="s">
        <v>113</v>
      </c>
    </row>
    <row r="49" spans="1:19" ht="14.25">
      <c r="A49" s="109">
        <v>48</v>
      </c>
      <c r="B49" s="124">
        <v>44399</v>
      </c>
      <c r="C49" s="103" t="s">
        <v>35</v>
      </c>
      <c r="D49" s="102" t="str">
        <f>IF(MID(C49, FIND("【", C49) + 1, FIND("】", C49) - FIND("【", C49) - 1) = "Polo Ralph Lauren", "Ralph Lauren", MID(C49, FIND("【", C49) + 1, FIND("】", C49) - FIND("【", C49) - 1))</f>
        <v>FTC</v>
      </c>
      <c r="E49" s="102" t="s">
        <v>92</v>
      </c>
      <c r="F49" s="88">
        <v>8545</v>
      </c>
      <c r="G49" s="36">
        <f t="shared" si="1"/>
        <v>469.97500000000002</v>
      </c>
      <c r="H49" s="86">
        <v>35.950000000000003</v>
      </c>
      <c r="I49" s="84">
        <v>1.075</v>
      </c>
      <c r="J49" s="86">
        <f t="shared" si="2"/>
        <v>38.646250000000002</v>
      </c>
      <c r="K49" s="36">
        <v>110</v>
      </c>
      <c r="L49" s="36">
        <f t="shared" si="3"/>
        <v>4251</v>
      </c>
      <c r="M49" s="36">
        <v>1768</v>
      </c>
      <c r="N49" s="36">
        <f t="shared" si="4"/>
        <v>2056</v>
      </c>
      <c r="O49" s="87">
        <f t="shared" si="5"/>
        <v>0.24060854300760678</v>
      </c>
      <c r="P49" s="111">
        <v>276583492942</v>
      </c>
      <c r="Q49" s="130" t="s">
        <v>113</v>
      </c>
    </row>
    <row r="50" spans="1:19" ht="14.25">
      <c r="A50" s="109">
        <v>49</v>
      </c>
      <c r="B50" s="124">
        <v>44399</v>
      </c>
      <c r="C50" s="103" t="s">
        <v>56</v>
      </c>
      <c r="D50" s="102" t="s">
        <v>87</v>
      </c>
      <c r="E50" s="102" t="s">
        <v>93</v>
      </c>
      <c r="F50" s="88">
        <v>14470</v>
      </c>
      <c r="G50" s="36">
        <f t="shared" si="1"/>
        <v>795.85</v>
      </c>
      <c r="H50" s="86">
        <v>78.900000000000006</v>
      </c>
      <c r="I50" s="84">
        <v>1.089</v>
      </c>
      <c r="J50" s="86">
        <f t="shared" si="2"/>
        <v>85.9221</v>
      </c>
      <c r="K50" s="36">
        <v>110</v>
      </c>
      <c r="L50" s="36">
        <f t="shared" si="3"/>
        <v>9451</v>
      </c>
      <c r="M50" s="36">
        <v>2027</v>
      </c>
      <c r="N50" s="36">
        <f t="shared" si="4"/>
        <v>2196</v>
      </c>
      <c r="O50" s="87">
        <f t="shared" si="5"/>
        <v>0.15176226675881133</v>
      </c>
      <c r="P50" s="111">
        <v>276583492813</v>
      </c>
      <c r="Q50" s="130" t="s">
        <v>113</v>
      </c>
    </row>
    <row r="51" spans="1:19" ht="14.25">
      <c r="A51" s="109">
        <v>50</v>
      </c>
      <c r="B51" s="124">
        <v>44400</v>
      </c>
      <c r="C51" s="103" t="s">
        <v>44</v>
      </c>
      <c r="D51" s="102" t="str">
        <f>IF(MID(C51, FIND("【", C51) + 1, FIND("】", C51) - FIND("【", C51) - 1) = "Polo Ralph Lauren", "Ralph Lauren", MID(C51, FIND("【", C51) + 1, FIND("】", C51) - FIND("【", C51) - 1))</f>
        <v>UGG</v>
      </c>
      <c r="E51" s="102" t="s">
        <v>98</v>
      </c>
      <c r="F51" s="88">
        <v>11580</v>
      </c>
      <c r="G51" s="36">
        <f t="shared" si="1"/>
        <v>636.9</v>
      </c>
      <c r="H51" s="86">
        <v>49.99</v>
      </c>
      <c r="I51" s="84">
        <v>1.1025</v>
      </c>
      <c r="J51" s="86">
        <f t="shared" si="2"/>
        <v>55.113975000000003</v>
      </c>
      <c r="K51" s="36">
        <v>110</v>
      </c>
      <c r="L51" s="36">
        <f t="shared" si="3"/>
        <v>6063</v>
      </c>
      <c r="M51" s="36">
        <v>2337</v>
      </c>
      <c r="N51" s="36">
        <f t="shared" si="4"/>
        <v>2543</v>
      </c>
      <c r="O51" s="87">
        <f t="shared" si="5"/>
        <v>0.21960276338514681</v>
      </c>
      <c r="P51" s="111">
        <v>276583482464</v>
      </c>
      <c r="Q51" s="130" t="s">
        <v>113</v>
      </c>
      <c r="S51" s="70"/>
    </row>
    <row r="52" spans="1:19" ht="14.25">
      <c r="A52" s="109">
        <v>51</v>
      </c>
      <c r="B52" s="124">
        <v>44400</v>
      </c>
      <c r="C52" s="103" t="s">
        <v>52</v>
      </c>
      <c r="D52" s="102" t="str">
        <f>IF(MID(C52, FIND("【", C52) + 1, FIND("】", C52) - FIND("【", C52) - 1) = "Polo Ralph Lauren", "Ralph Lauren", MID(C52, FIND("【", C52) + 1, FIND("】", C52) - FIND("【", C52) - 1))</f>
        <v>UGG</v>
      </c>
      <c r="E52" s="102" t="s">
        <v>99</v>
      </c>
      <c r="F52" s="88">
        <v>15760</v>
      </c>
      <c r="G52" s="36">
        <f t="shared" si="1"/>
        <v>866.8</v>
      </c>
      <c r="H52" s="86">
        <v>91.95</v>
      </c>
      <c r="I52" s="84">
        <v>1.1025</v>
      </c>
      <c r="J52" s="86">
        <f t="shared" si="2"/>
        <v>101.374875</v>
      </c>
      <c r="K52" s="36">
        <v>110</v>
      </c>
      <c r="L52" s="36">
        <f t="shared" si="3"/>
        <v>11151</v>
      </c>
      <c r="M52" s="36">
        <v>2337</v>
      </c>
      <c r="N52" s="36">
        <f t="shared" si="4"/>
        <v>1405</v>
      </c>
      <c r="O52" s="87">
        <f t="shared" si="5"/>
        <v>8.9149746192893398E-2</v>
      </c>
      <c r="P52" s="111">
        <v>276583482431</v>
      </c>
      <c r="Q52" s="130" t="s">
        <v>113</v>
      </c>
    </row>
    <row r="53" spans="1:19" ht="14.25">
      <c r="A53" s="109">
        <v>52</v>
      </c>
      <c r="B53" s="124">
        <v>44401</v>
      </c>
      <c r="C53" s="103" t="s">
        <v>57</v>
      </c>
      <c r="D53" s="102" t="str">
        <f>IF(MID(C53, FIND("【", C53) + 1, FIND("】", C53) - FIND("【", C53) - 1) = "Polo Ralph Lauren", "Ralph Lauren", MID(C53, FIND("【", C53) + 1, FIND("】", C53) - FIND("【", C53) - 1))</f>
        <v>UGG</v>
      </c>
      <c r="E53" s="102" t="s">
        <v>98</v>
      </c>
      <c r="F53" s="88">
        <v>18660</v>
      </c>
      <c r="G53" s="36">
        <f t="shared" si="1"/>
        <v>1026.3</v>
      </c>
      <c r="H53" s="86">
        <v>92</v>
      </c>
      <c r="I53" s="84">
        <v>1.1025</v>
      </c>
      <c r="J53" s="86">
        <f t="shared" si="2"/>
        <v>101.43</v>
      </c>
      <c r="K53" s="36">
        <v>110</v>
      </c>
      <c r="L53" s="36">
        <f t="shared" si="3"/>
        <v>11157</v>
      </c>
      <c r="M53" s="36">
        <v>2337</v>
      </c>
      <c r="N53" s="36">
        <f t="shared" si="4"/>
        <v>4140</v>
      </c>
      <c r="O53" s="87">
        <f t="shared" si="5"/>
        <v>0.22186495176848875</v>
      </c>
      <c r="P53" s="111">
        <v>276583492791</v>
      </c>
      <c r="Q53" s="130" t="s">
        <v>113</v>
      </c>
    </row>
    <row r="54" spans="1:19" ht="14.25">
      <c r="A54" s="109">
        <v>53</v>
      </c>
      <c r="B54" s="124">
        <v>44402</v>
      </c>
      <c r="C54" s="103" t="s">
        <v>49</v>
      </c>
      <c r="D54" s="102" t="str">
        <f>IF(MID(C54, FIND("【", C54) + 1, FIND("】", C54) - FIND("【", C54) - 1) = "Polo Ralph Lauren", "Ralph Lauren", MID(C54, FIND("【", C54) + 1, FIND("】", C54) - FIND("【", C54) - 1))</f>
        <v>Ralph Lauren</v>
      </c>
      <c r="E54" s="102" t="s">
        <v>93</v>
      </c>
      <c r="F54" s="88">
        <v>13500</v>
      </c>
      <c r="G54" s="36">
        <f t="shared" si="1"/>
        <v>742.5</v>
      </c>
      <c r="H54" s="86">
        <v>64.400000000000006</v>
      </c>
      <c r="I54" s="84">
        <v>1.1025</v>
      </c>
      <c r="J54" s="86">
        <f t="shared" si="2"/>
        <v>71.001000000000005</v>
      </c>
      <c r="K54" s="36">
        <v>110</v>
      </c>
      <c r="L54" s="36">
        <f t="shared" si="3"/>
        <v>7810</v>
      </c>
      <c r="M54" s="36">
        <v>1768</v>
      </c>
      <c r="N54" s="36">
        <f t="shared" si="4"/>
        <v>3180</v>
      </c>
      <c r="O54" s="87">
        <f t="shared" si="5"/>
        <v>0.23555555555555555</v>
      </c>
      <c r="P54" s="111">
        <v>276583508386</v>
      </c>
      <c r="Q54" s="130" t="s">
        <v>113</v>
      </c>
    </row>
    <row r="55" spans="1:19" ht="14.25">
      <c r="A55" s="109">
        <v>54</v>
      </c>
      <c r="B55" s="124">
        <v>44402</v>
      </c>
      <c r="C55" s="103" t="s">
        <v>30</v>
      </c>
      <c r="D55" s="102" t="str">
        <f>IF(MID(C55, FIND("【", C55) + 1, FIND("】", C55) - FIND("【", C55) - 1) = "Polo Ralph Lauren", "Ralph Lauren", MID(C55, FIND("【", C55) + 1, FIND("】", C55) - FIND("【", C55) - 1))</f>
        <v>COACH</v>
      </c>
      <c r="E55" s="102" t="s">
        <v>98</v>
      </c>
      <c r="F55" s="88">
        <v>15830</v>
      </c>
      <c r="G55" s="36">
        <f t="shared" si="1"/>
        <v>870.65</v>
      </c>
      <c r="H55" s="86">
        <v>90</v>
      </c>
      <c r="I55" s="84">
        <v>1.1025</v>
      </c>
      <c r="J55" s="86">
        <f t="shared" si="2"/>
        <v>99.225000000000009</v>
      </c>
      <c r="K55" s="36">
        <v>110</v>
      </c>
      <c r="L55" s="36">
        <f t="shared" si="3"/>
        <v>10915</v>
      </c>
      <c r="M55" s="36">
        <v>2337</v>
      </c>
      <c r="N55" s="36">
        <f t="shared" si="4"/>
        <v>1707</v>
      </c>
      <c r="O55" s="87">
        <f t="shared" si="5"/>
        <v>0.10783322804801011</v>
      </c>
      <c r="P55" s="111">
        <v>276583499776</v>
      </c>
      <c r="Q55" s="130" t="s">
        <v>113</v>
      </c>
    </row>
    <row r="56" spans="1:19" ht="14.25">
      <c r="A56" s="109">
        <v>55</v>
      </c>
      <c r="B56" s="124">
        <v>44403</v>
      </c>
      <c r="C56" s="103" t="s">
        <v>58</v>
      </c>
      <c r="D56" s="102" t="str">
        <f>IF(MID(C56, FIND("【", C56) + 1, FIND("】", C56) - FIND("【", C56) - 1) = "Polo Ralph Lauren", "Ralph Lauren", MID(C56, FIND("【", C56) + 1, FIND("】", C56) - FIND("【", C56) - 1))</f>
        <v>Cole Haan</v>
      </c>
      <c r="E56" s="102" t="s">
        <v>89</v>
      </c>
      <c r="F56" s="88">
        <v>12990</v>
      </c>
      <c r="G56" s="36">
        <f t="shared" si="1"/>
        <v>714.45</v>
      </c>
      <c r="H56" s="86">
        <v>57.96</v>
      </c>
      <c r="I56" s="84">
        <v>1.1025</v>
      </c>
      <c r="J56" s="86">
        <f t="shared" si="2"/>
        <v>63.9009</v>
      </c>
      <c r="K56" s="36">
        <v>110</v>
      </c>
      <c r="L56" s="36">
        <f t="shared" si="3"/>
        <v>7029</v>
      </c>
      <c r="M56" s="36">
        <v>2337</v>
      </c>
      <c r="N56" s="36">
        <f t="shared" si="4"/>
        <v>2910</v>
      </c>
      <c r="O56" s="87">
        <f t="shared" si="5"/>
        <v>0.22401847575057737</v>
      </c>
      <c r="P56" s="111">
        <v>276583499780</v>
      </c>
      <c r="Q56" s="130" t="s">
        <v>113</v>
      </c>
    </row>
    <row r="57" spans="1:19" ht="14.25">
      <c r="A57" s="109">
        <v>56</v>
      </c>
      <c r="B57" s="124">
        <v>44404</v>
      </c>
      <c r="C57" s="103" t="s">
        <v>59</v>
      </c>
      <c r="D57" s="102" t="str">
        <f>IF(MID(C57, FIND("【", C57) + 1, FIND("】", C57) - FIND("【", C57) - 1) = "Polo Ralph Lauren", "Ralph Lauren", MID(C57, FIND("【", C57) + 1, FIND("】", C57) - FIND("【", C57) - 1))</f>
        <v>Ralph Lauren</v>
      </c>
      <c r="E57" s="102" t="s">
        <v>100</v>
      </c>
      <c r="F57" s="88">
        <v>7880</v>
      </c>
      <c r="G57" s="36">
        <f t="shared" si="1"/>
        <v>433.4</v>
      </c>
      <c r="H57" s="86">
        <v>41.99</v>
      </c>
      <c r="I57" s="84">
        <v>1.1025</v>
      </c>
      <c r="J57" s="86">
        <f t="shared" si="2"/>
        <v>46.293975000000003</v>
      </c>
      <c r="K57" s="36">
        <v>110</v>
      </c>
      <c r="L57" s="36">
        <f t="shared" si="3"/>
        <v>5092</v>
      </c>
      <c r="M57" s="36">
        <v>1768</v>
      </c>
      <c r="N57" s="36">
        <f t="shared" si="4"/>
        <v>587</v>
      </c>
      <c r="O57" s="87">
        <f t="shared" si="5"/>
        <v>7.4492385786802034E-2</v>
      </c>
      <c r="P57" s="111">
        <v>276583486826</v>
      </c>
      <c r="Q57" s="130" t="s">
        <v>113</v>
      </c>
    </row>
    <row r="58" spans="1:19" ht="14.25">
      <c r="A58" s="109">
        <v>57</v>
      </c>
      <c r="B58" s="124">
        <v>44404</v>
      </c>
      <c r="C58" s="103" t="s">
        <v>44</v>
      </c>
      <c r="D58" s="102" t="str">
        <f>IF(MID(C58, FIND("【", C58) + 1, FIND("】", C58) - FIND("【", C58) - 1) = "Polo Ralph Lauren", "Ralph Lauren", MID(C58, FIND("【", C58) + 1, FIND("】", C58) - FIND("【", C58) - 1))</f>
        <v>UGG</v>
      </c>
      <c r="E58" s="102" t="s">
        <v>98</v>
      </c>
      <c r="F58" s="88">
        <v>11480</v>
      </c>
      <c r="G58" s="36">
        <f t="shared" si="1"/>
        <v>631.4</v>
      </c>
      <c r="H58" s="86">
        <v>61.95</v>
      </c>
      <c r="I58" s="84">
        <v>1.1025</v>
      </c>
      <c r="J58" s="86">
        <f t="shared" si="2"/>
        <v>68.299875</v>
      </c>
      <c r="K58" s="36">
        <v>110</v>
      </c>
      <c r="L58" s="36">
        <f t="shared" si="3"/>
        <v>7513</v>
      </c>
      <c r="M58" s="36">
        <v>2337</v>
      </c>
      <c r="N58" s="36">
        <f t="shared" si="4"/>
        <v>999</v>
      </c>
      <c r="O58" s="87">
        <f t="shared" si="5"/>
        <v>8.7020905923344952E-2</v>
      </c>
      <c r="P58" s="111">
        <v>276583499802</v>
      </c>
      <c r="Q58" s="130" t="s">
        <v>113</v>
      </c>
    </row>
    <row r="59" spans="1:19" ht="14.25">
      <c r="A59" s="109">
        <v>58</v>
      </c>
      <c r="B59" s="124">
        <v>44406</v>
      </c>
      <c r="C59" s="103" t="s">
        <v>32</v>
      </c>
      <c r="D59" s="102" t="str">
        <f>IF(MID(C59, FIND("【", C59) + 1, FIND("】", C59) - FIND("【", C59) - 1) = "Polo Ralph Lauren", "Ralph Lauren", MID(C59, FIND("【", C59) + 1, FIND("】", C59) - FIND("【", C59) - 1))</f>
        <v>Ralph Lauren</v>
      </c>
      <c r="E59" s="102" t="s">
        <v>91</v>
      </c>
      <c r="F59" s="88">
        <v>13270</v>
      </c>
      <c r="G59" s="36">
        <f t="shared" si="1"/>
        <v>729.85</v>
      </c>
      <c r="H59" s="86">
        <v>80</v>
      </c>
      <c r="I59" s="84">
        <v>1.1025</v>
      </c>
      <c r="J59" s="86">
        <f t="shared" si="2"/>
        <v>88.2</v>
      </c>
      <c r="K59" s="36">
        <v>110</v>
      </c>
      <c r="L59" s="36">
        <f t="shared" si="3"/>
        <v>9702</v>
      </c>
      <c r="M59" s="36">
        <v>1768</v>
      </c>
      <c r="N59" s="36">
        <f t="shared" si="4"/>
        <v>1070</v>
      </c>
      <c r="O59" s="87">
        <f t="shared" si="5"/>
        <v>8.0633006782215522E-2</v>
      </c>
      <c r="P59" s="111">
        <v>276583492905</v>
      </c>
      <c r="Q59" s="130" t="s">
        <v>113</v>
      </c>
    </row>
    <row r="60" spans="1:19" ht="14.25">
      <c r="A60" s="109">
        <v>59</v>
      </c>
      <c r="B60" s="124">
        <v>44405</v>
      </c>
      <c r="C60" s="103" t="s">
        <v>37</v>
      </c>
      <c r="D60" s="102" t="str">
        <f>IF(MID(C60, FIND("【", C60) + 1, FIND("】", C60) - FIND("【", C60) - 1) = "Polo Ralph Lauren", "Ralph Lauren", MID(C60, FIND("【", C60) + 1, FIND("】", C60) - FIND("【", C60) - 1))</f>
        <v>Ralph Lauren</v>
      </c>
      <c r="E60" s="102" t="s">
        <v>93</v>
      </c>
      <c r="F60" s="88">
        <v>13170</v>
      </c>
      <c r="G60" s="36">
        <f t="shared" si="1"/>
        <v>724.35</v>
      </c>
      <c r="H60" s="86">
        <v>80</v>
      </c>
      <c r="I60" s="84">
        <v>1.1025</v>
      </c>
      <c r="J60" s="86">
        <f t="shared" si="2"/>
        <v>88.2</v>
      </c>
      <c r="K60" s="36">
        <v>110</v>
      </c>
      <c r="L60" s="36">
        <f t="shared" si="3"/>
        <v>9702</v>
      </c>
      <c r="M60" s="36">
        <v>1768</v>
      </c>
      <c r="N60" s="36">
        <f t="shared" si="4"/>
        <v>976</v>
      </c>
      <c r="O60" s="87">
        <f t="shared" si="5"/>
        <v>7.4107820804859531E-2</v>
      </c>
      <c r="P60" s="111">
        <v>276583492835</v>
      </c>
      <c r="Q60" s="130" t="s">
        <v>113</v>
      </c>
    </row>
    <row r="61" spans="1:19" ht="14.25">
      <c r="A61" s="109">
        <v>60</v>
      </c>
      <c r="B61" s="124">
        <v>44406</v>
      </c>
      <c r="C61" s="103" t="s">
        <v>60</v>
      </c>
      <c r="D61" s="102" t="str">
        <f>IF(MID(C61, FIND("【", C61) + 1, FIND("】", C61) - FIND("【", C61) - 1) = "Polo Ralph Lauren", "Ralph Lauren", MID(C61, FIND("【", C61) + 1, FIND("】", C61) - FIND("【", C61) - 1))</f>
        <v>Kate Spade</v>
      </c>
      <c r="E61" s="102" t="s">
        <v>100</v>
      </c>
      <c r="F61" s="88">
        <v>7890</v>
      </c>
      <c r="G61" s="36">
        <f t="shared" si="1"/>
        <v>433.95</v>
      </c>
      <c r="H61" s="86">
        <v>42</v>
      </c>
      <c r="I61" s="84">
        <v>1.1025</v>
      </c>
      <c r="J61" s="86">
        <f t="shared" si="2"/>
        <v>46.305</v>
      </c>
      <c r="K61" s="36">
        <v>110</v>
      </c>
      <c r="L61" s="36">
        <f t="shared" si="3"/>
        <v>5094</v>
      </c>
      <c r="M61" s="36">
        <v>2027</v>
      </c>
      <c r="N61" s="36">
        <f t="shared" si="4"/>
        <v>335</v>
      </c>
      <c r="O61" s="87">
        <f t="shared" si="5"/>
        <v>4.2458808618504436E-2</v>
      </c>
      <c r="P61" s="111">
        <v>276583507970</v>
      </c>
      <c r="Q61" s="130" t="s">
        <v>113</v>
      </c>
    </row>
    <row r="62" spans="1:19" ht="14.25">
      <c r="A62" s="109">
        <v>61</v>
      </c>
      <c r="B62" s="124">
        <v>44406</v>
      </c>
      <c r="C62" s="103" t="s">
        <v>61</v>
      </c>
      <c r="D62" s="102" t="str">
        <f>IF(MID(C62, FIND("【", C62) + 1, FIND("】", C62) - FIND("【", C62) - 1) = "Polo Ralph Lauren", "Ralph Lauren", MID(C62, FIND("【", C62) + 1, FIND("】", C62) - FIND("【", C62) - 1))</f>
        <v>JIMMY CHOO</v>
      </c>
      <c r="E62" s="102" t="s">
        <v>98</v>
      </c>
      <c r="F62" s="88">
        <v>49730</v>
      </c>
      <c r="G62" s="36">
        <f t="shared" si="1"/>
        <v>2735.15</v>
      </c>
      <c r="H62" s="86">
        <v>330</v>
      </c>
      <c r="I62" s="84">
        <v>1.103</v>
      </c>
      <c r="J62" s="86">
        <f t="shared" si="2"/>
        <v>363.99</v>
      </c>
      <c r="K62" s="36">
        <v>110</v>
      </c>
      <c r="L62" s="36">
        <f t="shared" si="3"/>
        <v>40039</v>
      </c>
      <c r="M62" s="36">
        <v>2473</v>
      </c>
      <c r="N62" s="36">
        <f t="shared" si="4"/>
        <v>4483</v>
      </c>
      <c r="O62" s="87">
        <f t="shared" si="5"/>
        <v>9.0146792680474569E-2</v>
      </c>
      <c r="P62" s="111">
        <v>276583510722</v>
      </c>
      <c r="Q62" s="130" t="s">
        <v>113</v>
      </c>
    </row>
    <row r="63" spans="1:19" ht="14.25">
      <c r="A63" s="109">
        <v>62</v>
      </c>
      <c r="B63" s="124">
        <v>44407</v>
      </c>
      <c r="C63" s="103" t="s">
        <v>57</v>
      </c>
      <c r="D63" s="102" t="str">
        <f>IF(MID(C63, FIND("【", C63) + 1, FIND("】", C63) - FIND("【", C63) - 1) = "Polo Ralph Lauren", "Ralph Lauren", MID(C63, FIND("【", C63) + 1, FIND("】", C63) - FIND("【", C63) - 1))</f>
        <v>UGG</v>
      </c>
      <c r="E63" s="102" t="s">
        <v>98</v>
      </c>
      <c r="F63" s="88">
        <v>18480</v>
      </c>
      <c r="G63" s="36">
        <f t="shared" si="1"/>
        <v>1016.4</v>
      </c>
      <c r="H63" s="86">
        <v>112</v>
      </c>
      <c r="I63" s="84">
        <v>1.1025</v>
      </c>
      <c r="J63" s="86">
        <f t="shared" si="2"/>
        <v>123.48</v>
      </c>
      <c r="K63" s="36">
        <v>110</v>
      </c>
      <c r="L63" s="36">
        <f t="shared" si="3"/>
        <v>13583</v>
      </c>
      <c r="M63" s="36">
        <v>2337</v>
      </c>
      <c r="N63" s="36">
        <f t="shared" si="4"/>
        <v>1544</v>
      </c>
      <c r="O63" s="87">
        <f t="shared" si="5"/>
        <v>8.3549783549783554E-2</v>
      </c>
      <c r="P63" s="111">
        <v>276583508025</v>
      </c>
      <c r="Q63" s="130" t="s">
        <v>113</v>
      </c>
    </row>
    <row r="64" spans="1:19" ht="14.25">
      <c r="A64" s="109">
        <v>63</v>
      </c>
      <c r="B64" s="124">
        <v>44408</v>
      </c>
      <c r="C64" s="103" t="s">
        <v>34</v>
      </c>
      <c r="D64" s="102" t="str">
        <f>IF(MID(C64, FIND("【", C64) + 1, FIND("】", C64) - FIND("【", C64) - 1) = "Polo Ralph Lauren", "Ralph Lauren", MID(C64, FIND("【", C64) + 1, FIND("】", C64) - FIND("【", C64) - 1))</f>
        <v>UGG</v>
      </c>
      <c r="E64" s="102" t="s">
        <v>98</v>
      </c>
      <c r="F64" s="88">
        <v>17760</v>
      </c>
      <c r="G64" s="36">
        <f t="shared" si="1"/>
        <v>976.8</v>
      </c>
      <c r="H64" s="86">
        <v>112</v>
      </c>
      <c r="I64" s="84">
        <v>1.1025</v>
      </c>
      <c r="J64" s="86">
        <f t="shared" si="2"/>
        <v>123.48</v>
      </c>
      <c r="K64" s="36">
        <v>110</v>
      </c>
      <c r="L64" s="36">
        <f t="shared" si="3"/>
        <v>13583</v>
      </c>
      <c r="M64" s="36">
        <v>2337</v>
      </c>
      <c r="N64" s="36">
        <f t="shared" si="4"/>
        <v>863</v>
      </c>
      <c r="O64" s="87">
        <f t="shared" si="5"/>
        <v>4.8592342342342346E-2</v>
      </c>
      <c r="P64" s="111">
        <v>276583508003</v>
      </c>
      <c r="Q64" s="130" t="s">
        <v>113</v>
      </c>
    </row>
    <row r="65" spans="1:17" ht="14.25">
      <c r="A65" s="109">
        <v>64</v>
      </c>
      <c r="B65" s="124">
        <v>44408</v>
      </c>
      <c r="C65" s="120" t="s">
        <v>28</v>
      </c>
      <c r="D65" s="102" t="s">
        <v>112</v>
      </c>
      <c r="E65" s="102" t="s">
        <v>93</v>
      </c>
      <c r="F65" s="88">
        <v>8180</v>
      </c>
      <c r="G65" s="36">
        <f t="shared" si="1"/>
        <v>449.9</v>
      </c>
      <c r="H65" s="86">
        <v>43.95</v>
      </c>
      <c r="I65" s="84">
        <v>1.091</v>
      </c>
      <c r="J65" s="86">
        <f t="shared" si="2"/>
        <v>47.949449999999999</v>
      </c>
      <c r="K65" s="36">
        <v>110</v>
      </c>
      <c r="L65" s="36">
        <f t="shared" si="3"/>
        <v>5274</v>
      </c>
      <c r="M65" s="36">
        <v>1768</v>
      </c>
      <c r="N65" s="36">
        <f t="shared" si="4"/>
        <v>688</v>
      </c>
      <c r="O65" s="87">
        <f t="shared" si="5"/>
        <v>8.4107579462102691E-2</v>
      </c>
      <c r="P65" s="111">
        <v>276583507966</v>
      </c>
      <c r="Q65" s="130" t="s">
        <v>113</v>
      </c>
    </row>
    <row r="66" spans="1:17" ht="14.25">
      <c r="A66" s="109">
        <v>65</v>
      </c>
      <c r="B66" s="124">
        <v>44408</v>
      </c>
      <c r="C66" s="103" t="s">
        <v>62</v>
      </c>
      <c r="D66" s="102" t="s">
        <v>87</v>
      </c>
      <c r="E66" s="102" t="s">
        <v>93</v>
      </c>
      <c r="F66" s="88">
        <v>20320</v>
      </c>
      <c r="G66" s="36">
        <f t="shared" si="1"/>
        <v>1117.5999999999999</v>
      </c>
      <c r="H66" s="86">
        <v>133</v>
      </c>
      <c r="I66" s="84">
        <v>1.1025</v>
      </c>
      <c r="J66" s="86">
        <f t="shared" si="2"/>
        <v>146.63249999999999</v>
      </c>
      <c r="K66" s="36">
        <v>110</v>
      </c>
      <c r="L66" s="36">
        <f t="shared" si="3"/>
        <v>16130</v>
      </c>
      <c r="M66" s="36">
        <v>2027</v>
      </c>
      <c r="N66" s="36">
        <f t="shared" si="4"/>
        <v>1045</v>
      </c>
      <c r="O66" s="87">
        <f t="shared" si="5"/>
        <v>5.1427165354330708E-2</v>
      </c>
      <c r="P66" s="111">
        <v>276583525046</v>
      </c>
      <c r="Q66" s="130" t="s">
        <v>113</v>
      </c>
    </row>
    <row r="67" spans="1:17" ht="12.75">
      <c r="A67" s="91" t="s">
        <v>80</v>
      </c>
      <c r="B67" s="92"/>
      <c r="C67" s="101"/>
      <c r="D67" s="94"/>
      <c r="E67" s="94"/>
      <c r="F67" s="94">
        <f>SUM(F3:F66)</f>
        <v>911930</v>
      </c>
      <c r="G67" s="93"/>
      <c r="H67" s="95">
        <f>SUM(H3:H66)</f>
        <v>4998.9599999999964</v>
      </c>
      <c r="I67" s="93"/>
      <c r="J67" s="95">
        <f>SUM(J3:J66)</f>
        <v>5495.0255549999974</v>
      </c>
      <c r="K67" s="93"/>
      <c r="L67" s="96">
        <f t="shared" ref="L67:N67" si="7">SUM(L3:L66)</f>
        <v>604452</v>
      </c>
      <c r="M67" s="97">
        <f t="shared" si="7"/>
        <v>138164</v>
      </c>
      <c r="N67" s="96">
        <f t="shared" si="7"/>
        <v>119159</v>
      </c>
      <c r="O67" s="98">
        <f t="shared" ref="O67" si="8">N67/F67</f>
        <v>0.1306668274977246</v>
      </c>
      <c r="P67" s="99"/>
      <c r="Q67" s="128"/>
    </row>
    <row r="68" spans="1:17" ht="12.75">
      <c r="A68" s="79"/>
      <c r="B68" s="79"/>
      <c r="C68" s="80"/>
      <c r="D68" s="81"/>
      <c r="E68" s="81"/>
      <c r="F68" s="81"/>
      <c r="G68" s="81"/>
      <c r="H68" s="82"/>
      <c r="I68" s="80"/>
      <c r="J68" s="80"/>
      <c r="K68" s="53"/>
      <c r="L68" s="53"/>
      <c r="M68" s="53"/>
      <c r="N68" s="53"/>
      <c r="O68" s="54"/>
    </row>
    <row r="69" spans="1:17" ht="12.75">
      <c r="A69" s="79"/>
      <c r="B69" s="79"/>
      <c r="C69" s="80"/>
      <c r="D69" s="81"/>
      <c r="E69" s="81"/>
      <c r="F69" s="81"/>
      <c r="G69" s="81"/>
      <c r="H69" s="82"/>
      <c r="I69" s="80"/>
      <c r="J69" s="80"/>
      <c r="K69" s="53"/>
    </row>
    <row r="70" spans="1:17" ht="12.75">
      <c r="A70" s="79"/>
      <c r="B70" s="79"/>
      <c r="C70" s="80"/>
      <c r="D70" s="81"/>
      <c r="E70" s="81"/>
      <c r="F70" s="81"/>
      <c r="G70" s="81"/>
      <c r="H70" s="82"/>
      <c r="I70" s="80"/>
      <c r="J70" s="80"/>
      <c r="K70" s="53"/>
    </row>
    <row r="71" spans="1:17" ht="12.75">
      <c r="A71" s="79"/>
      <c r="B71" s="79"/>
      <c r="C71" s="80"/>
      <c r="D71" s="81"/>
      <c r="E71" s="81"/>
      <c r="F71" s="81"/>
      <c r="G71" s="81"/>
      <c r="H71" s="82"/>
      <c r="I71" s="80"/>
      <c r="J71" s="80"/>
      <c r="K71" s="53"/>
    </row>
    <row r="72" spans="1:17" ht="12.75">
      <c r="A72" s="79"/>
      <c r="B72" s="79"/>
      <c r="C72" s="80"/>
      <c r="D72" s="81"/>
      <c r="E72" s="81"/>
      <c r="F72" s="81"/>
      <c r="G72" s="81"/>
      <c r="H72" s="82"/>
      <c r="I72" s="80"/>
      <c r="J72" s="80"/>
      <c r="K72" s="53"/>
      <c r="L72" s="53"/>
      <c r="M72" s="53"/>
      <c r="N72" s="53"/>
      <c r="O72" s="54"/>
    </row>
    <row r="73" spans="1:17" ht="12.75">
      <c r="D73" s="100"/>
      <c r="E73" s="100"/>
      <c r="F73" s="100"/>
    </row>
    <row r="74" spans="1:17" ht="12.75">
      <c r="D74" s="100"/>
      <c r="E74" s="100"/>
      <c r="F74" s="100"/>
    </row>
    <row r="75" spans="1:17" ht="12.75">
      <c r="D75" s="100"/>
      <c r="E75" s="100"/>
      <c r="F75" s="100"/>
    </row>
    <row r="76" spans="1:17" ht="12.75">
      <c r="D76" s="100"/>
      <c r="E76" s="100"/>
      <c r="F76" s="100"/>
    </row>
    <row r="77" spans="1:17" ht="12.75">
      <c r="D77" s="100"/>
      <c r="E77" s="100"/>
      <c r="F77" s="100"/>
    </row>
    <row r="78" spans="1:17" ht="12.75">
      <c r="D78" s="100"/>
      <c r="E78" s="100"/>
      <c r="F78" s="100"/>
    </row>
    <row r="79" spans="1:17" ht="12.75">
      <c r="D79" s="100"/>
      <c r="E79" s="100"/>
      <c r="F79" s="100"/>
    </row>
    <row r="80" spans="1:17" ht="12.75">
      <c r="D80" s="100"/>
      <c r="E80" s="100"/>
      <c r="F80" s="100"/>
    </row>
    <row r="81" spans="4:6" ht="12.75">
      <c r="D81" s="100"/>
      <c r="E81" s="100"/>
      <c r="F81" s="100"/>
    </row>
    <row r="82" spans="4:6" ht="12.75">
      <c r="D82" s="100"/>
      <c r="E82" s="100"/>
      <c r="F82" s="100"/>
    </row>
    <row r="83" spans="4:6" ht="12.75">
      <c r="D83" s="100"/>
      <c r="E83" s="100"/>
      <c r="F83" s="100"/>
    </row>
    <row r="84" spans="4:6" ht="12.75">
      <c r="D84" s="100"/>
      <c r="E84" s="100"/>
      <c r="F84" s="100"/>
    </row>
    <row r="85" spans="4:6" ht="12.75">
      <c r="D85" s="100"/>
      <c r="E85" s="100"/>
      <c r="F85" s="100"/>
    </row>
    <row r="86" spans="4:6" ht="12.75">
      <c r="D86" s="100"/>
      <c r="E86" s="100"/>
      <c r="F86" s="100"/>
    </row>
    <row r="87" spans="4:6" ht="12.75">
      <c r="D87" s="100"/>
      <c r="E87" s="100"/>
      <c r="F87" s="100"/>
    </row>
    <row r="88" spans="4:6" ht="12.75">
      <c r="D88" s="100"/>
      <c r="E88" s="100"/>
      <c r="F88" s="100"/>
    </row>
    <row r="89" spans="4:6" ht="12.75">
      <c r="D89" s="100"/>
      <c r="E89" s="100"/>
      <c r="F89" s="100"/>
    </row>
    <row r="90" spans="4:6" ht="12.75">
      <c r="D90" s="100"/>
      <c r="E90" s="100"/>
      <c r="F90" s="100"/>
    </row>
    <row r="91" spans="4:6" ht="12.75">
      <c r="D91" s="100"/>
      <c r="E91" s="100"/>
      <c r="F91" s="100"/>
    </row>
    <row r="92" spans="4:6" ht="12.75">
      <c r="D92" s="100"/>
      <c r="E92" s="100"/>
      <c r="F92" s="100"/>
    </row>
    <row r="93" spans="4:6" ht="12.75">
      <c r="D93" s="100"/>
      <c r="E93" s="100"/>
      <c r="F93" s="100"/>
    </row>
    <row r="94" spans="4:6" ht="12.75">
      <c r="D94" s="100"/>
      <c r="E94" s="100"/>
      <c r="F94" s="100"/>
    </row>
    <row r="95" spans="4:6" ht="12.75">
      <c r="D95" s="100"/>
      <c r="E95" s="100"/>
      <c r="F95" s="100"/>
    </row>
    <row r="96" spans="4:6" ht="12.75">
      <c r="D96" s="100"/>
      <c r="E96" s="100"/>
      <c r="F96" s="100"/>
    </row>
    <row r="97" spans="4:6" ht="12.75">
      <c r="D97" s="100"/>
      <c r="E97" s="100"/>
      <c r="F97" s="100"/>
    </row>
    <row r="98" spans="4:6" ht="12.75">
      <c r="D98" s="100"/>
      <c r="E98" s="100"/>
      <c r="F98" s="100"/>
    </row>
    <row r="99" spans="4:6" ht="12.75">
      <c r="D99" s="100"/>
      <c r="E99" s="100"/>
      <c r="F99" s="100"/>
    </row>
    <row r="100" spans="4:6" ht="12.75">
      <c r="D100" s="100"/>
      <c r="E100" s="100"/>
      <c r="F100" s="100"/>
    </row>
    <row r="101" spans="4:6" ht="12.75">
      <c r="D101" s="100"/>
      <c r="E101" s="100"/>
      <c r="F101" s="100"/>
    </row>
    <row r="102" spans="4:6" ht="12.75">
      <c r="D102" s="100"/>
      <c r="E102" s="100"/>
      <c r="F102" s="100"/>
    </row>
    <row r="103" spans="4:6" ht="12.75">
      <c r="D103" s="100"/>
      <c r="E103" s="100"/>
      <c r="F103" s="100"/>
    </row>
    <row r="104" spans="4:6" ht="12.75">
      <c r="D104" s="100"/>
      <c r="E104" s="100"/>
      <c r="F104" s="100"/>
    </row>
    <row r="105" spans="4:6" ht="12.75">
      <c r="D105" s="100"/>
      <c r="E105" s="100"/>
      <c r="F105" s="100"/>
    </row>
    <row r="106" spans="4:6" ht="12.75">
      <c r="D106" s="100"/>
      <c r="E106" s="100"/>
      <c r="F106" s="100"/>
    </row>
    <row r="107" spans="4:6" ht="12.75">
      <c r="D107" s="100"/>
      <c r="E107" s="100"/>
      <c r="F107" s="100"/>
    </row>
    <row r="108" spans="4:6" ht="12.75">
      <c r="D108" s="100"/>
      <c r="E108" s="100"/>
      <c r="F108" s="100"/>
    </row>
    <row r="109" spans="4:6" ht="12.75">
      <c r="D109" s="100"/>
      <c r="E109" s="100"/>
      <c r="F109" s="100"/>
    </row>
    <row r="110" spans="4:6" ht="12.75">
      <c r="D110" s="100"/>
      <c r="E110" s="100"/>
      <c r="F110" s="100"/>
    </row>
    <row r="111" spans="4:6" ht="12.75">
      <c r="D111" s="100"/>
      <c r="E111" s="100"/>
      <c r="F111" s="100"/>
    </row>
    <row r="112" spans="4:6" ht="12.75">
      <c r="D112" s="100"/>
      <c r="E112" s="100"/>
      <c r="F112" s="100"/>
    </row>
    <row r="113" spans="4:6" ht="12.75">
      <c r="D113" s="100"/>
      <c r="E113" s="100"/>
      <c r="F113" s="100"/>
    </row>
    <row r="114" spans="4:6" ht="12.75">
      <c r="D114" s="100"/>
      <c r="E114" s="100"/>
      <c r="F114" s="100"/>
    </row>
    <row r="115" spans="4:6" ht="12.75">
      <c r="D115" s="100"/>
      <c r="E115" s="100"/>
      <c r="F115" s="100"/>
    </row>
    <row r="116" spans="4:6" ht="12.75">
      <c r="D116" s="100"/>
      <c r="E116" s="100"/>
      <c r="F116" s="100"/>
    </row>
    <row r="117" spans="4:6" ht="12.75">
      <c r="D117" s="100"/>
      <c r="E117" s="100"/>
      <c r="F117" s="100"/>
    </row>
    <row r="118" spans="4:6" ht="12.75">
      <c r="D118" s="100"/>
      <c r="E118" s="100"/>
      <c r="F118" s="100"/>
    </row>
    <row r="119" spans="4:6" ht="12.75">
      <c r="D119" s="100"/>
      <c r="E119" s="100"/>
      <c r="F119" s="100"/>
    </row>
    <row r="120" spans="4:6" ht="12.75">
      <c r="D120" s="100"/>
      <c r="E120" s="100"/>
      <c r="F120" s="100"/>
    </row>
    <row r="121" spans="4:6" ht="12.75">
      <c r="D121" s="100"/>
      <c r="E121" s="100"/>
      <c r="F121" s="100"/>
    </row>
    <row r="122" spans="4:6" ht="12.75">
      <c r="D122" s="100"/>
      <c r="E122" s="100"/>
      <c r="F122" s="100"/>
    </row>
    <row r="123" spans="4:6" ht="12.75">
      <c r="D123" s="100"/>
      <c r="E123" s="100"/>
      <c r="F123" s="100"/>
    </row>
    <row r="124" spans="4:6" ht="12.75">
      <c r="D124" s="100"/>
      <c r="E124" s="100"/>
      <c r="F124" s="100"/>
    </row>
    <row r="125" spans="4:6" ht="12.75">
      <c r="D125" s="100"/>
      <c r="E125" s="100"/>
      <c r="F125" s="100"/>
    </row>
    <row r="126" spans="4:6" ht="12.75">
      <c r="D126" s="100"/>
      <c r="E126" s="100"/>
      <c r="F126" s="100"/>
    </row>
    <row r="127" spans="4:6" ht="12.75">
      <c r="D127" s="100"/>
      <c r="E127" s="100"/>
      <c r="F127" s="100"/>
    </row>
    <row r="128" spans="4:6" ht="12.75">
      <c r="D128" s="100"/>
      <c r="E128" s="100"/>
      <c r="F128" s="100"/>
    </row>
    <row r="129" spans="4:6" ht="12.75">
      <c r="D129" s="100"/>
      <c r="E129" s="100"/>
      <c r="F129" s="100"/>
    </row>
    <row r="130" spans="4:6" ht="12.75">
      <c r="D130" s="100"/>
      <c r="E130" s="100"/>
      <c r="F130" s="100"/>
    </row>
    <row r="131" spans="4:6" ht="12.75">
      <c r="D131" s="100"/>
      <c r="E131" s="100"/>
      <c r="F131" s="100"/>
    </row>
    <row r="132" spans="4:6" ht="12.75">
      <c r="D132" s="100"/>
      <c r="E132" s="100"/>
      <c r="F132" s="100"/>
    </row>
    <row r="133" spans="4:6" ht="12.75">
      <c r="D133" s="100"/>
      <c r="E133" s="100"/>
      <c r="F133" s="100"/>
    </row>
    <row r="134" spans="4:6" ht="12.75">
      <c r="D134" s="100"/>
      <c r="E134" s="100"/>
      <c r="F134" s="100"/>
    </row>
    <row r="135" spans="4:6" ht="12.75">
      <c r="D135" s="100"/>
      <c r="E135" s="100"/>
      <c r="F135" s="100"/>
    </row>
    <row r="136" spans="4:6" ht="12.75">
      <c r="D136" s="100"/>
      <c r="E136" s="100"/>
      <c r="F136" s="100"/>
    </row>
    <row r="137" spans="4:6" ht="12.75">
      <c r="D137" s="100"/>
      <c r="E137" s="100"/>
      <c r="F137" s="100"/>
    </row>
    <row r="138" spans="4:6" ht="12.75">
      <c r="D138" s="100"/>
      <c r="E138" s="100"/>
      <c r="F138" s="100"/>
    </row>
    <row r="139" spans="4:6" ht="12.75">
      <c r="D139" s="100"/>
      <c r="E139" s="100"/>
      <c r="F139" s="100"/>
    </row>
    <row r="140" spans="4:6" ht="12.75">
      <c r="D140" s="100"/>
      <c r="E140" s="100"/>
      <c r="F140" s="100"/>
    </row>
    <row r="141" spans="4:6" ht="12.75">
      <c r="D141" s="100"/>
      <c r="E141" s="100"/>
      <c r="F141" s="100"/>
    </row>
    <row r="142" spans="4:6" ht="12.75">
      <c r="D142" s="100"/>
      <c r="E142" s="100"/>
      <c r="F142" s="100"/>
    </row>
    <row r="143" spans="4:6" ht="12.75">
      <c r="D143" s="100"/>
      <c r="E143" s="100"/>
      <c r="F143" s="100"/>
    </row>
    <row r="144" spans="4:6" ht="12.75">
      <c r="D144" s="100"/>
      <c r="E144" s="100"/>
      <c r="F144" s="100"/>
    </row>
    <row r="145" spans="4:6" ht="12.75">
      <c r="D145" s="100"/>
      <c r="E145" s="100"/>
      <c r="F145" s="100"/>
    </row>
    <row r="146" spans="4:6" ht="12.75">
      <c r="D146" s="100"/>
      <c r="E146" s="100"/>
      <c r="F146" s="100"/>
    </row>
    <row r="147" spans="4:6" ht="12.75">
      <c r="D147" s="100"/>
      <c r="E147" s="100"/>
      <c r="F147" s="100"/>
    </row>
    <row r="148" spans="4:6" ht="12.75">
      <c r="D148" s="100"/>
      <c r="E148" s="100"/>
      <c r="F148" s="100"/>
    </row>
    <row r="149" spans="4:6" ht="12.75">
      <c r="D149" s="100"/>
      <c r="E149" s="100"/>
      <c r="F149" s="100"/>
    </row>
    <row r="150" spans="4:6" ht="12.75">
      <c r="D150" s="100"/>
      <c r="E150" s="100"/>
      <c r="F150" s="100"/>
    </row>
    <row r="151" spans="4:6" ht="12.75">
      <c r="D151" s="100"/>
      <c r="E151" s="100"/>
      <c r="F151" s="100"/>
    </row>
    <row r="152" spans="4:6" ht="12.75">
      <c r="D152" s="100"/>
      <c r="E152" s="100"/>
      <c r="F152" s="100"/>
    </row>
    <row r="153" spans="4:6" ht="12.75">
      <c r="D153" s="100"/>
      <c r="E153" s="100"/>
      <c r="F153" s="100"/>
    </row>
    <row r="154" spans="4:6" ht="12.75">
      <c r="D154" s="100"/>
      <c r="E154" s="100"/>
      <c r="F154" s="100"/>
    </row>
    <row r="155" spans="4:6" ht="12.75">
      <c r="D155" s="100"/>
      <c r="E155" s="100"/>
      <c r="F155" s="100"/>
    </row>
    <row r="156" spans="4:6" ht="12.75">
      <c r="D156" s="100"/>
      <c r="E156" s="100"/>
      <c r="F156" s="100"/>
    </row>
    <row r="157" spans="4:6" ht="12.75">
      <c r="D157" s="100"/>
      <c r="E157" s="100"/>
      <c r="F157" s="100"/>
    </row>
    <row r="158" spans="4:6" ht="12.75">
      <c r="D158" s="100"/>
      <c r="E158" s="100"/>
      <c r="F158" s="100"/>
    </row>
    <row r="159" spans="4:6" ht="12.75">
      <c r="D159" s="100"/>
      <c r="E159" s="100"/>
      <c r="F159" s="100"/>
    </row>
    <row r="160" spans="4:6" ht="12.75">
      <c r="D160" s="100"/>
      <c r="E160" s="100"/>
      <c r="F160" s="100"/>
    </row>
    <row r="161" spans="4:6" ht="12.75">
      <c r="D161" s="100"/>
      <c r="E161" s="100"/>
      <c r="F161" s="100"/>
    </row>
    <row r="162" spans="4:6" ht="12.75">
      <c r="D162" s="100"/>
      <c r="E162" s="100"/>
      <c r="F162" s="100"/>
    </row>
    <row r="163" spans="4:6" ht="12.75">
      <c r="D163" s="100"/>
      <c r="E163" s="100"/>
      <c r="F163" s="100"/>
    </row>
    <row r="164" spans="4:6" ht="12.75">
      <c r="D164" s="100"/>
      <c r="E164" s="100"/>
      <c r="F164" s="100"/>
    </row>
    <row r="165" spans="4:6" ht="12.75">
      <c r="D165" s="100"/>
      <c r="E165" s="100"/>
      <c r="F165" s="100"/>
    </row>
    <row r="166" spans="4:6" ht="12.75">
      <c r="D166" s="100"/>
      <c r="E166" s="100"/>
      <c r="F166" s="100"/>
    </row>
    <row r="167" spans="4:6" ht="12.75">
      <c r="D167" s="100"/>
      <c r="E167" s="100"/>
      <c r="F167" s="100"/>
    </row>
    <row r="168" spans="4:6" ht="12.75">
      <c r="D168" s="100"/>
      <c r="E168" s="100"/>
      <c r="F168" s="100"/>
    </row>
    <row r="169" spans="4:6" ht="12.75">
      <c r="D169" s="100"/>
      <c r="E169" s="100"/>
      <c r="F169" s="100"/>
    </row>
    <row r="170" spans="4:6" ht="12.75">
      <c r="D170" s="100"/>
      <c r="E170" s="100"/>
      <c r="F170" s="100"/>
    </row>
    <row r="171" spans="4:6" ht="12.75">
      <c r="D171" s="100"/>
      <c r="E171" s="100"/>
      <c r="F171" s="100"/>
    </row>
    <row r="172" spans="4:6" ht="12.75">
      <c r="D172" s="100"/>
      <c r="E172" s="100"/>
      <c r="F172" s="100"/>
    </row>
    <row r="173" spans="4:6" ht="12.75">
      <c r="D173" s="100"/>
      <c r="E173" s="100"/>
      <c r="F173" s="100"/>
    </row>
    <row r="174" spans="4:6" ht="12.75">
      <c r="D174" s="100"/>
      <c r="E174" s="100"/>
      <c r="F174" s="100"/>
    </row>
    <row r="175" spans="4:6" ht="12.75">
      <c r="D175" s="100"/>
      <c r="E175" s="100"/>
      <c r="F175" s="100"/>
    </row>
    <row r="176" spans="4:6" ht="12.75">
      <c r="D176" s="100"/>
      <c r="E176" s="100"/>
      <c r="F176" s="100"/>
    </row>
    <row r="177" spans="4:6" ht="12.75">
      <c r="D177" s="100"/>
      <c r="E177" s="100"/>
      <c r="F177" s="100"/>
    </row>
    <row r="178" spans="4:6" ht="12.75">
      <c r="D178" s="100"/>
      <c r="E178" s="100"/>
      <c r="F178" s="100"/>
    </row>
    <row r="179" spans="4:6" ht="12.75">
      <c r="D179" s="100"/>
      <c r="E179" s="100"/>
      <c r="F179" s="100"/>
    </row>
    <row r="180" spans="4:6" ht="12.75">
      <c r="D180" s="100"/>
      <c r="E180" s="100"/>
      <c r="F180" s="100"/>
    </row>
    <row r="181" spans="4:6" ht="12.75">
      <c r="D181" s="100"/>
      <c r="E181" s="100"/>
      <c r="F181" s="100"/>
    </row>
    <row r="182" spans="4:6" ht="12.75">
      <c r="D182" s="100"/>
      <c r="E182" s="100"/>
      <c r="F182" s="100"/>
    </row>
    <row r="183" spans="4:6" ht="12.75">
      <c r="D183" s="100"/>
      <c r="E183" s="100"/>
      <c r="F183" s="100"/>
    </row>
    <row r="184" spans="4:6" ht="12.75">
      <c r="D184" s="100"/>
      <c r="E184" s="100"/>
      <c r="F184" s="100"/>
    </row>
    <row r="185" spans="4:6" ht="12.75">
      <c r="D185" s="100"/>
      <c r="E185" s="100"/>
      <c r="F185" s="100"/>
    </row>
    <row r="186" spans="4:6" ht="12.75">
      <c r="D186" s="100"/>
      <c r="E186" s="100"/>
      <c r="F186" s="100"/>
    </row>
    <row r="187" spans="4:6" ht="12.75">
      <c r="D187" s="100"/>
      <c r="E187" s="100"/>
      <c r="F187" s="100"/>
    </row>
    <row r="188" spans="4:6" ht="12.75">
      <c r="D188" s="100"/>
      <c r="E188" s="100"/>
      <c r="F188" s="100"/>
    </row>
    <row r="189" spans="4:6" ht="12.75">
      <c r="D189" s="100"/>
      <c r="E189" s="100"/>
      <c r="F189" s="100"/>
    </row>
    <row r="190" spans="4:6" ht="12.75">
      <c r="D190" s="100"/>
      <c r="E190" s="100"/>
      <c r="F190" s="100"/>
    </row>
    <row r="191" spans="4:6" ht="12.75">
      <c r="D191" s="100"/>
      <c r="E191" s="100"/>
      <c r="F191" s="100"/>
    </row>
    <row r="192" spans="4:6" ht="12.75">
      <c r="D192" s="100"/>
      <c r="E192" s="100"/>
      <c r="F192" s="100"/>
    </row>
    <row r="193" spans="4:6" ht="12.75">
      <c r="D193" s="100"/>
      <c r="E193" s="100"/>
      <c r="F193" s="100"/>
    </row>
    <row r="194" spans="4:6" ht="12.75">
      <c r="D194" s="100"/>
      <c r="E194" s="100"/>
      <c r="F194" s="100"/>
    </row>
    <row r="195" spans="4:6" ht="12.75">
      <c r="D195" s="100"/>
      <c r="E195" s="100"/>
      <c r="F195" s="100"/>
    </row>
    <row r="196" spans="4:6" ht="12.75">
      <c r="D196" s="100"/>
      <c r="E196" s="100"/>
      <c r="F196" s="100"/>
    </row>
    <row r="197" spans="4:6" ht="12.75">
      <c r="D197" s="100"/>
      <c r="E197" s="100"/>
      <c r="F197" s="100"/>
    </row>
    <row r="198" spans="4:6" ht="12.75">
      <c r="D198" s="100"/>
      <c r="E198" s="100"/>
      <c r="F198" s="100"/>
    </row>
    <row r="199" spans="4:6" ht="12.75">
      <c r="D199" s="100"/>
      <c r="E199" s="100"/>
      <c r="F199" s="100"/>
    </row>
    <row r="200" spans="4:6" ht="12.75">
      <c r="D200" s="100"/>
      <c r="E200" s="100"/>
      <c r="F200" s="100"/>
    </row>
    <row r="201" spans="4:6" ht="12.75">
      <c r="D201" s="100"/>
      <c r="E201" s="100"/>
      <c r="F201" s="100"/>
    </row>
    <row r="202" spans="4:6" ht="12.75">
      <c r="D202" s="100"/>
      <c r="E202" s="100"/>
      <c r="F202" s="100"/>
    </row>
    <row r="203" spans="4:6" ht="12.75">
      <c r="D203" s="100"/>
      <c r="E203" s="100"/>
      <c r="F203" s="100"/>
    </row>
    <row r="204" spans="4:6" ht="12.75">
      <c r="D204" s="100"/>
      <c r="E204" s="100"/>
      <c r="F204" s="100"/>
    </row>
    <row r="205" spans="4:6" ht="12.75">
      <c r="D205" s="100"/>
      <c r="E205" s="100"/>
      <c r="F205" s="100"/>
    </row>
    <row r="206" spans="4:6" ht="12.75">
      <c r="D206" s="100"/>
      <c r="E206" s="100"/>
      <c r="F206" s="100"/>
    </row>
    <row r="207" spans="4:6" ht="12.75">
      <c r="D207" s="100"/>
      <c r="E207" s="100"/>
      <c r="F207" s="100"/>
    </row>
    <row r="208" spans="4:6" ht="12.75">
      <c r="D208" s="100"/>
      <c r="E208" s="100"/>
      <c r="F208" s="100"/>
    </row>
    <row r="209" spans="4:6" ht="12.75">
      <c r="D209" s="100"/>
      <c r="E209" s="100"/>
      <c r="F209" s="100"/>
    </row>
    <row r="210" spans="4:6" ht="12.75">
      <c r="D210" s="100"/>
      <c r="E210" s="100"/>
      <c r="F210" s="100"/>
    </row>
    <row r="211" spans="4:6" ht="12.75">
      <c r="D211" s="100"/>
      <c r="E211" s="100"/>
      <c r="F211" s="100"/>
    </row>
    <row r="212" spans="4:6" ht="12.75">
      <c r="D212" s="100"/>
      <c r="E212" s="100"/>
      <c r="F212" s="100"/>
    </row>
    <row r="213" spans="4:6" ht="12.75">
      <c r="D213" s="100"/>
      <c r="E213" s="100"/>
      <c r="F213" s="100"/>
    </row>
    <row r="214" spans="4:6" ht="12.75">
      <c r="D214" s="100"/>
      <c r="E214" s="100"/>
      <c r="F214" s="100"/>
    </row>
    <row r="215" spans="4:6" ht="12.75">
      <c r="D215" s="100"/>
      <c r="E215" s="100"/>
      <c r="F215" s="100"/>
    </row>
    <row r="216" spans="4:6" ht="12.75">
      <c r="D216" s="100"/>
      <c r="E216" s="100"/>
      <c r="F216" s="100"/>
    </row>
    <row r="217" spans="4:6" ht="12.75">
      <c r="D217" s="100"/>
      <c r="E217" s="100"/>
      <c r="F217" s="100"/>
    </row>
    <row r="218" spans="4:6" ht="12.75">
      <c r="D218" s="100"/>
      <c r="E218" s="100"/>
      <c r="F218" s="100"/>
    </row>
    <row r="219" spans="4:6" ht="12.75">
      <c r="D219" s="100"/>
      <c r="E219" s="100"/>
      <c r="F219" s="100"/>
    </row>
    <row r="220" spans="4:6" ht="12.75">
      <c r="D220" s="100"/>
      <c r="E220" s="100"/>
      <c r="F220" s="100"/>
    </row>
    <row r="221" spans="4:6" ht="12.75">
      <c r="D221" s="100"/>
      <c r="E221" s="100"/>
      <c r="F221" s="100"/>
    </row>
    <row r="222" spans="4:6" ht="12.75">
      <c r="D222" s="100"/>
      <c r="E222" s="100"/>
      <c r="F222" s="100"/>
    </row>
    <row r="223" spans="4:6" ht="12.75">
      <c r="D223" s="100"/>
      <c r="E223" s="100"/>
      <c r="F223" s="100"/>
    </row>
    <row r="224" spans="4:6" ht="12.75">
      <c r="D224" s="100"/>
      <c r="E224" s="100"/>
      <c r="F224" s="100"/>
    </row>
    <row r="225" spans="4:6" ht="12.75">
      <c r="D225" s="100"/>
      <c r="E225" s="100"/>
      <c r="F225" s="100"/>
    </row>
    <row r="226" spans="4:6" ht="12.75">
      <c r="D226" s="100"/>
      <c r="E226" s="100"/>
      <c r="F226" s="100"/>
    </row>
    <row r="227" spans="4:6" ht="12.75">
      <c r="D227" s="100"/>
      <c r="E227" s="100"/>
      <c r="F227" s="100"/>
    </row>
    <row r="228" spans="4:6" ht="12.75">
      <c r="D228" s="100"/>
      <c r="E228" s="100"/>
      <c r="F228" s="100"/>
    </row>
    <row r="229" spans="4:6" ht="12.75">
      <c r="D229" s="100"/>
      <c r="E229" s="100"/>
      <c r="F229" s="100"/>
    </row>
    <row r="230" spans="4:6" ht="12.75">
      <c r="D230" s="100"/>
      <c r="E230" s="100"/>
      <c r="F230" s="100"/>
    </row>
    <row r="231" spans="4:6" ht="12.75">
      <c r="D231" s="100"/>
      <c r="E231" s="100"/>
      <c r="F231" s="100"/>
    </row>
    <row r="232" spans="4:6" ht="12.75">
      <c r="D232" s="100"/>
      <c r="E232" s="100"/>
      <c r="F232" s="100"/>
    </row>
    <row r="233" spans="4:6" ht="12.75">
      <c r="D233" s="100"/>
      <c r="E233" s="100"/>
      <c r="F233" s="100"/>
    </row>
    <row r="234" spans="4:6" ht="12.75">
      <c r="D234" s="100"/>
      <c r="E234" s="100"/>
      <c r="F234" s="100"/>
    </row>
    <row r="235" spans="4:6" ht="12.75">
      <c r="D235" s="100"/>
      <c r="E235" s="100"/>
      <c r="F235" s="100"/>
    </row>
    <row r="236" spans="4:6" ht="12.75">
      <c r="D236" s="100"/>
      <c r="E236" s="100"/>
      <c r="F236" s="100"/>
    </row>
    <row r="237" spans="4:6" ht="12.75">
      <c r="D237" s="100"/>
      <c r="E237" s="100"/>
      <c r="F237" s="100"/>
    </row>
    <row r="238" spans="4:6" ht="12.75">
      <c r="D238" s="100"/>
      <c r="E238" s="100"/>
      <c r="F238" s="100"/>
    </row>
    <row r="239" spans="4:6" ht="12.75">
      <c r="D239" s="100"/>
      <c r="E239" s="100"/>
      <c r="F239" s="100"/>
    </row>
    <row r="240" spans="4:6" ht="12.75">
      <c r="D240" s="100"/>
      <c r="E240" s="100"/>
      <c r="F240" s="100"/>
    </row>
    <row r="241" spans="4:6" ht="12.75">
      <c r="D241" s="100"/>
      <c r="E241" s="100"/>
      <c r="F241" s="100"/>
    </row>
    <row r="242" spans="4:6" ht="12.75">
      <c r="D242" s="100"/>
      <c r="E242" s="100"/>
      <c r="F242" s="100"/>
    </row>
    <row r="243" spans="4:6" ht="12.75">
      <c r="D243" s="100"/>
      <c r="E243" s="100"/>
      <c r="F243" s="100"/>
    </row>
    <row r="244" spans="4:6" ht="12.75">
      <c r="D244" s="100"/>
      <c r="E244" s="100"/>
      <c r="F244" s="100"/>
    </row>
    <row r="245" spans="4:6" ht="12.75">
      <c r="D245" s="100"/>
      <c r="E245" s="100"/>
      <c r="F245" s="100"/>
    </row>
    <row r="246" spans="4:6" ht="12.75">
      <c r="D246" s="100"/>
      <c r="E246" s="100"/>
      <c r="F246" s="100"/>
    </row>
    <row r="247" spans="4:6" ht="12.75">
      <c r="D247" s="100"/>
      <c r="E247" s="100"/>
      <c r="F247" s="100"/>
    </row>
    <row r="248" spans="4:6" ht="12.75">
      <c r="D248" s="100"/>
      <c r="E248" s="100"/>
      <c r="F248" s="100"/>
    </row>
    <row r="249" spans="4:6" ht="12.75">
      <c r="D249" s="100"/>
      <c r="E249" s="100"/>
      <c r="F249" s="100"/>
    </row>
    <row r="250" spans="4:6" ht="12.75">
      <c r="D250" s="100"/>
      <c r="E250" s="100"/>
      <c r="F250" s="100"/>
    </row>
    <row r="251" spans="4:6" ht="12.75">
      <c r="D251" s="100"/>
      <c r="E251" s="100"/>
      <c r="F251" s="100"/>
    </row>
    <row r="252" spans="4:6" ht="12.75">
      <c r="D252" s="100"/>
      <c r="E252" s="100"/>
      <c r="F252" s="100"/>
    </row>
    <row r="253" spans="4:6" ht="12.75">
      <c r="D253" s="100"/>
      <c r="E253" s="100"/>
      <c r="F253" s="100"/>
    </row>
    <row r="254" spans="4:6" ht="12.75">
      <c r="D254" s="100"/>
      <c r="E254" s="100"/>
      <c r="F254" s="100"/>
    </row>
    <row r="255" spans="4:6" ht="12.75">
      <c r="D255" s="100"/>
      <c r="E255" s="100"/>
      <c r="F255" s="100"/>
    </row>
    <row r="256" spans="4:6" ht="12.75">
      <c r="D256" s="100"/>
      <c r="E256" s="100"/>
      <c r="F256" s="100"/>
    </row>
    <row r="257" spans="4:6" ht="12.75">
      <c r="D257" s="100"/>
      <c r="E257" s="100"/>
      <c r="F257" s="100"/>
    </row>
    <row r="258" spans="4:6" ht="12.75">
      <c r="D258" s="100"/>
      <c r="E258" s="100"/>
      <c r="F258" s="100"/>
    </row>
    <row r="259" spans="4:6" ht="12.75">
      <c r="D259" s="100"/>
      <c r="E259" s="100"/>
      <c r="F259" s="100"/>
    </row>
    <row r="260" spans="4:6" ht="12.75">
      <c r="D260" s="100"/>
      <c r="E260" s="100"/>
      <c r="F260" s="100"/>
    </row>
    <row r="261" spans="4:6" ht="12.75">
      <c r="D261" s="100"/>
      <c r="E261" s="100"/>
      <c r="F261" s="100"/>
    </row>
    <row r="262" spans="4:6" ht="12.75">
      <c r="D262" s="100"/>
      <c r="E262" s="100"/>
      <c r="F262" s="100"/>
    </row>
    <row r="263" spans="4:6" ht="12.75">
      <c r="D263" s="100"/>
      <c r="E263" s="100"/>
      <c r="F263" s="100"/>
    </row>
    <row r="264" spans="4:6" ht="12.75">
      <c r="D264" s="100"/>
      <c r="E264" s="100"/>
      <c r="F264" s="100"/>
    </row>
    <row r="265" spans="4:6" ht="12.75">
      <c r="D265" s="100"/>
      <c r="E265" s="100"/>
      <c r="F265" s="100"/>
    </row>
    <row r="266" spans="4:6" ht="12.75">
      <c r="D266" s="100"/>
      <c r="E266" s="100"/>
      <c r="F266" s="100"/>
    </row>
    <row r="267" spans="4:6" ht="12.75">
      <c r="D267" s="100"/>
      <c r="E267" s="100"/>
      <c r="F267" s="100"/>
    </row>
    <row r="268" spans="4:6" ht="12.75">
      <c r="D268" s="100"/>
      <c r="E268" s="100"/>
      <c r="F268" s="100"/>
    </row>
    <row r="269" spans="4:6" ht="12.75">
      <c r="D269" s="100"/>
      <c r="E269" s="100"/>
      <c r="F269" s="100"/>
    </row>
    <row r="270" spans="4:6" ht="12.75">
      <c r="D270" s="100"/>
      <c r="E270" s="100"/>
      <c r="F270" s="100"/>
    </row>
    <row r="271" spans="4:6" ht="12.75">
      <c r="D271" s="100"/>
      <c r="E271" s="100"/>
      <c r="F271" s="100"/>
    </row>
    <row r="272" spans="4:6" ht="12.75">
      <c r="D272" s="100"/>
      <c r="E272" s="100"/>
      <c r="F272" s="100"/>
    </row>
    <row r="273" spans="4:6" ht="12.75">
      <c r="D273" s="100"/>
      <c r="E273" s="100"/>
      <c r="F273" s="100"/>
    </row>
    <row r="274" spans="4:6" ht="12.75">
      <c r="D274" s="100"/>
      <c r="E274" s="100"/>
      <c r="F274" s="100"/>
    </row>
    <row r="275" spans="4:6" ht="12.75">
      <c r="D275" s="100"/>
      <c r="E275" s="100"/>
      <c r="F275" s="100"/>
    </row>
    <row r="276" spans="4:6" ht="12.75">
      <c r="D276" s="100"/>
      <c r="E276" s="100"/>
      <c r="F276" s="100"/>
    </row>
    <row r="277" spans="4:6" ht="12.75">
      <c r="D277" s="100"/>
      <c r="E277" s="100"/>
      <c r="F277" s="100"/>
    </row>
    <row r="278" spans="4:6" ht="12.75">
      <c r="D278" s="100"/>
      <c r="E278" s="100"/>
      <c r="F278" s="100"/>
    </row>
    <row r="279" spans="4:6" ht="12.75">
      <c r="D279" s="100"/>
      <c r="E279" s="100"/>
      <c r="F279" s="100"/>
    </row>
    <row r="280" spans="4:6" ht="12.75">
      <c r="D280" s="100"/>
      <c r="E280" s="100"/>
      <c r="F280" s="100"/>
    </row>
    <row r="281" spans="4:6" ht="12.75">
      <c r="D281" s="100"/>
      <c r="E281" s="100"/>
      <c r="F281" s="100"/>
    </row>
    <row r="282" spans="4:6" ht="12.75">
      <c r="D282" s="100"/>
      <c r="E282" s="100"/>
      <c r="F282" s="100"/>
    </row>
    <row r="283" spans="4:6" ht="12.75">
      <c r="D283" s="100"/>
      <c r="E283" s="100"/>
      <c r="F283" s="100"/>
    </row>
    <row r="284" spans="4:6" ht="12.75">
      <c r="D284" s="100"/>
      <c r="E284" s="100"/>
      <c r="F284" s="100"/>
    </row>
    <row r="285" spans="4:6" ht="12.75">
      <c r="D285" s="100"/>
      <c r="E285" s="100"/>
      <c r="F285" s="100"/>
    </row>
    <row r="286" spans="4:6" ht="12.75">
      <c r="D286" s="100"/>
      <c r="E286" s="100"/>
      <c r="F286" s="100"/>
    </row>
    <row r="287" spans="4:6" ht="12.75">
      <c r="D287" s="100"/>
      <c r="E287" s="100"/>
      <c r="F287" s="100"/>
    </row>
    <row r="288" spans="4:6" ht="12.75">
      <c r="D288" s="100"/>
      <c r="E288" s="100"/>
      <c r="F288" s="100"/>
    </row>
    <row r="289" spans="4:6" ht="12.75">
      <c r="D289" s="100"/>
      <c r="E289" s="100"/>
      <c r="F289" s="100"/>
    </row>
    <row r="290" spans="4:6" ht="12.75">
      <c r="D290" s="100"/>
      <c r="E290" s="100"/>
      <c r="F290" s="100"/>
    </row>
    <row r="291" spans="4:6" ht="12.75">
      <c r="D291" s="100"/>
      <c r="E291" s="100"/>
      <c r="F291" s="100"/>
    </row>
    <row r="292" spans="4:6" ht="12.75">
      <c r="D292" s="100"/>
      <c r="E292" s="100"/>
      <c r="F292" s="100"/>
    </row>
    <row r="293" spans="4:6" ht="12.75">
      <c r="D293" s="100"/>
      <c r="E293" s="100"/>
      <c r="F293" s="100"/>
    </row>
    <row r="294" spans="4:6" ht="12.75">
      <c r="D294" s="100"/>
      <c r="E294" s="100"/>
      <c r="F294" s="100"/>
    </row>
    <row r="295" spans="4:6" ht="12.75">
      <c r="D295" s="100"/>
      <c r="E295" s="100"/>
      <c r="F295" s="100"/>
    </row>
    <row r="296" spans="4:6" ht="12.75">
      <c r="D296" s="100"/>
      <c r="E296" s="100"/>
      <c r="F296" s="100"/>
    </row>
    <row r="297" spans="4:6" ht="12.75">
      <c r="D297" s="100"/>
      <c r="E297" s="100"/>
      <c r="F297" s="100"/>
    </row>
    <row r="298" spans="4:6" ht="12.75">
      <c r="D298" s="100"/>
      <c r="E298" s="100"/>
      <c r="F298" s="100"/>
    </row>
    <row r="299" spans="4:6" ht="12.75">
      <c r="D299" s="100"/>
      <c r="E299" s="100"/>
      <c r="F299" s="100"/>
    </row>
    <row r="300" spans="4:6" ht="12.75">
      <c r="D300" s="100"/>
      <c r="E300" s="100"/>
      <c r="F300" s="100"/>
    </row>
    <row r="301" spans="4:6" ht="12.75">
      <c r="D301" s="100"/>
      <c r="E301" s="100"/>
      <c r="F301" s="100"/>
    </row>
    <row r="302" spans="4:6" ht="12.75">
      <c r="D302" s="100"/>
      <c r="E302" s="100"/>
      <c r="F302" s="100"/>
    </row>
    <row r="303" spans="4:6" ht="12.75">
      <c r="D303" s="100"/>
      <c r="E303" s="100"/>
      <c r="F303" s="100"/>
    </row>
    <row r="304" spans="4:6" ht="12.75">
      <c r="D304" s="100"/>
      <c r="E304" s="100"/>
      <c r="F304" s="100"/>
    </row>
    <row r="305" spans="4:6" ht="12.75">
      <c r="D305" s="100"/>
      <c r="E305" s="100"/>
      <c r="F305" s="100"/>
    </row>
    <row r="306" spans="4:6" ht="12.75">
      <c r="D306" s="100"/>
      <c r="E306" s="100"/>
      <c r="F306" s="100"/>
    </row>
    <row r="307" spans="4:6" ht="12.75">
      <c r="D307" s="100"/>
      <c r="E307" s="100"/>
      <c r="F307" s="100"/>
    </row>
    <row r="308" spans="4:6" ht="12.75">
      <c r="D308" s="100"/>
      <c r="E308" s="100"/>
      <c r="F308" s="100"/>
    </row>
    <row r="309" spans="4:6" ht="12.75">
      <c r="D309" s="100"/>
      <c r="E309" s="100"/>
      <c r="F309" s="100"/>
    </row>
    <row r="310" spans="4:6" ht="12.75">
      <c r="D310" s="100"/>
      <c r="E310" s="100"/>
      <c r="F310" s="100"/>
    </row>
    <row r="311" spans="4:6" ht="12.75">
      <c r="D311" s="100"/>
      <c r="E311" s="100"/>
      <c r="F311" s="100"/>
    </row>
    <row r="312" spans="4:6" ht="12.75">
      <c r="D312" s="100"/>
      <c r="E312" s="100"/>
      <c r="F312" s="100"/>
    </row>
    <row r="313" spans="4:6" ht="12.75">
      <c r="D313" s="100"/>
      <c r="E313" s="100"/>
      <c r="F313" s="100"/>
    </row>
    <row r="314" spans="4:6" ht="12.75">
      <c r="D314" s="100"/>
      <c r="E314" s="100"/>
      <c r="F314" s="100"/>
    </row>
    <row r="315" spans="4:6" ht="12.75">
      <c r="D315" s="100"/>
      <c r="E315" s="100"/>
      <c r="F315" s="100"/>
    </row>
    <row r="316" spans="4:6" ht="12.75">
      <c r="D316" s="100"/>
      <c r="E316" s="100"/>
      <c r="F316" s="100"/>
    </row>
    <row r="317" spans="4:6" ht="12.75">
      <c r="D317" s="100"/>
      <c r="E317" s="100"/>
      <c r="F317" s="100"/>
    </row>
    <row r="318" spans="4:6" ht="12.75">
      <c r="D318" s="100"/>
      <c r="E318" s="100"/>
      <c r="F318" s="100"/>
    </row>
    <row r="319" spans="4:6" ht="12.75">
      <c r="D319" s="100"/>
      <c r="E319" s="100"/>
      <c r="F319" s="100"/>
    </row>
    <row r="320" spans="4:6" ht="12.75">
      <c r="D320" s="100"/>
      <c r="E320" s="100"/>
      <c r="F320" s="100"/>
    </row>
    <row r="321" spans="4:6" ht="12.75">
      <c r="D321" s="100"/>
      <c r="E321" s="100"/>
      <c r="F321" s="100"/>
    </row>
    <row r="322" spans="4:6" ht="12.75">
      <c r="D322" s="100"/>
      <c r="E322" s="100"/>
      <c r="F322" s="100"/>
    </row>
    <row r="323" spans="4:6" ht="12.75">
      <c r="D323" s="100"/>
      <c r="E323" s="100"/>
      <c r="F323" s="100"/>
    </row>
    <row r="324" spans="4:6" ht="12.75">
      <c r="D324" s="100"/>
      <c r="E324" s="100"/>
      <c r="F324" s="100"/>
    </row>
    <row r="325" spans="4:6" ht="12.75">
      <c r="D325" s="100"/>
      <c r="E325" s="100"/>
      <c r="F325" s="100"/>
    </row>
    <row r="326" spans="4:6" ht="12.75">
      <c r="D326" s="100"/>
      <c r="E326" s="100"/>
      <c r="F326" s="100"/>
    </row>
    <row r="327" spans="4:6" ht="12.75">
      <c r="D327" s="100"/>
      <c r="E327" s="100"/>
      <c r="F327" s="100"/>
    </row>
    <row r="328" spans="4:6" ht="12.75">
      <c r="D328" s="100"/>
      <c r="E328" s="100"/>
      <c r="F328" s="100"/>
    </row>
    <row r="329" spans="4:6" ht="12.75">
      <c r="D329" s="100"/>
      <c r="E329" s="100"/>
      <c r="F329" s="100"/>
    </row>
    <row r="330" spans="4:6" ht="12.75">
      <c r="D330" s="100"/>
      <c r="E330" s="100"/>
      <c r="F330" s="100"/>
    </row>
    <row r="331" spans="4:6" ht="12.75">
      <c r="D331" s="100"/>
      <c r="E331" s="100"/>
      <c r="F331" s="100"/>
    </row>
    <row r="332" spans="4:6" ht="12.75">
      <c r="D332" s="100"/>
      <c r="E332" s="100"/>
      <c r="F332" s="100"/>
    </row>
    <row r="333" spans="4:6" ht="12.75">
      <c r="D333" s="100"/>
      <c r="E333" s="100"/>
      <c r="F333" s="100"/>
    </row>
    <row r="334" spans="4:6" ht="12.75">
      <c r="D334" s="100"/>
      <c r="E334" s="100"/>
      <c r="F334" s="100"/>
    </row>
    <row r="335" spans="4:6" ht="12.75">
      <c r="D335" s="100"/>
      <c r="E335" s="100"/>
      <c r="F335" s="100"/>
    </row>
    <row r="336" spans="4:6" ht="12.75">
      <c r="D336" s="100"/>
      <c r="E336" s="100"/>
      <c r="F336" s="100"/>
    </row>
    <row r="337" spans="4:6" ht="12.75">
      <c r="D337" s="100"/>
      <c r="E337" s="100"/>
      <c r="F337" s="100"/>
    </row>
    <row r="338" spans="4:6" ht="12.75">
      <c r="D338" s="100"/>
      <c r="E338" s="100"/>
      <c r="F338" s="100"/>
    </row>
    <row r="339" spans="4:6" ht="12.75">
      <c r="D339" s="100"/>
      <c r="E339" s="100"/>
      <c r="F339" s="100"/>
    </row>
    <row r="340" spans="4:6" ht="12.75">
      <c r="D340" s="100"/>
      <c r="E340" s="100"/>
      <c r="F340" s="100"/>
    </row>
    <row r="341" spans="4:6" ht="12.75">
      <c r="D341" s="100"/>
      <c r="E341" s="100"/>
      <c r="F341" s="100"/>
    </row>
    <row r="342" spans="4:6" ht="12.75">
      <c r="D342" s="100"/>
      <c r="E342" s="100"/>
      <c r="F342" s="100"/>
    </row>
    <row r="343" spans="4:6" ht="12.75">
      <c r="D343" s="100"/>
      <c r="E343" s="100"/>
      <c r="F343" s="100"/>
    </row>
    <row r="344" spans="4:6" ht="12.75">
      <c r="D344" s="100"/>
      <c r="E344" s="100"/>
      <c r="F344" s="100"/>
    </row>
    <row r="345" spans="4:6" ht="12.75">
      <c r="D345" s="100"/>
      <c r="E345" s="100"/>
      <c r="F345" s="100"/>
    </row>
    <row r="346" spans="4:6" ht="12.75">
      <c r="D346" s="100"/>
      <c r="E346" s="100"/>
      <c r="F346" s="100"/>
    </row>
    <row r="347" spans="4:6" ht="12.75">
      <c r="D347" s="100"/>
      <c r="E347" s="100"/>
      <c r="F347" s="100"/>
    </row>
    <row r="348" spans="4:6" ht="12.75">
      <c r="D348" s="100"/>
      <c r="E348" s="100"/>
      <c r="F348" s="100"/>
    </row>
    <row r="349" spans="4:6" ht="12.75">
      <c r="D349" s="100"/>
      <c r="E349" s="100"/>
      <c r="F349" s="100"/>
    </row>
    <row r="350" spans="4:6" ht="12.75">
      <c r="D350" s="100"/>
      <c r="E350" s="100"/>
      <c r="F350" s="100"/>
    </row>
    <row r="351" spans="4:6" ht="12.75">
      <c r="D351" s="100"/>
      <c r="E351" s="100"/>
      <c r="F351" s="100"/>
    </row>
    <row r="352" spans="4:6" ht="12.75">
      <c r="D352" s="100"/>
      <c r="E352" s="100"/>
      <c r="F352" s="100"/>
    </row>
    <row r="353" spans="4:6" ht="12.75">
      <c r="D353" s="100"/>
      <c r="E353" s="100"/>
      <c r="F353" s="100"/>
    </row>
    <row r="354" spans="4:6" ht="12.75">
      <c r="D354" s="100"/>
      <c r="E354" s="100"/>
      <c r="F354" s="100"/>
    </row>
    <row r="355" spans="4:6" ht="12.75">
      <c r="D355" s="100"/>
      <c r="E355" s="100"/>
      <c r="F355" s="100"/>
    </row>
    <row r="356" spans="4:6" ht="12.75">
      <c r="D356" s="100"/>
      <c r="E356" s="100"/>
      <c r="F356" s="100"/>
    </row>
    <row r="357" spans="4:6" ht="12.75">
      <c r="D357" s="100"/>
      <c r="E357" s="100"/>
      <c r="F357" s="100"/>
    </row>
    <row r="358" spans="4:6" ht="12.75">
      <c r="D358" s="100"/>
      <c r="E358" s="100"/>
      <c r="F358" s="100"/>
    </row>
    <row r="359" spans="4:6" ht="12.75">
      <c r="D359" s="100"/>
      <c r="E359" s="100"/>
      <c r="F359" s="100"/>
    </row>
    <row r="360" spans="4:6" ht="12.75">
      <c r="D360" s="100"/>
      <c r="E360" s="100"/>
      <c r="F360" s="100"/>
    </row>
    <row r="361" spans="4:6" ht="12.75">
      <c r="D361" s="100"/>
      <c r="E361" s="100"/>
      <c r="F361" s="100"/>
    </row>
    <row r="362" spans="4:6" ht="12.75">
      <c r="D362" s="100"/>
      <c r="E362" s="100"/>
      <c r="F362" s="100"/>
    </row>
    <row r="363" spans="4:6" ht="12.75">
      <c r="D363" s="100"/>
      <c r="E363" s="100"/>
      <c r="F363" s="100"/>
    </row>
    <row r="364" spans="4:6" ht="12.75">
      <c r="D364" s="100"/>
      <c r="E364" s="100"/>
      <c r="F364" s="100"/>
    </row>
    <row r="365" spans="4:6" ht="12.75">
      <c r="D365" s="100"/>
      <c r="E365" s="100"/>
      <c r="F365" s="100"/>
    </row>
    <row r="366" spans="4:6" ht="12.75">
      <c r="D366" s="100"/>
      <c r="E366" s="100"/>
      <c r="F366" s="100"/>
    </row>
    <row r="367" spans="4:6" ht="12.75">
      <c r="D367" s="100"/>
      <c r="E367" s="100"/>
      <c r="F367" s="100"/>
    </row>
    <row r="368" spans="4:6" ht="12.75">
      <c r="D368" s="100"/>
      <c r="E368" s="100"/>
      <c r="F368" s="100"/>
    </row>
    <row r="369" spans="4:6" ht="12.75">
      <c r="D369" s="100"/>
      <c r="E369" s="100"/>
      <c r="F369" s="100"/>
    </row>
    <row r="370" spans="4:6" ht="12.75">
      <c r="D370" s="100"/>
      <c r="E370" s="100"/>
      <c r="F370" s="100"/>
    </row>
    <row r="371" spans="4:6" ht="12.75">
      <c r="D371" s="100"/>
      <c r="E371" s="100"/>
      <c r="F371" s="100"/>
    </row>
    <row r="372" spans="4:6" ht="12.75">
      <c r="D372" s="100"/>
      <c r="E372" s="100"/>
      <c r="F372" s="100"/>
    </row>
    <row r="373" spans="4:6" ht="12.75">
      <c r="D373" s="100"/>
      <c r="E373" s="100"/>
      <c r="F373" s="100"/>
    </row>
    <row r="374" spans="4:6" ht="12.75">
      <c r="D374" s="100"/>
      <c r="E374" s="100"/>
      <c r="F374" s="100"/>
    </row>
    <row r="375" spans="4:6" ht="12.75">
      <c r="D375" s="100"/>
      <c r="E375" s="100"/>
      <c r="F375" s="100"/>
    </row>
    <row r="376" spans="4:6" ht="12.75">
      <c r="D376" s="100"/>
      <c r="E376" s="100"/>
      <c r="F376" s="100"/>
    </row>
    <row r="377" spans="4:6" ht="12.75">
      <c r="D377" s="100"/>
      <c r="E377" s="100"/>
      <c r="F377" s="100"/>
    </row>
    <row r="378" spans="4:6" ht="12.75">
      <c r="D378" s="100"/>
      <c r="E378" s="100"/>
      <c r="F378" s="100"/>
    </row>
    <row r="379" spans="4:6" ht="12.75">
      <c r="D379" s="100"/>
      <c r="E379" s="100"/>
      <c r="F379" s="100"/>
    </row>
    <row r="380" spans="4:6" ht="12.75">
      <c r="D380" s="100"/>
      <c r="E380" s="100"/>
      <c r="F380" s="100"/>
    </row>
    <row r="381" spans="4:6" ht="12.75">
      <c r="D381" s="100"/>
      <c r="E381" s="100"/>
      <c r="F381" s="100"/>
    </row>
    <row r="382" spans="4:6" ht="12.75">
      <c r="D382" s="100"/>
      <c r="E382" s="100"/>
      <c r="F382" s="100"/>
    </row>
    <row r="383" spans="4:6" ht="12.75">
      <c r="D383" s="100"/>
      <c r="E383" s="100"/>
      <c r="F383" s="100"/>
    </row>
    <row r="384" spans="4:6" ht="12.75">
      <c r="D384" s="100"/>
      <c r="E384" s="100"/>
      <c r="F384" s="100"/>
    </row>
    <row r="385" spans="4:6" ht="12.75">
      <c r="D385" s="100"/>
      <c r="E385" s="100"/>
      <c r="F385" s="100"/>
    </row>
    <row r="386" spans="4:6" ht="12.75">
      <c r="D386" s="100"/>
      <c r="E386" s="100"/>
      <c r="F386" s="100"/>
    </row>
    <row r="387" spans="4:6" ht="12.75">
      <c r="D387" s="100"/>
      <c r="E387" s="100"/>
      <c r="F387" s="100"/>
    </row>
    <row r="388" spans="4:6" ht="12.75">
      <c r="D388" s="100"/>
      <c r="E388" s="100"/>
      <c r="F388" s="100"/>
    </row>
    <row r="389" spans="4:6" ht="12.75">
      <c r="D389" s="100"/>
      <c r="E389" s="100"/>
      <c r="F389" s="100"/>
    </row>
    <row r="390" spans="4:6" ht="12.75">
      <c r="D390" s="100"/>
      <c r="E390" s="100"/>
      <c r="F390" s="100"/>
    </row>
    <row r="391" spans="4:6" ht="12.75">
      <c r="D391" s="100"/>
      <c r="E391" s="100"/>
      <c r="F391" s="100"/>
    </row>
    <row r="392" spans="4:6" ht="12.75">
      <c r="D392" s="100"/>
      <c r="E392" s="100"/>
      <c r="F392" s="100"/>
    </row>
    <row r="393" spans="4:6" ht="12.75">
      <c r="D393" s="100"/>
      <c r="E393" s="100"/>
      <c r="F393" s="100"/>
    </row>
    <row r="394" spans="4:6" ht="12.75">
      <c r="D394" s="100"/>
      <c r="E394" s="100"/>
      <c r="F394" s="100"/>
    </row>
    <row r="395" spans="4:6" ht="12.75">
      <c r="D395" s="100"/>
      <c r="E395" s="100"/>
      <c r="F395" s="100"/>
    </row>
    <row r="396" spans="4:6" ht="12.75">
      <c r="D396" s="100"/>
      <c r="E396" s="100"/>
      <c r="F396" s="100"/>
    </row>
    <row r="397" spans="4:6" ht="12.75">
      <c r="D397" s="100"/>
      <c r="E397" s="100"/>
      <c r="F397" s="100"/>
    </row>
    <row r="398" spans="4:6" ht="12.75">
      <c r="D398" s="100"/>
      <c r="E398" s="100"/>
      <c r="F398" s="100"/>
    </row>
    <row r="399" spans="4:6" ht="12.75">
      <c r="D399" s="100"/>
      <c r="E399" s="100"/>
      <c r="F399" s="100"/>
    </row>
    <row r="400" spans="4:6" ht="12.75">
      <c r="D400" s="100"/>
      <c r="E400" s="100"/>
      <c r="F400" s="100"/>
    </row>
    <row r="401" spans="4:6" ht="12.75">
      <c r="D401" s="100"/>
      <c r="E401" s="100"/>
      <c r="F401" s="100"/>
    </row>
    <row r="402" spans="4:6" ht="12.75">
      <c r="D402" s="100"/>
      <c r="E402" s="100"/>
      <c r="F402" s="100"/>
    </row>
    <row r="403" spans="4:6" ht="12.75">
      <c r="D403" s="100"/>
      <c r="E403" s="100"/>
      <c r="F403" s="100"/>
    </row>
    <row r="404" spans="4:6" ht="12.75">
      <c r="D404" s="100"/>
      <c r="E404" s="100"/>
      <c r="F404" s="100"/>
    </row>
    <row r="405" spans="4:6" ht="12.75">
      <c r="D405" s="100"/>
      <c r="E405" s="100"/>
      <c r="F405" s="100"/>
    </row>
    <row r="406" spans="4:6" ht="12.75">
      <c r="D406" s="100"/>
      <c r="E406" s="100"/>
      <c r="F406" s="100"/>
    </row>
    <row r="407" spans="4:6" ht="12.75">
      <c r="D407" s="100"/>
      <c r="E407" s="100"/>
      <c r="F407" s="100"/>
    </row>
    <row r="408" spans="4:6" ht="12.75">
      <c r="D408" s="100"/>
      <c r="E408" s="100"/>
      <c r="F408" s="100"/>
    </row>
    <row r="409" spans="4:6" ht="12.75">
      <c r="D409" s="100"/>
      <c r="E409" s="100"/>
      <c r="F409" s="100"/>
    </row>
    <row r="410" spans="4:6" ht="12.75">
      <c r="D410" s="100"/>
      <c r="E410" s="100"/>
      <c r="F410" s="100"/>
    </row>
    <row r="411" spans="4:6" ht="12.75">
      <c r="D411" s="100"/>
      <c r="E411" s="100"/>
      <c r="F411" s="100"/>
    </row>
    <row r="412" spans="4:6" ht="12.75">
      <c r="D412" s="100"/>
      <c r="E412" s="100"/>
      <c r="F412" s="100"/>
    </row>
    <row r="413" spans="4:6" ht="12.75">
      <c r="D413" s="100"/>
      <c r="E413" s="100"/>
      <c r="F413" s="100"/>
    </row>
    <row r="414" spans="4:6" ht="12.75">
      <c r="D414" s="100"/>
      <c r="E414" s="100"/>
      <c r="F414" s="100"/>
    </row>
    <row r="415" spans="4:6" ht="12.75">
      <c r="D415" s="100"/>
      <c r="E415" s="100"/>
      <c r="F415" s="100"/>
    </row>
    <row r="416" spans="4:6" ht="12.75">
      <c r="D416" s="100"/>
      <c r="E416" s="100"/>
      <c r="F416" s="100"/>
    </row>
    <row r="417" spans="4:6" ht="12.75">
      <c r="D417" s="100"/>
      <c r="E417" s="100"/>
      <c r="F417" s="100"/>
    </row>
    <row r="418" spans="4:6" ht="12.75">
      <c r="D418" s="100"/>
      <c r="E418" s="100"/>
      <c r="F418" s="100"/>
    </row>
    <row r="419" spans="4:6" ht="12.75">
      <c r="D419" s="100"/>
      <c r="E419" s="100"/>
      <c r="F419" s="100"/>
    </row>
    <row r="420" spans="4:6" ht="12.75">
      <c r="D420" s="100"/>
      <c r="E420" s="100"/>
      <c r="F420" s="100"/>
    </row>
    <row r="421" spans="4:6" ht="12.75">
      <c r="D421" s="100"/>
      <c r="E421" s="100"/>
      <c r="F421" s="100"/>
    </row>
    <row r="422" spans="4:6" ht="12.75">
      <c r="D422" s="100"/>
      <c r="E422" s="100"/>
      <c r="F422" s="100"/>
    </row>
    <row r="423" spans="4:6" ht="12.75">
      <c r="D423" s="100"/>
      <c r="E423" s="100"/>
      <c r="F423" s="100"/>
    </row>
    <row r="424" spans="4:6" ht="12.75">
      <c r="D424" s="100"/>
      <c r="E424" s="100"/>
      <c r="F424" s="100"/>
    </row>
    <row r="425" spans="4:6" ht="12.75">
      <c r="D425" s="100"/>
      <c r="E425" s="100"/>
      <c r="F425" s="100"/>
    </row>
    <row r="426" spans="4:6" ht="12.75">
      <c r="D426" s="100"/>
      <c r="E426" s="100"/>
      <c r="F426" s="100"/>
    </row>
    <row r="427" spans="4:6" ht="12.75">
      <c r="D427" s="100"/>
      <c r="E427" s="100"/>
      <c r="F427" s="100"/>
    </row>
    <row r="428" spans="4:6" ht="12.75">
      <c r="D428" s="100"/>
      <c r="E428" s="100"/>
      <c r="F428" s="100"/>
    </row>
    <row r="429" spans="4:6" ht="12.75">
      <c r="D429" s="100"/>
      <c r="E429" s="100"/>
      <c r="F429" s="100"/>
    </row>
    <row r="430" spans="4:6" ht="12.75">
      <c r="D430" s="100"/>
      <c r="E430" s="100"/>
      <c r="F430" s="100"/>
    </row>
    <row r="431" spans="4:6" ht="12.75">
      <c r="D431" s="100"/>
      <c r="E431" s="100"/>
      <c r="F431" s="100"/>
    </row>
    <row r="432" spans="4:6" ht="12.75">
      <c r="D432" s="100"/>
      <c r="E432" s="100"/>
      <c r="F432" s="100"/>
    </row>
    <row r="433" spans="4:6" ht="12.75">
      <c r="D433" s="100"/>
      <c r="E433" s="100"/>
      <c r="F433" s="100"/>
    </row>
    <row r="434" spans="4:6" ht="12.75">
      <c r="D434" s="100"/>
      <c r="E434" s="100"/>
      <c r="F434" s="100"/>
    </row>
    <row r="435" spans="4:6" ht="12.75">
      <c r="D435" s="100"/>
      <c r="E435" s="100"/>
      <c r="F435" s="100"/>
    </row>
    <row r="436" spans="4:6" ht="12.75">
      <c r="D436" s="100"/>
      <c r="E436" s="100"/>
      <c r="F436" s="100"/>
    </row>
    <row r="437" spans="4:6" ht="12.75">
      <c r="D437" s="100"/>
      <c r="E437" s="100"/>
      <c r="F437" s="100"/>
    </row>
    <row r="438" spans="4:6" ht="12.75">
      <c r="D438" s="100"/>
      <c r="E438" s="100"/>
      <c r="F438" s="100"/>
    </row>
    <row r="439" spans="4:6" ht="12.75">
      <c r="D439" s="100"/>
      <c r="E439" s="100"/>
      <c r="F439" s="100"/>
    </row>
    <row r="440" spans="4:6" ht="12.75">
      <c r="D440" s="100"/>
      <c r="E440" s="100"/>
      <c r="F440" s="100"/>
    </row>
    <row r="441" spans="4:6" ht="12.75">
      <c r="D441" s="100"/>
      <c r="E441" s="100"/>
      <c r="F441" s="100"/>
    </row>
    <row r="442" spans="4:6" ht="12.75">
      <c r="D442" s="100"/>
      <c r="E442" s="100"/>
      <c r="F442" s="100"/>
    </row>
    <row r="443" spans="4:6" ht="12.75">
      <c r="D443" s="100"/>
      <c r="E443" s="100"/>
      <c r="F443" s="100"/>
    </row>
    <row r="444" spans="4:6" ht="12.75">
      <c r="D444" s="100"/>
      <c r="E444" s="100"/>
      <c r="F444" s="100"/>
    </row>
    <row r="445" spans="4:6" ht="12.75">
      <c r="D445" s="100"/>
      <c r="E445" s="100"/>
      <c r="F445" s="100"/>
    </row>
    <row r="446" spans="4:6" ht="12.75">
      <c r="D446" s="100"/>
      <c r="E446" s="100"/>
      <c r="F446" s="100"/>
    </row>
    <row r="447" spans="4:6" ht="12.75">
      <c r="D447" s="100"/>
      <c r="E447" s="100"/>
      <c r="F447" s="100"/>
    </row>
    <row r="448" spans="4:6" ht="12.75">
      <c r="D448" s="100"/>
      <c r="E448" s="100"/>
      <c r="F448" s="100"/>
    </row>
    <row r="449" spans="4:6" ht="12.75">
      <c r="D449" s="100"/>
      <c r="E449" s="100"/>
      <c r="F449" s="100"/>
    </row>
    <row r="450" spans="4:6" ht="12.75">
      <c r="D450" s="100"/>
      <c r="E450" s="100"/>
      <c r="F450" s="100"/>
    </row>
    <row r="451" spans="4:6" ht="12.75">
      <c r="D451" s="100"/>
      <c r="E451" s="100"/>
      <c r="F451" s="100"/>
    </row>
    <row r="452" spans="4:6" ht="12.75">
      <c r="D452" s="100"/>
      <c r="E452" s="100"/>
      <c r="F452" s="100"/>
    </row>
    <row r="453" spans="4:6" ht="12.75">
      <c r="D453" s="100"/>
      <c r="E453" s="100"/>
      <c r="F453" s="100"/>
    </row>
    <row r="454" spans="4:6" ht="12.75">
      <c r="D454" s="100"/>
      <c r="E454" s="100"/>
      <c r="F454" s="100"/>
    </row>
    <row r="455" spans="4:6" ht="12.75">
      <c r="D455" s="100"/>
      <c r="E455" s="100"/>
      <c r="F455" s="100"/>
    </row>
    <row r="456" spans="4:6" ht="12.75">
      <c r="D456" s="100"/>
      <c r="E456" s="100"/>
      <c r="F456" s="100"/>
    </row>
    <row r="457" spans="4:6" ht="12.75">
      <c r="D457" s="100"/>
      <c r="E457" s="100"/>
      <c r="F457" s="100"/>
    </row>
    <row r="458" spans="4:6" ht="12.75">
      <c r="D458" s="100"/>
      <c r="E458" s="100"/>
      <c r="F458" s="100"/>
    </row>
    <row r="459" spans="4:6" ht="12.75">
      <c r="D459" s="100"/>
      <c r="E459" s="100"/>
      <c r="F459" s="100"/>
    </row>
    <row r="460" spans="4:6" ht="12.75">
      <c r="D460" s="100"/>
      <c r="E460" s="100"/>
      <c r="F460" s="100"/>
    </row>
    <row r="461" spans="4:6" ht="12.75">
      <c r="D461" s="100"/>
      <c r="E461" s="100"/>
      <c r="F461" s="100"/>
    </row>
    <row r="462" spans="4:6" ht="12.75">
      <c r="D462" s="100"/>
      <c r="E462" s="100"/>
      <c r="F462" s="100"/>
    </row>
    <row r="463" spans="4:6" ht="12.75">
      <c r="D463" s="100"/>
      <c r="E463" s="100"/>
      <c r="F463" s="100"/>
    </row>
    <row r="464" spans="4:6" ht="12.75">
      <c r="D464" s="100"/>
      <c r="E464" s="100"/>
      <c r="F464" s="100"/>
    </row>
    <row r="465" spans="4:6" ht="12.75">
      <c r="D465" s="100"/>
      <c r="E465" s="100"/>
      <c r="F465" s="100"/>
    </row>
    <row r="466" spans="4:6" ht="12.75">
      <c r="D466" s="100"/>
      <c r="E466" s="100"/>
      <c r="F466" s="100"/>
    </row>
    <row r="467" spans="4:6" ht="12.75">
      <c r="D467" s="100"/>
      <c r="E467" s="100"/>
      <c r="F467" s="100"/>
    </row>
    <row r="468" spans="4:6" ht="12.75">
      <c r="D468" s="100"/>
      <c r="E468" s="100"/>
      <c r="F468" s="100"/>
    </row>
    <row r="469" spans="4:6" ht="12.75">
      <c r="D469" s="100"/>
      <c r="E469" s="100"/>
      <c r="F469" s="100"/>
    </row>
    <row r="470" spans="4:6" ht="12.75">
      <c r="D470" s="100"/>
      <c r="E470" s="100"/>
      <c r="F470" s="100"/>
    </row>
    <row r="471" spans="4:6" ht="12.75">
      <c r="D471" s="100"/>
      <c r="E471" s="100"/>
      <c r="F471" s="100"/>
    </row>
    <row r="472" spans="4:6" ht="12.75">
      <c r="D472" s="100"/>
      <c r="E472" s="100"/>
      <c r="F472" s="100"/>
    </row>
    <row r="473" spans="4:6" ht="12.75">
      <c r="D473" s="100"/>
      <c r="E473" s="100"/>
      <c r="F473" s="100"/>
    </row>
    <row r="474" spans="4:6" ht="12.75">
      <c r="D474" s="100"/>
      <c r="E474" s="100"/>
      <c r="F474" s="100"/>
    </row>
    <row r="475" spans="4:6" ht="12.75">
      <c r="D475" s="100"/>
      <c r="E475" s="100"/>
      <c r="F475" s="100"/>
    </row>
    <row r="476" spans="4:6" ht="12.75">
      <c r="D476" s="100"/>
      <c r="E476" s="100"/>
      <c r="F476" s="100"/>
    </row>
    <row r="477" spans="4:6" ht="12.75">
      <c r="D477" s="100"/>
      <c r="E477" s="100"/>
      <c r="F477" s="100"/>
    </row>
    <row r="478" spans="4:6" ht="12.75">
      <c r="D478" s="100"/>
      <c r="E478" s="100"/>
      <c r="F478" s="100"/>
    </row>
    <row r="479" spans="4:6" ht="12.75">
      <c r="D479" s="100"/>
      <c r="E479" s="100"/>
      <c r="F479" s="100"/>
    </row>
    <row r="480" spans="4:6" ht="12.75">
      <c r="D480" s="100"/>
      <c r="E480" s="100"/>
      <c r="F480" s="100"/>
    </row>
    <row r="481" spans="4:6" ht="12.75">
      <c r="D481" s="100"/>
      <c r="E481" s="100"/>
      <c r="F481" s="100"/>
    </row>
    <row r="482" spans="4:6" ht="12.75">
      <c r="D482" s="100"/>
      <c r="E482" s="100"/>
      <c r="F482" s="100"/>
    </row>
    <row r="483" spans="4:6" ht="12.75">
      <c r="D483" s="100"/>
      <c r="E483" s="100"/>
      <c r="F483" s="100"/>
    </row>
    <row r="484" spans="4:6" ht="12.75">
      <c r="D484" s="100"/>
      <c r="E484" s="100"/>
      <c r="F484" s="100"/>
    </row>
    <row r="485" spans="4:6" ht="12.75">
      <c r="D485" s="100"/>
      <c r="E485" s="100"/>
      <c r="F485" s="100"/>
    </row>
    <row r="486" spans="4:6" ht="12.75">
      <c r="D486" s="100"/>
      <c r="E486" s="100"/>
      <c r="F486" s="100"/>
    </row>
    <row r="487" spans="4:6" ht="12.75">
      <c r="D487" s="100"/>
      <c r="E487" s="100"/>
      <c r="F487" s="100"/>
    </row>
    <row r="488" spans="4:6" ht="12.75">
      <c r="D488" s="100"/>
      <c r="E488" s="100"/>
      <c r="F488" s="100"/>
    </row>
    <row r="489" spans="4:6" ht="12.75">
      <c r="D489" s="100"/>
      <c r="E489" s="100"/>
      <c r="F489" s="100"/>
    </row>
    <row r="490" spans="4:6" ht="12.75">
      <c r="D490" s="100"/>
      <c r="E490" s="100"/>
      <c r="F490" s="100"/>
    </row>
    <row r="491" spans="4:6" ht="12.75">
      <c r="D491" s="100"/>
      <c r="E491" s="100"/>
      <c r="F491" s="100"/>
    </row>
    <row r="492" spans="4:6" ht="12.75">
      <c r="D492" s="100"/>
      <c r="E492" s="100"/>
      <c r="F492" s="100"/>
    </row>
    <row r="493" spans="4:6" ht="12.75">
      <c r="D493" s="100"/>
      <c r="E493" s="100"/>
      <c r="F493" s="100"/>
    </row>
    <row r="494" spans="4:6" ht="12.75">
      <c r="D494" s="100"/>
      <c r="E494" s="100"/>
      <c r="F494" s="100"/>
    </row>
    <row r="495" spans="4:6" ht="12.75">
      <c r="D495" s="100"/>
      <c r="E495" s="100"/>
      <c r="F495" s="100"/>
    </row>
    <row r="496" spans="4:6" ht="12.75">
      <c r="D496" s="100"/>
      <c r="E496" s="100"/>
      <c r="F496" s="100"/>
    </row>
    <row r="497" spans="4:6" ht="12.75">
      <c r="D497" s="100"/>
      <c r="E497" s="100"/>
      <c r="F497" s="100"/>
    </row>
    <row r="498" spans="4:6" ht="12.75">
      <c r="D498" s="100"/>
      <c r="E498" s="100"/>
      <c r="F498" s="100"/>
    </row>
    <row r="499" spans="4:6" ht="12.75">
      <c r="D499" s="100"/>
      <c r="E499" s="100"/>
      <c r="F499" s="100"/>
    </row>
    <row r="500" spans="4:6" ht="12.75">
      <c r="D500" s="100"/>
      <c r="E500" s="100"/>
      <c r="F500" s="100"/>
    </row>
    <row r="501" spans="4:6" ht="12.75">
      <c r="D501" s="100"/>
      <c r="E501" s="100"/>
      <c r="F501" s="100"/>
    </row>
    <row r="502" spans="4:6" ht="12.75">
      <c r="D502" s="100"/>
      <c r="E502" s="100"/>
      <c r="F502" s="100"/>
    </row>
    <row r="503" spans="4:6" ht="12.75">
      <c r="D503" s="100"/>
      <c r="E503" s="100"/>
      <c r="F503" s="100"/>
    </row>
    <row r="504" spans="4:6" ht="12.75">
      <c r="D504" s="100"/>
      <c r="E504" s="100"/>
      <c r="F504" s="100"/>
    </row>
    <row r="505" spans="4:6" ht="12.75">
      <c r="D505" s="100"/>
      <c r="E505" s="100"/>
      <c r="F505" s="100"/>
    </row>
    <row r="506" spans="4:6" ht="12.75">
      <c r="D506" s="100"/>
      <c r="E506" s="100"/>
      <c r="F506" s="100"/>
    </row>
    <row r="507" spans="4:6" ht="12.75">
      <c r="D507" s="100"/>
      <c r="E507" s="100"/>
      <c r="F507" s="100"/>
    </row>
    <row r="508" spans="4:6" ht="12.75">
      <c r="D508" s="100"/>
      <c r="E508" s="100"/>
      <c r="F508" s="100"/>
    </row>
    <row r="509" spans="4:6" ht="12.75">
      <c r="D509" s="100"/>
      <c r="E509" s="100"/>
      <c r="F509" s="100"/>
    </row>
    <row r="510" spans="4:6" ht="12.75">
      <c r="D510" s="100"/>
      <c r="E510" s="100"/>
      <c r="F510" s="100"/>
    </row>
    <row r="511" spans="4:6" ht="12.75">
      <c r="D511" s="100"/>
      <c r="E511" s="100"/>
      <c r="F511" s="100"/>
    </row>
    <row r="512" spans="4:6" ht="12.75">
      <c r="D512" s="100"/>
      <c r="E512" s="100"/>
      <c r="F512" s="100"/>
    </row>
    <row r="513" spans="4:6" ht="12.75">
      <c r="D513" s="100"/>
      <c r="E513" s="100"/>
      <c r="F513" s="100"/>
    </row>
    <row r="514" spans="4:6" ht="12.75">
      <c r="D514" s="100"/>
      <c r="E514" s="100"/>
      <c r="F514" s="100"/>
    </row>
    <row r="515" spans="4:6" ht="12.75">
      <c r="D515" s="100"/>
      <c r="E515" s="100"/>
      <c r="F515" s="100"/>
    </row>
    <row r="516" spans="4:6" ht="12.75">
      <c r="D516" s="100"/>
      <c r="E516" s="100"/>
      <c r="F516" s="100"/>
    </row>
    <row r="517" spans="4:6" ht="12.75">
      <c r="D517" s="100"/>
      <c r="E517" s="100"/>
      <c r="F517" s="100"/>
    </row>
    <row r="518" spans="4:6" ht="12.75">
      <c r="D518" s="100"/>
      <c r="E518" s="100"/>
      <c r="F518" s="100"/>
    </row>
    <row r="519" spans="4:6" ht="12.75">
      <c r="D519" s="100"/>
      <c r="E519" s="100"/>
      <c r="F519" s="100"/>
    </row>
    <row r="520" spans="4:6" ht="12.75">
      <c r="D520" s="100"/>
      <c r="E520" s="100"/>
      <c r="F520" s="100"/>
    </row>
    <row r="521" spans="4:6" ht="12.75">
      <c r="D521" s="100"/>
      <c r="E521" s="100"/>
      <c r="F521" s="100"/>
    </row>
    <row r="522" spans="4:6" ht="12.75">
      <c r="D522" s="100"/>
      <c r="E522" s="100"/>
      <c r="F522" s="100"/>
    </row>
    <row r="523" spans="4:6" ht="12.75">
      <c r="D523" s="100"/>
      <c r="E523" s="100"/>
      <c r="F523" s="100"/>
    </row>
    <row r="524" spans="4:6" ht="12.75">
      <c r="D524" s="100"/>
      <c r="E524" s="100"/>
      <c r="F524" s="100"/>
    </row>
    <row r="525" spans="4:6" ht="12.75">
      <c r="D525" s="100"/>
      <c r="E525" s="100"/>
      <c r="F525" s="100"/>
    </row>
    <row r="526" spans="4:6" ht="12.75">
      <c r="D526" s="100"/>
      <c r="E526" s="100"/>
      <c r="F526" s="100"/>
    </row>
    <row r="527" spans="4:6" ht="12.75">
      <c r="D527" s="100"/>
      <c r="E527" s="100"/>
      <c r="F527" s="100"/>
    </row>
    <row r="528" spans="4:6" ht="12.75">
      <c r="D528" s="100"/>
      <c r="E528" s="100"/>
      <c r="F528" s="100"/>
    </row>
    <row r="529" spans="4:6" ht="12.75">
      <c r="D529" s="100"/>
      <c r="E529" s="100"/>
      <c r="F529" s="100"/>
    </row>
    <row r="530" spans="4:6" ht="12.75">
      <c r="D530" s="100"/>
      <c r="E530" s="100"/>
      <c r="F530" s="100"/>
    </row>
    <row r="531" spans="4:6" ht="12.75">
      <c r="D531" s="100"/>
      <c r="E531" s="100"/>
      <c r="F531" s="100"/>
    </row>
    <row r="532" spans="4:6" ht="12.75">
      <c r="D532" s="100"/>
      <c r="E532" s="100"/>
      <c r="F532" s="100"/>
    </row>
    <row r="533" spans="4:6" ht="12.75">
      <c r="D533" s="100"/>
      <c r="E533" s="100"/>
      <c r="F533" s="100"/>
    </row>
    <row r="534" spans="4:6" ht="12.75">
      <c r="D534" s="100"/>
      <c r="E534" s="100"/>
      <c r="F534" s="100"/>
    </row>
    <row r="535" spans="4:6" ht="12.75">
      <c r="D535" s="100"/>
      <c r="E535" s="100"/>
      <c r="F535" s="100"/>
    </row>
    <row r="536" spans="4:6" ht="12.75">
      <c r="D536" s="100"/>
      <c r="E536" s="100"/>
      <c r="F536" s="100"/>
    </row>
    <row r="537" spans="4:6" ht="12.75">
      <c r="D537" s="100"/>
      <c r="E537" s="100"/>
      <c r="F537" s="100"/>
    </row>
    <row r="538" spans="4:6" ht="12.75">
      <c r="D538" s="100"/>
      <c r="E538" s="100"/>
      <c r="F538" s="100"/>
    </row>
    <row r="539" spans="4:6" ht="12.75">
      <c r="D539" s="100"/>
      <c r="E539" s="100"/>
      <c r="F539" s="100"/>
    </row>
    <row r="540" spans="4:6" ht="12.75">
      <c r="D540" s="100"/>
      <c r="E540" s="100"/>
      <c r="F540" s="100"/>
    </row>
    <row r="541" spans="4:6" ht="12.75">
      <c r="D541" s="100"/>
      <c r="E541" s="100"/>
      <c r="F541" s="100"/>
    </row>
    <row r="542" spans="4:6" ht="12.75">
      <c r="D542" s="100"/>
      <c r="E542" s="100"/>
      <c r="F542" s="100"/>
    </row>
    <row r="543" spans="4:6" ht="12.75">
      <c r="D543" s="100"/>
      <c r="E543" s="100"/>
      <c r="F543" s="100"/>
    </row>
    <row r="544" spans="4:6" ht="12.75">
      <c r="D544" s="100"/>
      <c r="E544" s="100"/>
      <c r="F544" s="100"/>
    </row>
    <row r="545" spans="4:6" ht="12.75">
      <c r="D545" s="100"/>
      <c r="E545" s="100"/>
      <c r="F545" s="100"/>
    </row>
    <row r="546" spans="4:6" ht="12.75">
      <c r="D546" s="100"/>
      <c r="E546" s="100"/>
      <c r="F546" s="100"/>
    </row>
    <row r="547" spans="4:6" ht="12.75">
      <c r="D547" s="100"/>
      <c r="E547" s="100"/>
      <c r="F547" s="100"/>
    </row>
    <row r="548" spans="4:6" ht="12.75">
      <c r="D548" s="100"/>
      <c r="E548" s="100"/>
      <c r="F548" s="100"/>
    </row>
    <row r="549" spans="4:6" ht="12.75">
      <c r="D549" s="100"/>
      <c r="E549" s="100"/>
      <c r="F549" s="100"/>
    </row>
    <row r="550" spans="4:6" ht="12.75">
      <c r="D550" s="100"/>
      <c r="E550" s="100"/>
      <c r="F550" s="100"/>
    </row>
    <row r="551" spans="4:6" ht="12.75">
      <c r="D551" s="100"/>
      <c r="E551" s="100"/>
      <c r="F551" s="100"/>
    </row>
    <row r="552" spans="4:6" ht="12.75">
      <c r="D552" s="100"/>
      <c r="E552" s="100"/>
      <c r="F552" s="100"/>
    </row>
    <row r="553" spans="4:6" ht="12.75">
      <c r="D553" s="100"/>
      <c r="E553" s="100"/>
      <c r="F553" s="100"/>
    </row>
    <row r="554" spans="4:6" ht="12.75">
      <c r="D554" s="100"/>
      <c r="E554" s="100"/>
      <c r="F554" s="100"/>
    </row>
    <row r="555" spans="4:6" ht="12.75">
      <c r="D555" s="100"/>
      <c r="E555" s="100"/>
      <c r="F555" s="100"/>
    </row>
    <row r="556" spans="4:6" ht="12.75">
      <c r="D556" s="100"/>
      <c r="E556" s="100"/>
      <c r="F556" s="100"/>
    </row>
    <row r="557" spans="4:6" ht="12.75">
      <c r="D557" s="100"/>
      <c r="E557" s="100"/>
      <c r="F557" s="100"/>
    </row>
    <row r="558" spans="4:6" ht="12.75">
      <c r="D558" s="100"/>
      <c r="E558" s="100"/>
      <c r="F558" s="100"/>
    </row>
    <row r="559" spans="4:6" ht="12.75">
      <c r="D559" s="100"/>
      <c r="E559" s="100"/>
      <c r="F559" s="100"/>
    </row>
    <row r="560" spans="4:6" ht="12.75">
      <c r="D560" s="100"/>
      <c r="E560" s="100"/>
      <c r="F560" s="100"/>
    </row>
    <row r="561" spans="4:6" ht="12.75">
      <c r="D561" s="100"/>
      <c r="E561" s="100"/>
      <c r="F561" s="100"/>
    </row>
    <row r="562" spans="4:6" ht="12.75">
      <c r="D562" s="100"/>
      <c r="E562" s="100"/>
      <c r="F562" s="100"/>
    </row>
    <row r="563" spans="4:6" ht="12.75">
      <c r="D563" s="100"/>
      <c r="E563" s="100"/>
      <c r="F563" s="100"/>
    </row>
    <row r="564" spans="4:6" ht="12.75">
      <c r="D564" s="100"/>
      <c r="E564" s="100"/>
      <c r="F564" s="100"/>
    </row>
    <row r="565" spans="4:6" ht="12.75">
      <c r="D565" s="100"/>
      <c r="E565" s="100"/>
      <c r="F565" s="100"/>
    </row>
    <row r="566" spans="4:6" ht="12.75">
      <c r="D566" s="100"/>
      <c r="E566" s="100"/>
      <c r="F566" s="100"/>
    </row>
    <row r="567" spans="4:6" ht="12.75">
      <c r="D567" s="100"/>
      <c r="E567" s="100"/>
      <c r="F567" s="100"/>
    </row>
    <row r="568" spans="4:6" ht="12.75">
      <c r="D568" s="100"/>
      <c r="E568" s="100"/>
      <c r="F568" s="100"/>
    </row>
    <row r="569" spans="4:6" ht="12.75">
      <c r="D569" s="100"/>
      <c r="E569" s="100"/>
      <c r="F569" s="100"/>
    </row>
    <row r="570" spans="4:6" ht="12.75">
      <c r="D570" s="100"/>
      <c r="E570" s="100"/>
      <c r="F570" s="100"/>
    </row>
    <row r="571" spans="4:6" ht="12.75">
      <c r="D571" s="100"/>
      <c r="E571" s="100"/>
      <c r="F571" s="100"/>
    </row>
    <row r="572" spans="4:6" ht="12.75">
      <c r="D572" s="100"/>
      <c r="E572" s="100"/>
      <c r="F572" s="100"/>
    </row>
    <row r="573" spans="4:6" ht="12.75">
      <c r="D573" s="100"/>
      <c r="E573" s="100"/>
      <c r="F573" s="100"/>
    </row>
    <row r="574" spans="4:6" ht="12.75">
      <c r="D574" s="100"/>
      <c r="E574" s="100"/>
      <c r="F574" s="100"/>
    </row>
    <row r="575" spans="4:6" ht="12.75">
      <c r="D575" s="100"/>
      <c r="E575" s="100"/>
      <c r="F575" s="100"/>
    </row>
    <row r="576" spans="4:6" ht="12.75">
      <c r="D576" s="100"/>
      <c r="E576" s="100"/>
      <c r="F576" s="100"/>
    </row>
    <row r="577" spans="4:6" ht="12.75">
      <c r="D577" s="100"/>
      <c r="E577" s="100"/>
      <c r="F577" s="100"/>
    </row>
    <row r="578" spans="4:6" ht="12.75">
      <c r="D578" s="100"/>
      <c r="E578" s="100"/>
      <c r="F578" s="100"/>
    </row>
    <row r="579" spans="4:6" ht="12.75">
      <c r="D579" s="100"/>
      <c r="E579" s="100"/>
      <c r="F579" s="100"/>
    </row>
    <row r="580" spans="4:6" ht="12.75">
      <c r="D580" s="100"/>
      <c r="E580" s="100"/>
      <c r="F580" s="100"/>
    </row>
    <row r="581" spans="4:6" ht="12.75">
      <c r="D581" s="100"/>
      <c r="E581" s="100"/>
      <c r="F581" s="100"/>
    </row>
    <row r="582" spans="4:6" ht="12.75">
      <c r="D582" s="100"/>
      <c r="E582" s="100"/>
      <c r="F582" s="100"/>
    </row>
    <row r="583" spans="4:6" ht="12.75">
      <c r="D583" s="100"/>
      <c r="E583" s="100"/>
      <c r="F583" s="100"/>
    </row>
    <row r="584" spans="4:6" ht="12.75">
      <c r="D584" s="100"/>
      <c r="E584" s="100"/>
      <c r="F584" s="100"/>
    </row>
    <row r="585" spans="4:6" ht="12.75">
      <c r="D585" s="100"/>
      <c r="E585" s="100"/>
      <c r="F585" s="100"/>
    </row>
    <row r="586" spans="4:6" ht="12.75">
      <c r="D586" s="100"/>
      <c r="E586" s="100"/>
      <c r="F586" s="100"/>
    </row>
    <row r="587" spans="4:6" ht="12.75">
      <c r="D587" s="100"/>
      <c r="E587" s="100"/>
      <c r="F587" s="100"/>
    </row>
    <row r="588" spans="4:6" ht="12.75">
      <c r="D588" s="100"/>
      <c r="E588" s="100"/>
      <c r="F588" s="100"/>
    </row>
    <row r="589" spans="4:6" ht="12.75">
      <c r="D589" s="100"/>
      <c r="E589" s="100"/>
      <c r="F589" s="100"/>
    </row>
    <row r="590" spans="4:6" ht="12.75">
      <c r="D590" s="100"/>
      <c r="E590" s="100"/>
      <c r="F590" s="100"/>
    </row>
    <row r="591" spans="4:6" ht="12.75">
      <c r="D591" s="100"/>
      <c r="E591" s="100"/>
      <c r="F591" s="100"/>
    </row>
    <row r="592" spans="4:6" ht="12.75">
      <c r="D592" s="100"/>
      <c r="E592" s="100"/>
      <c r="F592" s="100"/>
    </row>
    <row r="593" spans="4:6" ht="12.75">
      <c r="D593" s="100"/>
      <c r="E593" s="100"/>
      <c r="F593" s="100"/>
    </row>
    <row r="594" spans="4:6" ht="12.75">
      <c r="D594" s="100"/>
      <c r="E594" s="100"/>
      <c r="F594" s="100"/>
    </row>
    <row r="595" spans="4:6" ht="12.75">
      <c r="D595" s="100"/>
      <c r="E595" s="100"/>
      <c r="F595" s="100"/>
    </row>
    <row r="596" spans="4:6" ht="12.75">
      <c r="D596" s="100"/>
      <c r="E596" s="100"/>
      <c r="F596" s="100"/>
    </row>
    <row r="597" spans="4:6" ht="12.75">
      <c r="D597" s="100"/>
      <c r="E597" s="100"/>
      <c r="F597" s="100"/>
    </row>
    <row r="598" spans="4:6" ht="12.75">
      <c r="D598" s="100"/>
      <c r="E598" s="100"/>
      <c r="F598" s="100"/>
    </row>
    <row r="599" spans="4:6" ht="12.75">
      <c r="D599" s="100"/>
      <c r="E599" s="100"/>
      <c r="F599" s="100"/>
    </row>
    <row r="600" spans="4:6" ht="12.75">
      <c r="D600" s="100"/>
      <c r="E600" s="100"/>
      <c r="F600" s="100"/>
    </row>
    <row r="601" spans="4:6" ht="12.75">
      <c r="D601" s="100"/>
      <c r="E601" s="100"/>
      <c r="F601" s="100"/>
    </row>
    <row r="602" spans="4:6" ht="12.75">
      <c r="D602" s="100"/>
      <c r="E602" s="100"/>
      <c r="F602" s="100"/>
    </row>
    <row r="603" spans="4:6" ht="12.75">
      <c r="D603" s="100"/>
      <c r="E603" s="100"/>
      <c r="F603" s="100"/>
    </row>
    <row r="604" spans="4:6" ht="12.75">
      <c r="D604" s="100"/>
      <c r="E604" s="100"/>
      <c r="F604" s="100"/>
    </row>
    <row r="605" spans="4:6" ht="12.75">
      <c r="D605" s="100"/>
      <c r="E605" s="100"/>
      <c r="F605" s="100"/>
    </row>
    <row r="606" spans="4:6" ht="12.75">
      <c r="D606" s="100"/>
      <c r="E606" s="100"/>
      <c r="F606" s="100"/>
    </row>
    <row r="607" spans="4:6" ht="12.75">
      <c r="D607" s="100"/>
      <c r="E607" s="100"/>
      <c r="F607" s="100"/>
    </row>
    <row r="608" spans="4:6" ht="12.75">
      <c r="D608" s="100"/>
      <c r="E608" s="100"/>
      <c r="F608" s="100"/>
    </row>
    <row r="609" spans="4:6" ht="12.75">
      <c r="D609" s="100"/>
      <c r="E609" s="100"/>
      <c r="F609" s="100"/>
    </row>
    <row r="610" spans="4:6" ht="12.75">
      <c r="D610" s="100"/>
      <c r="E610" s="100"/>
      <c r="F610" s="100"/>
    </row>
    <row r="611" spans="4:6" ht="12.75">
      <c r="D611" s="100"/>
      <c r="E611" s="100"/>
      <c r="F611" s="100"/>
    </row>
    <row r="612" spans="4:6" ht="12.75">
      <c r="D612" s="100"/>
      <c r="E612" s="100"/>
      <c r="F612" s="100"/>
    </row>
    <row r="613" spans="4:6" ht="12.75">
      <c r="D613" s="100"/>
      <c r="E613" s="100"/>
      <c r="F613" s="100"/>
    </row>
    <row r="614" spans="4:6" ht="12.75">
      <c r="D614" s="100"/>
      <c r="E614" s="100"/>
      <c r="F614" s="100"/>
    </row>
    <row r="615" spans="4:6" ht="12.75">
      <c r="D615" s="100"/>
      <c r="E615" s="100"/>
      <c r="F615" s="100"/>
    </row>
    <row r="616" spans="4:6" ht="12.75">
      <c r="D616" s="100"/>
      <c r="E616" s="100"/>
      <c r="F616" s="100"/>
    </row>
    <row r="617" spans="4:6" ht="12.75">
      <c r="D617" s="100"/>
      <c r="E617" s="100"/>
      <c r="F617" s="100"/>
    </row>
    <row r="618" spans="4:6" ht="12.75">
      <c r="D618" s="100"/>
      <c r="E618" s="100"/>
      <c r="F618" s="100"/>
    </row>
    <row r="619" spans="4:6" ht="12.75">
      <c r="D619" s="100"/>
      <c r="E619" s="100"/>
      <c r="F619" s="100"/>
    </row>
    <row r="620" spans="4:6" ht="12.75">
      <c r="D620" s="100"/>
      <c r="E620" s="100"/>
      <c r="F620" s="100"/>
    </row>
    <row r="621" spans="4:6" ht="12.75">
      <c r="D621" s="100"/>
      <c r="E621" s="100"/>
      <c r="F621" s="100"/>
    </row>
    <row r="622" spans="4:6" ht="12.75">
      <c r="D622" s="100"/>
      <c r="E622" s="100"/>
      <c r="F622" s="100"/>
    </row>
    <row r="623" spans="4:6" ht="12.75">
      <c r="D623" s="100"/>
      <c r="E623" s="100"/>
      <c r="F623" s="100"/>
    </row>
    <row r="624" spans="4:6" ht="12.75">
      <c r="D624" s="100"/>
      <c r="E624" s="100"/>
      <c r="F624" s="100"/>
    </row>
    <row r="625" spans="4:6" ht="12.75">
      <c r="D625" s="100"/>
      <c r="E625" s="100"/>
      <c r="F625" s="100"/>
    </row>
    <row r="626" spans="4:6" ht="12.75">
      <c r="D626" s="100"/>
      <c r="E626" s="100"/>
      <c r="F626" s="100"/>
    </row>
    <row r="627" spans="4:6" ht="12.75">
      <c r="D627" s="100"/>
      <c r="E627" s="100"/>
      <c r="F627" s="100"/>
    </row>
    <row r="628" spans="4:6" ht="12.75">
      <c r="D628" s="100"/>
      <c r="E628" s="100"/>
      <c r="F628" s="100"/>
    </row>
    <row r="629" spans="4:6" ht="12.75">
      <c r="D629" s="100"/>
      <c r="E629" s="100"/>
      <c r="F629" s="100"/>
    </row>
    <row r="630" spans="4:6" ht="12.75">
      <c r="D630" s="100"/>
      <c r="E630" s="100"/>
      <c r="F630" s="100"/>
    </row>
    <row r="631" spans="4:6" ht="12.75">
      <c r="D631" s="100"/>
      <c r="E631" s="100"/>
      <c r="F631" s="100"/>
    </row>
    <row r="632" spans="4:6" ht="12.75">
      <c r="D632" s="100"/>
      <c r="E632" s="100"/>
      <c r="F632" s="100"/>
    </row>
    <row r="633" spans="4:6" ht="12.75">
      <c r="D633" s="100"/>
      <c r="E633" s="100"/>
      <c r="F633" s="100"/>
    </row>
    <row r="634" spans="4:6" ht="12.75">
      <c r="D634" s="100"/>
      <c r="E634" s="100"/>
      <c r="F634" s="100"/>
    </row>
    <row r="635" spans="4:6" ht="12.75">
      <c r="D635" s="100"/>
      <c r="E635" s="100"/>
      <c r="F635" s="100"/>
    </row>
    <row r="636" spans="4:6" ht="12.75">
      <c r="D636" s="100"/>
      <c r="E636" s="100"/>
      <c r="F636" s="100"/>
    </row>
    <row r="637" spans="4:6" ht="12.75">
      <c r="D637" s="100"/>
      <c r="E637" s="100"/>
      <c r="F637" s="100"/>
    </row>
    <row r="638" spans="4:6" ht="12.75">
      <c r="D638" s="100"/>
      <c r="E638" s="100"/>
      <c r="F638" s="100"/>
    </row>
    <row r="639" spans="4:6" ht="12.75">
      <c r="D639" s="100"/>
      <c r="E639" s="100"/>
      <c r="F639" s="100"/>
    </row>
    <row r="640" spans="4:6" ht="12.75">
      <c r="D640" s="100"/>
      <c r="E640" s="100"/>
      <c r="F640" s="100"/>
    </row>
    <row r="641" spans="4:6" ht="12.75">
      <c r="D641" s="100"/>
      <c r="E641" s="100"/>
      <c r="F641" s="100"/>
    </row>
    <row r="642" spans="4:6" ht="12.75">
      <c r="D642" s="100"/>
      <c r="E642" s="100"/>
      <c r="F642" s="100"/>
    </row>
    <row r="643" spans="4:6" ht="12.75">
      <c r="D643" s="100"/>
      <c r="E643" s="100"/>
      <c r="F643" s="100"/>
    </row>
    <row r="644" spans="4:6" ht="12.75">
      <c r="D644" s="100"/>
      <c r="E644" s="100"/>
      <c r="F644" s="100"/>
    </row>
    <row r="645" spans="4:6" ht="12.75">
      <c r="D645" s="100"/>
      <c r="E645" s="100"/>
      <c r="F645" s="100"/>
    </row>
    <row r="646" spans="4:6" ht="12.75">
      <c r="D646" s="100"/>
      <c r="E646" s="100"/>
      <c r="F646" s="100"/>
    </row>
    <row r="647" spans="4:6" ht="12.75">
      <c r="D647" s="100"/>
      <c r="E647" s="100"/>
      <c r="F647" s="100"/>
    </row>
    <row r="648" spans="4:6" ht="12.75">
      <c r="D648" s="100"/>
      <c r="E648" s="100"/>
      <c r="F648" s="100"/>
    </row>
    <row r="649" spans="4:6" ht="12.75">
      <c r="D649" s="100"/>
      <c r="E649" s="100"/>
      <c r="F649" s="100"/>
    </row>
    <row r="650" spans="4:6" ht="12.75">
      <c r="D650" s="100"/>
      <c r="E650" s="100"/>
      <c r="F650" s="100"/>
    </row>
    <row r="651" spans="4:6" ht="12.75">
      <c r="D651" s="100"/>
      <c r="E651" s="100"/>
      <c r="F651" s="100"/>
    </row>
    <row r="652" spans="4:6" ht="12.75">
      <c r="D652" s="100"/>
      <c r="E652" s="100"/>
      <c r="F652" s="100"/>
    </row>
    <row r="653" spans="4:6" ht="12.75">
      <c r="D653" s="100"/>
      <c r="E653" s="100"/>
      <c r="F653" s="100"/>
    </row>
    <row r="654" spans="4:6" ht="12.75">
      <c r="D654" s="100"/>
      <c r="E654" s="100"/>
      <c r="F654" s="100"/>
    </row>
    <row r="655" spans="4:6" ht="12.75">
      <c r="D655" s="100"/>
      <c r="E655" s="100"/>
      <c r="F655" s="100"/>
    </row>
    <row r="656" spans="4:6" ht="12.75">
      <c r="D656" s="100"/>
      <c r="E656" s="100"/>
      <c r="F656" s="100"/>
    </row>
    <row r="657" spans="4:6" ht="12.75">
      <c r="D657" s="100"/>
      <c r="E657" s="100"/>
      <c r="F657" s="100"/>
    </row>
    <row r="658" spans="4:6" ht="12.75">
      <c r="D658" s="100"/>
      <c r="E658" s="100"/>
      <c r="F658" s="100"/>
    </row>
    <row r="659" spans="4:6" ht="12.75">
      <c r="D659" s="100"/>
      <c r="E659" s="100"/>
      <c r="F659" s="100"/>
    </row>
    <row r="660" spans="4:6" ht="12.75">
      <c r="D660" s="100"/>
      <c r="E660" s="100"/>
      <c r="F660" s="100"/>
    </row>
    <row r="661" spans="4:6" ht="12.75">
      <c r="D661" s="100"/>
      <c r="E661" s="100"/>
      <c r="F661" s="100"/>
    </row>
    <row r="662" spans="4:6" ht="12.75">
      <c r="D662" s="100"/>
      <c r="E662" s="100"/>
      <c r="F662" s="100"/>
    </row>
    <row r="663" spans="4:6" ht="12.75">
      <c r="D663" s="100"/>
      <c r="E663" s="100"/>
      <c r="F663" s="100"/>
    </row>
    <row r="664" spans="4:6" ht="12.75">
      <c r="D664" s="100"/>
      <c r="E664" s="100"/>
      <c r="F664" s="100"/>
    </row>
    <row r="665" spans="4:6" ht="12.75">
      <c r="D665" s="100"/>
      <c r="E665" s="100"/>
      <c r="F665" s="100"/>
    </row>
    <row r="666" spans="4:6" ht="12.75">
      <c r="D666" s="100"/>
      <c r="E666" s="100"/>
      <c r="F666" s="100"/>
    </row>
    <row r="667" spans="4:6" ht="12.75">
      <c r="D667" s="100"/>
      <c r="E667" s="100"/>
      <c r="F667" s="100"/>
    </row>
    <row r="668" spans="4:6" ht="12.75">
      <c r="D668" s="100"/>
      <c r="E668" s="100"/>
      <c r="F668" s="100"/>
    </row>
    <row r="669" spans="4:6" ht="12.75">
      <c r="D669" s="100"/>
      <c r="E669" s="100"/>
      <c r="F669" s="100"/>
    </row>
    <row r="670" spans="4:6" ht="12.75">
      <c r="D670" s="100"/>
      <c r="E670" s="100"/>
      <c r="F670" s="100"/>
    </row>
    <row r="671" spans="4:6" ht="12.75">
      <c r="D671" s="100"/>
      <c r="E671" s="100"/>
      <c r="F671" s="100"/>
    </row>
    <row r="672" spans="4:6" ht="12.75">
      <c r="D672" s="100"/>
      <c r="E672" s="100"/>
      <c r="F672" s="100"/>
    </row>
    <row r="673" spans="4:6" ht="12.75">
      <c r="D673" s="100"/>
      <c r="E673" s="100"/>
      <c r="F673" s="100"/>
    </row>
    <row r="674" spans="4:6" ht="12.75">
      <c r="D674" s="100"/>
      <c r="E674" s="100"/>
      <c r="F674" s="100"/>
    </row>
    <row r="675" spans="4:6" ht="12.75">
      <c r="D675" s="100"/>
      <c r="E675" s="100"/>
      <c r="F675" s="100"/>
    </row>
    <row r="676" spans="4:6" ht="12.75">
      <c r="D676" s="100"/>
      <c r="E676" s="100"/>
      <c r="F676" s="100"/>
    </row>
    <row r="677" spans="4:6" ht="12.75">
      <c r="D677" s="100"/>
      <c r="E677" s="100"/>
      <c r="F677" s="100"/>
    </row>
    <row r="678" spans="4:6" ht="12.75">
      <c r="D678" s="100"/>
      <c r="E678" s="100"/>
      <c r="F678" s="100"/>
    </row>
    <row r="679" spans="4:6" ht="12.75">
      <c r="D679" s="100"/>
      <c r="E679" s="100"/>
      <c r="F679" s="100"/>
    </row>
    <row r="680" spans="4:6" ht="12.75">
      <c r="D680" s="100"/>
      <c r="E680" s="100"/>
      <c r="F680" s="100"/>
    </row>
    <row r="681" spans="4:6" ht="12.75">
      <c r="D681" s="100"/>
      <c r="E681" s="100"/>
      <c r="F681" s="100"/>
    </row>
    <row r="682" spans="4:6" ht="12.75">
      <c r="D682" s="100"/>
      <c r="E682" s="100"/>
      <c r="F682" s="100"/>
    </row>
    <row r="683" spans="4:6" ht="12.75">
      <c r="D683" s="100"/>
      <c r="E683" s="100"/>
      <c r="F683" s="100"/>
    </row>
    <row r="684" spans="4:6" ht="12.75">
      <c r="D684" s="100"/>
      <c r="E684" s="100"/>
      <c r="F684" s="100"/>
    </row>
    <row r="685" spans="4:6" ht="12.75">
      <c r="D685" s="100"/>
      <c r="E685" s="100"/>
      <c r="F685" s="100"/>
    </row>
    <row r="686" spans="4:6" ht="12.75">
      <c r="D686" s="100"/>
      <c r="E686" s="100"/>
      <c r="F686" s="100"/>
    </row>
    <row r="687" spans="4:6" ht="12.75">
      <c r="D687" s="100"/>
      <c r="E687" s="100"/>
      <c r="F687" s="100"/>
    </row>
    <row r="688" spans="4:6" ht="12.75">
      <c r="D688" s="100"/>
      <c r="E688" s="100"/>
      <c r="F688" s="100"/>
    </row>
    <row r="689" spans="4:6" ht="12.75">
      <c r="D689" s="100"/>
      <c r="E689" s="100"/>
      <c r="F689" s="100"/>
    </row>
    <row r="690" spans="4:6" ht="12.75">
      <c r="D690" s="100"/>
      <c r="E690" s="100"/>
      <c r="F690" s="100"/>
    </row>
    <row r="691" spans="4:6" ht="12.75">
      <c r="D691" s="100"/>
      <c r="E691" s="100"/>
      <c r="F691" s="100"/>
    </row>
    <row r="692" spans="4:6" ht="12.75">
      <c r="D692" s="100"/>
      <c r="E692" s="100"/>
      <c r="F692" s="100"/>
    </row>
    <row r="693" spans="4:6" ht="12.75">
      <c r="D693" s="100"/>
      <c r="E693" s="100"/>
      <c r="F693" s="100"/>
    </row>
    <row r="694" spans="4:6" ht="12.75">
      <c r="D694" s="100"/>
      <c r="E694" s="100"/>
      <c r="F694" s="100"/>
    </row>
    <row r="695" spans="4:6" ht="12.75">
      <c r="D695" s="100"/>
      <c r="E695" s="100"/>
      <c r="F695" s="100"/>
    </row>
    <row r="696" spans="4:6" ht="12.75">
      <c r="D696" s="100"/>
      <c r="E696" s="100"/>
      <c r="F696" s="100"/>
    </row>
    <row r="697" spans="4:6" ht="12.75">
      <c r="D697" s="100"/>
      <c r="E697" s="100"/>
      <c r="F697" s="100"/>
    </row>
    <row r="698" spans="4:6" ht="12.75">
      <c r="D698" s="100"/>
      <c r="E698" s="100"/>
      <c r="F698" s="100"/>
    </row>
    <row r="699" spans="4:6" ht="12.75">
      <c r="D699" s="100"/>
      <c r="E699" s="100"/>
      <c r="F699" s="100"/>
    </row>
    <row r="700" spans="4:6" ht="12.75">
      <c r="D700" s="100"/>
      <c r="E700" s="100"/>
      <c r="F700" s="100"/>
    </row>
    <row r="701" spans="4:6" ht="12.75">
      <c r="D701" s="100"/>
      <c r="E701" s="100"/>
      <c r="F701" s="100"/>
    </row>
    <row r="702" spans="4:6" ht="12.75">
      <c r="D702" s="100"/>
      <c r="E702" s="100"/>
      <c r="F702" s="100"/>
    </row>
    <row r="703" spans="4:6" ht="12.75">
      <c r="D703" s="100"/>
      <c r="E703" s="100"/>
      <c r="F703" s="100"/>
    </row>
    <row r="704" spans="4:6" ht="12.75">
      <c r="D704" s="100"/>
      <c r="E704" s="100"/>
      <c r="F704" s="100"/>
    </row>
    <row r="705" spans="4:6" ht="12.75">
      <c r="D705" s="100"/>
      <c r="E705" s="100"/>
      <c r="F705" s="100"/>
    </row>
    <row r="706" spans="4:6" ht="12.75">
      <c r="D706" s="100"/>
      <c r="E706" s="100"/>
      <c r="F706" s="100"/>
    </row>
    <row r="707" spans="4:6" ht="12.75">
      <c r="D707" s="100"/>
      <c r="E707" s="100"/>
      <c r="F707" s="100"/>
    </row>
    <row r="708" spans="4:6" ht="12.75">
      <c r="D708" s="100"/>
      <c r="E708" s="100"/>
      <c r="F708" s="100"/>
    </row>
    <row r="709" spans="4:6" ht="12.75">
      <c r="D709" s="100"/>
      <c r="E709" s="100"/>
      <c r="F709" s="100"/>
    </row>
    <row r="710" spans="4:6" ht="12.75">
      <c r="D710" s="100"/>
      <c r="E710" s="100"/>
      <c r="F710" s="100"/>
    </row>
    <row r="711" spans="4:6" ht="12.75">
      <c r="D711" s="100"/>
      <c r="E711" s="100"/>
      <c r="F711" s="100"/>
    </row>
    <row r="712" spans="4:6" ht="12.75">
      <c r="D712" s="100"/>
      <c r="E712" s="100"/>
      <c r="F712" s="100"/>
    </row>
    <row r="713" spans="4:6" ht="12.75">
      <c r="D713" s="100"/>
      <c r="E713" s="100"/>
      <c r="F713" s="100"/>
    </row>
    <row r="714" spans="4:6" ht="12.75">
      <c r="D714" s="100"/>
      <c r="E714" s="100"/>
      <c r="F714" s="100"/>
    </row>
    <row r="715" spans="4:6" ht="12.75">
      <c r="D715" s="100"/>
      <c r="E715" s="100"/>
      <c r="F715" s="100"/>
    </row>
    <row r="716" spans="4:6" ht="12.75">
      <c r="D716" s="100"/>
      <c r="E716" s="100"/>
      <c r="F716" s="100"/>
    </row>
    <row r="717" spans="4:6" ht="12.75">
      <c r="D717" s="100"/>
      <c r="E717" s="100"/>
      <c r="F717" s="100"/>
    </row>
    <row r="718" spans="4:6" ht="12.75">
      <c r="D718" s="100"/>
      <c r="E718" s="100"/>
      <c r="F718" s="100"/>
    </row>
    <row r="719" spans="4:6" ht="12.75">
      <c r="D719" s="100"/>
      <c r="E719" s="100"/>
      <c r="F719" s="100"/>
    </row>
    <row r="720" spans="4:6" ht="12.75">
      <c r="D720" s="100"/>
      <c r="E720" s="100"/>
      <c r="F720" s="100"/>
    </row>
    <row r="721" spans="4:6" ht="12.75">
      <c r="D721" s="100"/>
      <c r="E721" s="100"/>
      <c r="F721" s="100"/>
    </row>
    <row r="722" spans="4:6" ht="12.75">
      <c r="D722" s="100"/>
      <c r="E722" s="100"/>
      <c r="F722" s="100"/>
    </row>
    <row r="723" spans="4:6" ht="12.75">
      <c r="D723" s="100"/>
      <c r="E723" s="100"/>
      <c r="F723" s="100"/>
    </row>
    <row r="724" spans="4:6" ht="12.75">
      <c r="D724" s="100"/>
      <c r="E724" s="100"/>
      <c r="F724" s="100"/>
    </row>
    <row r="725" spans="4:6" ht="12.75">
      <c r="D725" s="100"/>
      <c r="E725" s="100"/>
      <c r="F725" s="100"/>
    </row>
    <row r="726" spans="4:6" ht="12.75">
      <c r="D726" s="100"/>
      <c r="E726" s="100"/>
      <c r="F726" s="100"/>
    </row>
    <row r="727" spans="4:6" ht="12.75">
      <c r="D727" s="100"/>
      <c r="E727" s="100"/>
      <c r="F727" s="100"/>
    </row>
    <row r="728" spans="4:6" ht="12.75">
      <c r="D728" s="100"/>
      <c r="E728" s="100"/>
      <c r="F728" s="100"/>
    </row>
    <row r="729" spans="4:6" ht="12.75">
      <c r="D729" s="100"/>
      <c r="E729" s="100"/>
      <c r="F729" s="100"/>
    </row>
    <row r="730" spans="4:6" ht="12.75">
      <c r="D730" s="100"/>
      <c r="E730" s="100"/>
      <c r="F730" s="100"/>
    </row>
    <row r="731" spans="4:6" ht="12.75">
      <c r="D731" s="100"/>
      <c r="E731" s="100"/>
      <c r="F731" s="100"/>
    </row>
    <row r="732" spans="4:6" ht="12.75">
      <c r="D732" s="100"/>
      <c r="E732" s="100"/>
      <c r="F732" s="100"/>
    </row>
    <row r="733" spans="4:6" ht="12.75">
      <c r="D733" s="100"/>
      <c r="E733" s="100"/>
      <c r="F733" s="100"/>
    </row>
    <row r="734" spans="4:6" ht="12.75">
      <c r="D734" s="100"/>
      <c r="E734" s="100"/>
      <c r="F734" s="100"/>
    </row>
    <row r="735" spans="4:6" ht="12.75">
      <c r="D735" s="100"/>
      <c r="E735" s="100"/>
      <c r="F735" s="100"/>
    </row>
    <row r="736" spans="4:6" ht="12.75">
      <c r="D736" s="100"/>
      <c r="E736" s="100"/>
      <c r="F736" s="100"/>
    </row>
    <row r="737" spans="4:6" ht="12.75">
      <c r="D737" s="100"/>
      <c r="E737" s="100"/>
      <c r="F737" s="100"/>
    </row>
    <row r="738" spans="4:6" ht="12.75">
      <c r="D738" s="100"/>
      <c r="E738" s="100"/>
      <c r="F738" s="100"/>
    </row>
    <row r="739" spans="4:6" ht="12.75">
      <c r="D739" s="100"/>
      <c r="E739" s="100"/>
      <c r="F739" s="100"/>
    </row>
    <row r="740" spans="4:6" ht="12.75">
      <c r="D740" s="100"/>
      <c r="E740" s="100"/>
      <c r="F740" s="100"/>
    </row>
    <row r="741" spans="4:6" ht="12.75">
      <c r="D741" s="100"/>
      <c r="E741" s="100"/>
      <c r="F741" s="100"/>
    </row>
    <row r="742" spans="4:6" ht="12.75">
      <c r="D742" s="100"/>
      <c r="E742" s="100"/>
      <c r="F742" s="100"/>
    </row>
    <row r="743" spans="4:6" ht="12.75">
      <c r="D743" s="100"/>
      <c r="E743" s="100"/>
      <c r="F743" s="100"/>
    </row>
    <row r="744" spans="4:6" ht="12.75">
      <c r="D744" s="100"/>
      <c r="E744" s="100"/>
      <c r="F744" s="100"/>
    </row>
    <row r="745" spans="4:6" ht="12.75">
      <c r="D745" s="100"/>
      <c r="E745" s="100"/>
      <c r="F745" s="100"/>
    </row>
    <row r="746" spans="4:6" ht="12.75">
      <c r="D746" s="100"/>
      <c r="E746" s="100"/>
      <c r="F746" s="100"/>
    </row>
    <row r="747" spans="4:6" ht="12.75">
      <c r="D747" s="100"/>
      <c r="E747" s="100"/>
      <c r="F747" s="100"/>
    </row>
    <row r="748" spans="4:6" ht="12.75">
      <c r="D748" s="100"/>
      <c r="E748" s="100"/>
      <c r="F748" s="100"/>
    </row>
    <row r="749" spans="4:6" ht="12.75">
      <c r="D749" s="100"/>
      <c r="E749" s="100"/>
      <c r="F749" s="100"/>
    </row>
    <row r="750" spans="4:6" ht="12.75">
      <c r="D750" s="100"/>
      <c r="E750" s="100"/>
      <c r="F750" s="100"/>
    </row>
    <row r="751" spans="4:6" ht="12.75">
      <c r="D751" s="100"/>
      <c r="E751" s="100"/>
      <c r="F751" s="100"/>
    </row>
    <row r="752" spans="4:6" ht="12.75">
      <c r="D752" s="100"/>
      <c r="E752" s="100"/>
      <c r="F752" s="100"/>
    </row>
    <row r="753" spans="4:6" ht="12.75">
      <c r="D753" s="100"/>
      <c r="E753" s="100"/>
      <c r="F753" s="100"/>
    </row>
    <row r="754" spans="4:6" ht="12.75">
      <c r="D754" s="100"/>
      <c r="E754" s="100"/>
      <c r="F754" s="100"/>
    </row>
    <row r="755" spans="4:6" ht="12.75">
      <c r="D755" s="100"/>
      <c r="E755" s="100"/>
      <c r="F755" s="100"/>
    </row>
    <row r="756" spans="4:6" ht="12.75">
      <c r="D756" s="100"/>
      <c r="E756" s="100"/>
      <c r="F756" s="100"/>
    </row>
    <row r="757" spans="4:6" ht="12.75">
      <c r="D757" s="100"/>
      <c r="E757" s="100"/>
      <c r="F757" s="100"/>
    </row>
    <row r="758" spans="4:6" ht="12.75">
      <c r="D758" s="100"/>
      <c r="E758" s="100"/>
      <c r="F758" s="100"/>
    </row>
    <row r="759" spans="4:6" ht="12.75">
      <c r="D759" s="100"/>
      <c r="E759" s="100"/>
      <c r="F759" s="100"/>
    </row>
    <row r="760" spans="4:6" ht="12.75">
      <c r="D760" s="100"/>
      <c r="E760" s="100"/>
      <c r="F760" s="100"/>
    </row>
    <row r="761" spans="4:6" ht="12.75">
      <c r="D761" s="100"/>
      <c r="E761" s="100"/>
      <c r="F761" s="100"/>
    </row>
    <row r="762" spans="4:6" ht="12.75">
      <c r="D762" s="100"/>
      <c r="E762" s="100"/>
      <c r="F762" s="100"/>
    </row>
    <row r="763" spans="4:6" ht="12.75">
      <c r="D763" s="100"/>
      <c r="E763" s="100"/>
      <c r="F763" s="100"/>
    </row>
    <row r="764" spans="4:6" ht="12.75">
      <c r="D764" s="100"/>
      <c r="E764" s="100"/>
      <c r="F764" s="100"/>
    </row>
    <row r="765" spans="4:6" ht="12.75">
      <c r="D765" s="100"/>
      <c r="E765" s="100"/>
      <c r="F765" s="100"/>
    </row>
    <row r="766" spans="4:6" ht="12.75">
      <c r="D766" s="100"/>
      <c r="E766" s="100"/>
      <c r="F766" s="100"/>
    </row>
    <row r="767" spans="4:6" ht="12.75">
      <c r="D767" s="100"/>
      <c r="E767" s="100"/>
      <c r="F767" s="100"/>
    </row>
    <row r="768" spans="4:6" ht="12.75">
      <c r="D768" s="100"/>
      <c r="E768" s="100"/>
      <c r="F768" s="100"/>
    </row>
    <row r="769" spans="4:6" ht="12.75">
      <c r="D769" s="100"/>
      <c r="E769" s="100"/>
      <c r="F769" s="100"/>
    </row>
    <row r="770" spans="4:6" ht="12.75">
      <c r="D770" s="100"/>
      <c r="E770" s="100"/>
      <c r="F770" s="100"/>
    </row>
    <row r="771" spans="4:6" ht="12.75">
      <c r="D771" s="100"/>
      <c r="E771" s="100"/>
      <c r="F771" s="100"/>
    </row>
    <row r="772" spans="4:6" ht="12.75">
      <c r="D772" s="100"/>
      <c r="E772" s="100"/>
      <c r="F772" s="100"/>
    </row>
    <row r="773" spans="4:6" ht="12.75">
      <c r="D773" s="100"/>
      <c r="E773" s="100"/>
      <c r="F773" s="100"/>
    </row>
    <row r="774" spans="4:6" ht="12.75">
      <c r="D774" s="100"/>
      <c r="E774" s="100"/>
      <c r="F774" s="100"/>
    </row>
    <row r="775" spans="4:6" ht="12.75">
      <c r="D775" s="100"/>
      <c r="E775" s="100"/>
      <c r="F775" s="100"/>
    </row>
    <row r="776" spans="4:6" ht="12.75">
      <c r="D776" s="100"/>
      <c r="E776" s="100"/>
      <c r="F776" s="100"/>
    </row>
    <row r="777" spans="4:6" ht="12.75">
      <c r="D777" s="100"/>
      <c r="E777" s="100"/>
      <c r="F777" s="100"/>
    </row>
    <row r="778" spans="4:6" ht="12.75">
      <c r="D778" s="100"/>
      <c r="E778" s="100"/>
      <c r="F778" s="100"/>
    </row>
    <row r="779" spans="4:6" ht="12.75">
      <c r="D779" s="100"/>
      <c r="E779" s="100"/>
      <c r="F779" s="100"/>
    </row>
    <row r="780" spans="4:6" ht="12.75">
      <c r="D780" s="100"/>
      <c r="E780" s="100"/>
      <c r="F780" s="100"/>
    </row>
    <row r="781" spans="4:6" ht="12.75">
      <c r="D781" s="100"/>
      <c r="E781" s="100"/>
      <c r="F781" s="100"/>
    </row>
    <row r="782" spans="4:6" ht="12.75">
      <c r="D782" s="100"/>
      <c r="E782" s="100"/>
      <c r="F782" s="100"/>
    </row>
    <row r="783" spans="4:6" ht="12.75">
      <c r="D783" s="100"/>
      <c r="E783" s="100"/>
      <c r="F783" s="100"/>
    </row>
    <row r="784" spans="4:6" ht="12.75">
      <c r="D784" s="100"/>
      <c r="E784" s="100"/>
      <c r="F784" s="100"/>
    </row>
    <row r="785" spans="4:6" ht="12.75">
      <c r="D785" s="100"/>
      <c r="E785" s="100"/>
      <c r="F785" s="100"/>
    </row>
    <row r="786" spans="4:6" ht="12.75">
      <c r="D786" s="100"/>
      <c r="E786" s="100"/>
      <c r="F786" s="100"/>
    </row>
    <row r="787" spans="4:6" ht="12.75">
      <c r="D787" s="100"/>
      <c r="E787" s="100"/>
      <c r="F787" s="100"/>
    </row>
    <row r="788" spans="4:6" ht="12.75">
      <c r="D788" s="100"/>
      <c r="E788" s="100"/>
      <c r="F788" s="100"/>
    </row>
    <row r="789" spans="4:6" ht="12.75">
      <c r="D789" s="100"/>
      <c r="E789" s="100"/>
      <c r="F789" s="100"/>
    </row>
    <row r="790" spans="4:6" ht="12.75">
      <c r="D790" s="100"/>
      <c r="E790" s="100"/>
      <c r="F790" s="100"/>
    </row>
    <row r="791" spans="4:6" ht="12.75">
      <c r="D791" s="100"/>
      <c r="E791" s="100"/>
      <c r="F791" s="100"/>
    </row>
    <row r="792" spans="4:6" ht="12.75">
      <c r="D792" s="100"/>
      <c r="E792" s="100"/>
      <c r="F792" s="100"/>
    </row>
    <row r="793" spans="4:6" ht="12.75">
      <c r="D793" s="100"/>
      <c r="E793" s="100"/>
      <c r="F793" s="100"/>
    </row>
    <row r="794" spans="4:6" ht="12.75">
      <c r="D794" s="100"/>
      <c r="E794" s="100"/>
      <c r="F794" s="100"/>
    </row>
    <row r="795" spans="4:6" ht="12.75">
      <c r="D795" s="100"/>
      <c r="E795" s="100"/>
      <c r="F795" s="100"/>
    </row>
    <row r="796" spans="4:6" ht="12.75">
      <c r="D796" s="100"/>
      <c r="E796" s="100"/>
      <c r="F796" s="100"/>
    </row>
    <row r="797" spans="4:6" ht="12.75">
      <c r="D797" s="100"/>
      <c r="E797" s="100"/>
      <c r="F797" s="100"/>
    </row>
    <row r="798" spans="4:6" ht="12.75">
      <c r="D798" s="100"/>
      <c r="E798" s="100"/>
      <c r="F798" s="100"/>
    </row>
    <row r="799" spans="4:6" ht="12.75">
      <c r="D799" s="100"/>
      <c r="E799" s="100"/>
      <c r="F799" s="100"/>
    </row>
    <row r="800" spans="4:6" ht="12.75">
      <c r="D800" s="100"/>
      <c r="E800" s="100"/>
      <c r="F800" s="100"/>
    </row>
    <row r="801" spans="4:6" ht="12.75">
      <c r="D801" s="100"/>
      <c r="E801" s="100"/>
      <c r="F801" s="100"/>
    </row>
    <row r="802" spans="4:6" ht="12.75">
      <c r="D802" s="100"/>
      <c r="E802" s="100"/>
      <c r="F802" s="100"/>
    </row>
    <row r="803" spans="4:6" ht="12.75">
      <c r="D803" s="100"/>
      <c r="E803" s="100"/>
      <c r="F803" s="100"/>
    </row>
    <row r="804" spans="4:6" ht="12.75">
      <c r="D804" s="100"/>
      <c r="E804" s="100"/>
      <c r="F804" s="100"/>
    </row>
    <row r="805" spans="4:6" ht="12.75">
      <c r="D805" s="100"/>
      <c r="E805" s="100"/>
      <c r="F805" s="100"/>
    </row>
    <row r="806" spans="4:6" ht="12.75">
      <c r="D806" s="100"/>
      <c r="E806" s="100"/>
      <c r="F806" s="100"/>
    </row>
    <row r="807" spans="4:6" ht="12.75">
      <c r="D807" s="100"/>
      <c r="E807" s="100"/>
      <c r="F807" s="100"/>
    </row>
    <row r="808" spans="4:6" ht="12.75">
      <c r="D808" s="100"/>
      <c r="E808" s="100"/>
      <c r="F808" s="100"/>
    </row>
    <row r="809" spans="4:6" ht="12.75">
      <c r="D809" s="100"/>
      <c r="E809" s="100"/>
      <c r="F809" s="100"/>
    </row>
    <row r="810" spans="4:6" ht="12.75">
      <c r="D810" s="100"/>
      <c r="E810" s="100"/>
      <c r="F810" s="100"/>
    </row>
    <row r="811" spans="4:6" ht="12.75">
      <c r="D811" s="100"/>
      <c r="E811" s="100"/>
      <c r="F811" s="100"/>
    </row>
    <row r="812" spans="4:6" ht="12.75">
      <c r="D812" s="100"/>
      <c r="E812" s="100"/>
      <c r="F812" s="100"/>
    </row>
    <row r="813" spans="4:6" ht="12.75">
      <c r="D813" s="100"/>
      <c r="E813" s="100"/>
      <c r="F813" s="100"/>
    </row>
    <row r="814" spans="4:6" ht="12.75">
      <c r="D814" s="100"/>
      <c r="E814" s="100"/>
      <c r="F814" s="100"/>
    </row>
    <row r="815" spans="4:6" ht="12.75">
      <c r="D815" s="100"/>
      <c r="E815" s="100"/>
      <c r="F815" s="100"/>
    </row>
    <row r="816" spans="4:6" ht="12.75">
      <c r="D816" s="100"/>
      <c r="E816" s="100"/>
      <c r="F816" s="100"/>
    </row>
    <row r="817" spans="4:6" ht="12.75">
      <c r="D817" s="100"/>
      <c r="E817" s="100"/>
      <c r="F817" s="100"/>
    </row>
    <row r="818" spans="4:6" ht="12.75">
      <c r="D818" s="100"/>
      <c r="E818" s="100"/>
      <c r="F818" s="100"/>
    </row>
    <row r="819" spans="4:6" ht="12.75">
      <c r="D819" s="100"/>
      <c r="E819" s="100"/>
      <c r="F819" s="100"/>
    </row>
    <row r="820" spans="4:6" ht="12.75">
      <c r="D820" s="100"/>
      <c r="E820" s="100"/>
      <c r="F820" s="100"/>
    </row>
    <row r="821" spans="4:6" ht="12.75">
      <c r="D821" s="100"/>
      <c r="E821" s="100"/>
      <c r="F821" s="100"/>
    </row>
    <row r="822" spans="4:6" ht="12.75">
      <c r="D822" s="100"/>
      <c r="E822" s="100"/>
      <c r="F822" s="100"/>
    </row>
    <row r="823" spans="4:6" ht="12.75">
      <c r="D823" s="100"/>
      <c r="E823" s="100"/>
      <c r="F823" s="100"/>
    </row>
    <row r="824" spans="4:6" ht="12.75">
      <c r="D824" s="100"/>
      <c r="E824" s="100"/>
      <c r="F824" s="100"/>
    </row>
    <row r="825" spans="4:6" ht="12.75">
      <c r="D825" s="100"/>
      <c r="E825" s="100"/>
      <c r="F825" s="100"/>
    </row>
    <row r="826" spans="4:6" ht="12.75">
      <c r="D826" s="100"/>
      <c r="E826" s="100"/>
      <c r="F826" s="100"/>
    </row>
    <row r="827" spans="4:6" ht="12.75">
      <c r="D827" s="100"/>
      <c r="E827" s="100"/>
      <c r="F827" s="100"/>
    </row>
    <row r="828" spans="4:6" ht="12.75">
      <c r="D828" s="100"/>
      <c r="E828" s="100"/>
      <c r="F828" s="100"/>
    </row>
    <row r="829" spans="4:6" ht="12.75">
      <c r="D829" s="100"/>
      <c r="E829" s="100"/>
      <c r="F829" s="100"/>
    </row>
    <row r="830" spans="4:6" ht="12.75">
      <c r="D830" s="100"/>
      <c r="E830" s="100"/>
      <c r="F830" s="100"/>
    </row>
    <row r="831" spans="4:6" ht="12.75">
      <c r="D831" s="100"/>
      <c r="E831" s="100"/>
      <c r="F831" s="100"/>
    </row>
    <row r="832" spans="4:6" ht="12.75">
      <c r="D832" s="100"/>
      <c r="E832" s="100"/>
      <c r="F832" s="100"/>
    </row>
    <row r="833" spans="4:6" ht="12.75">
      <c r="D833" s="100"/>
      <c r="E833" s="100"/>
      <c r="F833" s="100"/>
    </row>
    <row r="834" spans="4:6" ht="12.75">
      <c r="D834" s="100"/>
      <c r="E834" s="100"/>
      <c r="F834" s="100"/>
    </row>
    <row r="835" spans="4:6" ht="12.75">
      <c r="D835" s="100"/>
      <c r="E835" s="100"/>
      <c r="F835" s="100"/>
    </row>
    <row r="836" spans="4:6" ht="12.75">
      <c r="D836" s="100"/>
      <c r="E836" s="100"/>
      <c r="F836" s="100"/>
    </row>
    <row r="837" spans="4:6" ht="12.75">
      <c r="D837" s="100"/>
      <c r="E837" s="100"/>
      <c r="F837" s="100"/>
    </row>
    <row r="838" spans="4:6" ht="12.75">
      <c r="D838" s="100"/>
      <c r="E838" s="100"/>
      <c r="F838" s="100"/>
    </row>
    <row r="839" spans="4:6" ht="12.75">
      <c r="D839" s="100"/>
      <c r="E839" s="100"/>
      <c r="F839" s="100"/>
    </row>
    <row r="840" spans="4:6" ht="12.75">
      <c r="D840" s="100"/>
      <c r="E840" s="100"/>
      <c r="F840" s="100"/>
    </row>
    <row r="841" spans="4:6" ht="12.75">
      <c r="D841" s="100"/>
      <c r="E841" s="100"/>
      <c r="F841" s="100"/>
    </row>
    <row r="842" spans="4:6" ht="12.75">
      <c r="D842" s="100"/>
      <c r="E842" s="100"/>
      <c r="F842" s="100"/>
    </row>
    <row r="843" spans="4:6" ht="12.75">
      <c r="D843" s="100"/>
      <c r="E843" s="100"/>
      <c r="F843" s="100"/>
    </row>
    <row r="844" spans="4:6" ht="12.75">
      <c r="D844" s="100"/>
      <c r="E844" s="100"/>
      <c r="F844" s="100"/>
    </row>
    <row r="845" spans="4:6" ht="12.75">
      <c r="D845" s="100"/>
      <c r="E845" s="100"/>
      <c r="F845" s="100"/>
    </row>
    <row r="846" spans="4:6" ht="12.75">
      <c r="D846" s="100"/>
      <c r="E846" s="100"/>
      <c r="F846" s="100"/>
    </row>
    <row r="847" spans="4:6" ht="12.75">
      <c r="D847" s="100"/>
      <c r="E847" s="100"/>
      <c r="F847" s="100"/>
    </row>
    <row r="848" spans="4:6" ht="12.75">
      <c r="D848" s="100"/>
      <c r="E848" s="100"/>
      <c r="F848" s="100"/>
    </row>
    <row r="849" spans="4:6" ht="12.75">
      <c r="D849" s="100"/>
      <c r="E849" s="100"/>
      <c r="F849" s="100"/>
    </row>
    <row r="850" spans="4:6" ht="12.75">
      <c r="D850" s="100"/>
      <c r="E850" s="100"/>
      <c r="F850" s="100"/>
    </row>
    <row r="851" spans="4:6" ht="12.75">
      <c r="D851" s="100"/>
      <c r="E851" s="100"/>
      <c r="F851" s="100"/>
    </row>
    <row r="852" spans="4:6" ht="12.75">
      <c r="D852" s="100"/>
      <c r="E852" s="100"/>
      <c r="F852" s="100"/>
    </row>
    <row r="853" spans="4:6" ht="12.75">
      <c r="D853" s="100"/>
      <c r="E853" s="100"/>
      <c r="F853" s="100"/>
    </row>
    <row r="854" spans="4:6" ht="12.75">
      <c r="D854" s="100"/>
      <c r="E854" s="100"/>
      <c r="F854" s="100"/>
    </row>
    <row r="855" spans="4:6" ht="12.75">
      <c r="D855" s="100"/>
      <c r="E855" s="100"/>
      <c r="F855" s="100"/>
    </row>
    <row r="856" spans="4:6" ht="12.75">
      <c r="D856" s="100"/>
      <c r="E856" s="100"/>
      <c r="F856" s="100"/>
    </row>
    <row r="857" spans="4:6" ht="12.75">
      <c r="D857" s="100"/>
      <c r="E857" s="100"/>
      <c r="F857" s="100"/>
    </row>
    <row r="858" spans="4:6" ht="12.75">
      <c r="D858" s="100"/>
      <c r="E858" s="100"/>
      <c r="F858" s="100"/>
    </row>
    <row r="859" spans="4:6" ht="12.75">
      <c r="D859" s="100"/>
      <c r="E859" s="100"/>
      <c r="F859" s="100"/>
    </row>
    <row r="860" spans="4:6" ht="12.75">
      <c r="D860" s="100"/>
      <c r="E860" s="100"/>
      <c r="F860" s="100"/>
    </row>
    <row r="861" spans="4:6" ht="12.75">
      <c r="D861" s="100"/>
      <c r="E861" s="100"/>
      <c r="F861" s="100"/>
    </row>
    <row r="862" spans="4:6" ht="12.75">
      <c r="D862" s="100"/>
      <c r="E862" s="100"/>
      <c r="F862" s="100"/>
    </row>
    <row r="863" spans="4:6" ht="12.75">
      <c r="D863" s="100"/>
      <c r="E863" s="100"/>
      <c r="F863" s="100"/>
    </row>
    <row r="864" spans="4:6" ht="12.75">
      <c r="D864" s="100"/>
      <c r="E864" s="100"/>
      <c r="F864" s="100"/>
    </row>
    <row r="865" spans="4:6" ht="12.75">
      <c r="D865" s="100"/>
      <c r="E865" s="100"/>
      <c r="F865" s="100"/>
    </row>
    <row r="866" spans="4:6" ht="12.75">
      <c r="D866" s="100"/>
      <c r="E866" s="100"/>
      <c r="F866" s="100"/>
    </row>
    <row r="867" spans="4:6" ht="12.75">
      <c r="D867" s="100"/>
      <c r="E867" s="100"/>
      <c r="F867" s="100"/>
    </row>
    <row r="868" spans="4:6" ht="12.75">
      <c r="D868" s="100"/>
      <c r="E868" s="100"/>
      <c r="F868" s="100"/>
    </row>
    <row r="869" spans="4:6" ht="12.75">
      <c r="D869" s="100"/>
      <c r="E869" s="100"/>
      <c r="F869" s="100"/>
    </row>
    <row r="870" spans="4:6" ht="12.75">
      <c r="D870" s="100"/>
      <c r="E870" s="100"/>
      <c r="F870" s="100"/>
    </row>
    <row r="871" spans="4:6" ht="12.75">
      <c r="D871" s="100"/>
      <c r="E871" s="100"/>
      <c r="F871" s="100"/>
    </row>
    <row r="872" spans="4:6" ht="12.75">
      <c r="D872" s="100"/>
      <c r="E872" s="100"/>
      <c r="F872" s="100"/>
    </row>
    <row r="873" spans="4:6" ht="12.75">
      <c r="D873" s="100"/>
      <c r="E873" s="100"/>
      <c r="F873" s="100"/>
    </row>
    <row r="874" spans="4:6" ht="12.75">
      <c r="D874" s="100"/>
      <c r="E874" s="100"/>
      <c r="F874" s="100"/>
    </row>
    <row r="875" spans="4:6" ht="12.75">
      <c r="D875" s="100"/>
      <c r="E875" s="100"/>
      <c r="F875" s="100"/>
    </row>
    <row r="876" spans="4:6" ht="12.75">
      <c r="D876" s="100"/>
      <c r="E876" s="100"/>
      <c r="F876" s="100"/>
    </row>
    <row r="877" spans="4:6" ht="12.75">
      <c r="D877" s="100"/>
      <c r="E877" s="100"/>
      <c r="F877" s="100"/>
    </row>
    <row r="878" spans="4:6" ht="12.75">
      <c r="D878" s="100"/>
      <c r="E878" s="100"/>
      <c r="F878" s="100"/>
    </row>
    <row r="879" spans="4:6" ht="12.75">
      <c r="D879" s="100"/>
      <c r="E879" s="100"/>
      <c r="F879" s="100"/>
    </row>
    <row r="880" spans="4:6" ht="12.75">
      <c r="D880" s="100"/>
      <c r="E880" s="100"/>
      <c r="F880" s="100"/>
    </row>
    <row r="881" spans="4:6" ht="12.75">
      <c r="D881" s="100"/>
      <c r="E881" s="100"/>
      <c r="F881" s="100"/>
    </row>
    <row r="882" spans="4:6" ht="12.75">
      <c r="D882" s="100"/>
      <c r="E882" s="100"/>
      <c r="F882" s="100"/>
    </row>
    <row r="883" spans="4:6" ht="12.75">
      <c r="D883" s="100"/>
      <c r="E883" s="100"/>
      <c r="F883" s="100"/>
    </row>
    <row r="884" spans="4:6" ht="12.75">
      <c r="D884" s="100"/>
      <c r="E884" s="100"/>
      <c r="F884" s="100"/>
    </row>
    <row r="885" spans="4:6" ht="12.75">
      <c r="D885" s="100"/>
      <c r="E885" s="100"/>
      <c r="F885" s="100"/>
    </row>
    <row r="886" spans="4:6" ht="12.75">
      <c r="D886" s="100"/>
      <c r="E886" s="100"/>
      <c r="F886" s="100"/>
    </row>
    <row r="887" spans="4:6" ht="12.75">
      <c r="D887" s="100"/>
      <c r="E887" s="100"/>
      <c r="F887" s="100"/>
    </row>
    <row r="888" spans="4:6" ht="12.75">
      <c r="D888" s="100"/>
      <c r="E888" s="100"/>
      <c r="F888" s="100"/>
    </row>
    <row r="889" spans="4:6" ht="12.75">
      <c r="D889" s="100"/>
      <c r="E889" s="100"/>
      <c r="F889" s="100"/>
    </row>
    <row r="890" spans="4:6" ht="12.75">
      <c r="D890" s="100"/>
      <c r="E890" s="100"/>
      <c r="F890" s="100"/>
    </row>
    <row r="891" spans="4:6" ht="12.75">
      <c r="D891" s="100"/>
      <c r="E891" s="100"/>
      <c r="F891" s="100"/>
    </row>
    <row r="892" spans="4:6" ht="12.75">
      <c r="D892" s="100"/>
      <c r="E892" s="100"/>
      <c r="F892" s="100"/>
    </row>
    <row r="893" spans="4:6" ht="12.75">
      <c r="D893" s="100"/>
      <c r="E893" s="100"/>
      <c r="F893" s="100"/>
    </row>
    <row r="894" spans="4:6" ht="12.75">
      <c r="D894" s="100"/>
      <c r="E894" s="100"/>
      <c r="F894" s="100"/>
    </row>
    <row r="895" spans="4:6" ht="12.75">
      <c r="D895" s="100"/>
      <c r="E895" s="100"/>
      <c r="F895" s="100"/>
    </row>
    <row r="896" spans="4:6" ht="12.75">
      <c r="D896" s="100"/>
      <c r="E896" s="100"/>
      <c r="F896" s="100"/>
    </row>
    <row r="897" spans="4:6" ht="12.75">
      <c r="D897" s="100"/>
      <c r="E897" s="100"/>
      <c r="F897" s="100"/>
    </row>
    <row r="898" spans="4:6" ht="12.75">
      <c r="D898" s="100"/>
      <c r="E898" s="100"/>
      <c r="F898" s="100"/>
    </row>
    <row r="899" spans="4:6" ht="12.75">
      <c r="D899" s="100"/>
      <c r="E899" s="100"/>
      <c r="F899" s="100"/>
    </row>
    <row r="900" spans="4:6" ht="12.75">
      <c r="D900" s="100"/>
      <c r="E900" s="100"/>
      <c r="F900" s="100"/>
    </row>
    <row r="901" spans="4:6" ht="12.75">
      <c r="D901" s="100"/>
      <c r="E901" s="100"/>
      <c r="F901" s="100"/>
    </row>
    <row r="902" spans="4:6" ht="12.75">
      <c r="D902" s="100"/>
      <c r="E902" s="100"/>
      <c r="F902" s="100"/>
    </row>
    <row r="903" spans="4:6" ht="12.75">
      <c r="D903" s="100"/>
      <c r="E903" s="100"/>
      <c r="F903" s="100"/>
    </row>
    <row r="904" spans="4:6" ht="12.75">
      <c r="D904" s="100"/>
      <c r="E904" s="100"/>
      <c r="F904" s="100"/>
    </row>
    <row r="905" spans="4:6" ht="12.75">
      <c r="D905" s="100"/>
      <c r="E905" s="100"/>
      <c r="F905" s="100"/>
    </row>
    <row r="906" spans="4:6" ht="12.75">
      <c r="D906" s="100"/>
      <c r="E906" s="100"/>
      <c r="F906" s="100"/>
    </row>
    <row r="907" spans="4:6" ht="12.75">
      <c r="D907" s="100"/>
      <c r="E907" s="100"/>
      <c r="F907" s="100"/>
    </row>
    <row r="908" spans="4:6" ht="12.75">
      <c r="D908" s="100"/>
      <c r="E908" s="100"/>
      <c r="F908" s="100"/>
    </row>
    <row r="909" spans="4:6" ht="12.75">
      <c r="D909" s="100"/>
      <c r="E909" s="100"/>
      <c r="F909" s="100"/>
    </row>
    <row r="910" spans="4:6" ht="12.75">
      <c r="D910" s="100"/>
      <c r="E910" s="100"/>
      <c r="F910" s="100"/>
    </row>
    <row r="911" spans="4:6" ht="12.75">
      <c r="D911" s="100"/>
      <c r="E911" s="100"/>
      <c r="F911" s="100"/>
    </row>
    <row r="912" spans="4:6" ht="12.75">
      <c r="D912" s="100"/>
      <c r="E912" s="100"/>
      <c r="F912" s="100"/>
    </row>
    <row r="913" spans="4:6" ht="12.75">
      <c r="D913" s="100"/>
      <c r="E913" s="100"/>
      <c r="F913" s="100"/>
    </row>
    <row r="914" spans="4:6" ht="12.75">
      <c r="D914" s="100"/>
      <c r="E914" s="100"/>
      <c r="F914" s="100"/>
    </row>
    <row r="915" spans="4:6" ht="12.75">
      <c r="D915" s="100"/>
      <c r="E915" s="100"/>
      <c r="F915" s="100"/>
    </row>
    <row r="916" spans="4:6" ht="12.75">
      <c r="D916" s="100"/>
      <c r="E916" s="100"/>
      <c r="F916" s="100"/>
    </row>
    <row r="917" spans="4:6" ht="12.75">
      <c r="D917" s="100"/>
      <c r="E917" s="100"/>
      <c r="F917" s="100"/>
    </row>
    <row r="918" spans="4:6" ht="12.75">
      <c r="D918" s="100"/>
      <c r="E918" s="100"/>
      <c r="F918" s="100"/>
    </row>
    <row r="919" spans="4:6" ht="12.75">
      <c r="D919" s="100"/>
      <c r="E919" s="100"/>
      <c r="F919" s="100"/>
    </row>
    <row r="920" spans="4:6" ht="12.75">
      <c r="D920" s="100"/>
      <c r="E920" s="100"/>
      <c r="F920" s="100"/>
    </row>
    <row r="921" spans="4:6" ht="12.75">
      <c r="D921" s="100"/>
      <c r="E921" s="100"/>
      <c r="F921" s="100"/>
    </row>
    <row r="922" spans="4:6" ht="12.75">
      <c r="D922" s="100"/>
      <c r="E922" s="100"/>
      <c r="F922" s="100"/>
    </row>
    <row r="923" spans="4:6" ht="12.75">
      <c r="D923" s="100"/>
      <c r="E923" s="100"/>
      <c r="F923" s="100"/>
    </row>
    <row r="924" spans="4:6" ht="12.75">
      <c r="D924" s="100"/>
      <c r="E924" s="100"/>
      <c r="F924" s="100"/>
    </row>
    <row r="925" spans="4:6" ht="12.75">
      <c r="D925" s="100"/>
      <c r="E925" s="100"/>
      <c r="F925" s="100"/>
    </row>
    <row r="926" spans="4:6" ht="12.75">
      <c r="D926" s="100"/>
      <c r="E926" s="100"/>
      <c r="F926" s="100"/>
    </row>
    <row r="927" spans="4:6" ht="12.75">
      <c r="D927" s="100"/>
      <c r="E927" s="100"/>
      <c r="F927" s="100"/>
    </row>
    <row r="928" spans="4:6" ht="12.75">
      <c r="D928" s="100"/>
      <c r="E928" s="100"/>
      <c r="F928" s="100"/>
    </row>
    <row r="929" spans="4:6" ht="12.75">
      <c r="D929" s="100"/>
      <c r="E929" s="100"/>
      <c r="F929" s="100"/>
    </row>
    <row r="930" spans="4:6" ht="12.75">
      <c r="D930" s="100"/>
      <c r="E930" s="100"/>
      <c r="F930" s="100"/>
    </row>
    <row r="931" spans="4:6" ht="12.75">
      <c r="D931" s="100"/>
      <c r="E931" s="100"/>
      <c r="F931" s="100"/>
    </row>
    <row r="932" spans="4:6" ht="12.75">
      <c r="D932" s="100"/>
      <c r="E932" s="100"/>
      <c r="F932" s="100"/>
    </row>
    <row r="933" spans="4:6" ht="12.75">
      <c r="D933" s="100"/>
      <c r="E933" s="100"/>
      <c r="F933" s="100"/>
    </row>
    <row r="934" spans="4:6" ht="12.75">
      <c r="D934" s="100"/>
      <c r="E934" s="100"/>
      <c r="F934" s="100"/>
    </row>
    <row r="935" spans="4:6" ht="12.75">
      <c r="D935" s="100"/>
      <c r="E935" s="100"/>
      <c r="F935" s="100"/>
    </row>
    <row r="936" spans="4:6" ht="12.75">
      <c r="D936" s="100"/>
      <c r="E936" s="100"/>
      <c r="F936" s="100"/>
    </row>
    <row r="937" spans="4:6" ht="12.75">
      <c r="D937" s="100"/>
      <c r="E937" s="100"/>
      <c r="F937" s="100"/>
    </row>
    <row r="938" spans="4:6" ht="12.75">
      <c r="D938" s="100"/>
      <c r="E938" s="100"/>
      <c r="F938" s="100"/>
    </row>
    <row r="939" spans="4:6" ht="12.75">
      <c r="D939" s="100"/>
      <c r="E939" s="100"/>
      <c r="F939" s="100"/>
    </row>
    <row r="940" spans="4:6" ht="12.75">
      <c r="D940" s="100"/>
      <c r="E940" s="100"/>
      <c r="F940" s="100"/>
    </row>
    <row r="941" spans="4:6" ht="12.75">
      <c r="D941" s="100"/>
      <c r="E941" s="100"/>
      <c r="F941" s="100"/>
    </row>
    <row r="942" spans="4:6" ht="12.75">
      <c r="D942" s="100"/>
      <c r="E942" s="100"/>
      <c r="F942" s="100"/>
    </row>
    <row r="943" spans="4:6" ht="12.75">
      <c r="D943" s="100"/>
      <c r="E943" s="100"/>
      <c r="F943" s="100"/>
    </row>
    <row r="944" spans="4:6" ht="12.75">
      <c r="D944" s="100"/>
      <c r="E944" s="100"/>
      <c r="F944" s="100"/>
    </row>
    <row r="945" spans="4:6" ht="12.75">
      <c r="D945" s="100"/>
      <c r="E945" s="100"/>
      <c r="F945" s="100"/>
    </row>
    <row r="946" spans="4:6" ht="12.75">
      <c r="D946" s="100"/>
      <c r="E946" s="100"/>
      <c r="F946" s="100"/>
    </row>
    <row r="947" spans="4:6" ht="12.75">
      <c r="D947" s="100"/>
      <c r="E947" s="100"/>
      <c r="F947" s="100"/>
    </row>
    <row r="948" spans="4:6" ht="12.75">
      <c r="D948" s="100"/>
      <c r="E948" s="100"/>
      <c r="F948" s="100"/>
    </row>
    <row r="949" spans="4:6" ht="12.75">
      <c r="D949" s="100"/>
      <c r="E949" s="100"/>
      <c r="F949" s="100"/>
    </row>
    <row r="950" spans="4:6" ht="12.75">
      <c r="D950" s="100"/>
      <c r="E950" s="100"/>
      <c r="F950" s="100"/>
    </row>
    <row r="951" spans="4:6" ht="12.75">
      <c r="D951" s="100"/>
      <c r="E951" s="100"/>
      <c r="F951" s="100"/>
    </row>
    <row r="952" spans="4:6" ht="12.75">
      <c r="D952" s="100"/>
      <c r="E952" s="100"/>
      <c r="F952" s="100"/>
    </row>
    <row r="953" spans="4:6" ht="12.75">
      <c r="D953" s="100"/>
      <c r="E953" s="100"/>
      <c r="F953" s="100"/>
    </row>
    <row r="954" spans="4:6" ht="12.75">
      <c r="D954" s="100"/>
      <c r="E954" s="100"/>
      <c r="F954" s="100"/>
    </row>
    <row r="955" spans="4:6" ht="12.75">
      <c r="D955" s="100"/>
      <c r="E955" s="100"/>
      <c r="F955" s="100"/>
    </row>
    <row r="956" spans="4:6" ht="12.75">
      <c r="D956" s="100"/>
      <c r="E956" s="100"/>
      <c r="F956" s="100"/>
    </row>
    <row r="957" spans="4:6" ht="12.75">
      <c r="D957" s="100"/>
      <c r="E957" s="100"/>
      <c r="F957" s="100"/>
    </row>
    <row r="958" spans="4:6" ht="12.75">
      <c r="D958" s="100"/>
      <c r="E958" s="100"/>
      <c r="F958" s="100"/>
    </row>
    <row r="959" spans="4:6" ht="12.75">
      <c r="D959" s="100"/>
      <c r="E959" s="100"/>
      <c r="F959" s="100"/>
    </row>
    <row r="960" spans="4:6" ht="12.75">
      <c r="D960" s="100"/>
      <c r="E960" s="100"/>
      <c r="F960" s="100"/>
    </row>
    <row r="961" spans="4:6" ht="12.75">
      <c r="D961" s="100"/>
      <c r="E961" s="100"/>
      <c r="F961" s="100"/>
    </row>
  </sheetData>
  <printOptions horizontalCentered="1" gridLines="1"/>
  <pageMargins left="0.7" right="0.7" top="0.75" bottom="0.75" header="0" footer="0"/>
  <pageSetup paperSize="9" fitToHeight="0" pageOrder="overThenDown" orientation="landscape" cellComments="atEnd" r:id="rId1"/>
  <tableParts count="1">
    <tablePart r:id="rId2"/>
  </tableParts>
  <extLst>
    <ext xmlns:x14="http://schemas.microsoft.com/office/spreadsheetml/2009/9/main" uri="{CCE6A557-97BC-4b89-ADB6-D9C93CAAB3DF}">
      <x14:dataValidations xmlns:xm="http://schemas.microsoft.com/office/excel/2006/main" count="1">
        <x14:dataValidation type="list" allowBlank="1" showInputMessage="1" showErrorMessage="1" xr:uid="{C0199B90-EB88-4B79-A3C4-8569E49015C7}">
          <x14:formula1>
            <xm:f>Categories!$A$1:$A$12</xm:f>
          </x14:formula1>
          <xm:sqref>E29:E66 E3:E27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8DF185-4E10-4079-8291-6D37F7BD8E0E}">
  <dimension ref="A1:A12"/>
  <sheetViews>
    <sheetView workbookViewId="0">
      <selection activeCell="C13" sqref="C13"/>
    </sheetView>
  </sheetViews>
  <sheetFormatPr defaultRowHeight="12.75"/>
  <sheetData>
    <row r="1" spans="1:1">
      <c r="A1" s="107" t="s">
        <v>93</v>
      </c>
    </row>
    <row r="2" spans="1:1">
      <c r="A2" s="107" t="s">
        <v>94</v>
      </c>
    </row>
    <row r="3" spans="1:1">
      <c r="A3" s="107" t="s">
        <v>95</v>
      </c>
    </row>
    <row r="4" spans="1:1">
      <c r="A4" s="107" t="s">
        <v>96</v>
      </c>
    </row>
    <row r="5" spans="1:1">
      <c r="A5" s="107" t="s">
        <v>97</v>
      </c>
    </row>
    <row r="6" spans="1:1">
      <c r="A6" s="107" t="s">
        <v>91</v>
      </c>
    </row>
    <row r="7" spans="1:1">
      <c r="A7" s="107" t="s">
        <v>89</v>
      </c>
    </row>
    <row r="8" spans="1:1">
      <c r="A8" s="107" t="s">
        <v>98</v>
      </c>
    </row>
    <row r="9" spans="1:1">
      <c r="A9" s="107" t="s">
        <v>99</v>
      </c>
    </row>
    <row r="10" spans="1:1">
      <c r="A10" s="107" t="s">
        <v>92</v>
      </c>
    </row>
    <row r="11" spans="1:1">
      <c r="A11" s="107" t="s">
        <v>90</v>
      </c>
    </row>
    <row r="12" spans="1:1">
      <c r="A12" s="107" t="s">
        <v>100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BB79BE-9EB9-4FD1-BB99-5EED73372B37}">
  <dimension ref="A3:B62"/>
  <sheetViews>
    <sheetView topLeftCell="A28" zoomScaleNormal="100" workbookViewId="0">
      <selection activeCell="I41" sqref="I41"/>
    </sheetView>
  </sheetViews>
  <sheetFormatPr defaultRowHeight="12.75"/>
  <cols>
    <col min="1" max="1" width="15.5703125" bestFit="1" customWidth="1"/>
    <col min="2" max="3" width="20" bestFit="1" customWidth="1"/>
    <col min="4" max="4" width="16.28515625" bestFit="1" customWidth="1"/>
    <col min="5" max="58" width="20" bestFit="1" customWidth="1"/>
    <col min="59" max="59" width="25.28515625" bestFit="1" customWidth="1"/>
    <col min="60" max="60" width="16.28515625" bestFit="1" customWidth="1"/>
  </cols>
  <sheetData>
    <row r="3" spans="1:2">
      <c r="A3" s="119" t="s">
        <v>66</v>
      </c>
      <c r="B3" s="123" t="s">
        <v>102</v>
      </c>
    </row>
    <row r="4" spans="1:2">
      <c r="A4" t="s">
        <v>107</v>
      </c>
      <c r="B4" s="123">
        <v>7890</v>
      </c>
    </row>
    <row r="5" spans="1:2">
      <c r="A5" t="s">
        <v>108</v>
      </c>
      <c r="B5" s="123">
        <v>12810</v>
      </c>
    </row>
    <row r="6" spans="1:2">
      <c r="A6" t="s">
        <v>104</v>
      </c>
      <c r="B6" s="123">
        <v>12990</v>
      </c>
    </row>
    <row r="7" spans="1:2">
      <c r="A7" t="s">
        <v>88</v>
      </c>
      <c r="B7" s="123">
        <v>14980</v>
      </c>
    </row>
    <row r="8" spans="1:2">
      <c r="A8" t="s">
        <v>110</v>
      </c>
      <c r="B8" s="123">
        <v>21790</v>
      </c>
    </row>
    <row r="9" spans="1:2">
      <c r="A9" t="s">
        <v>109</v>
      </c>
      <c r="B9" s="123">
        <v>22880</v>
      </c>
    </row>
    <row r="10" spans="1:2">
      <c r="A10" t="s">
        <v>112</v>
      </c>
      <c r="B10" s="123">
        <v>25085</v>
      </c>
    </row>
    <row r="11" spans="1:2">
      <c r="A11" t="s">
        <v>105</v>
      </c>
      <c r="B11" s="123">
        <v>25910</v>
      </c>
    </row>
    <row r="12" spans="1:2">
      <c r="A12" t="s">
        <v>86</v>
      </c>
      <c r="B12" s="123">
        <v>28390</v>
      </c>
    </row>
    <row r="13" spans="1:2">
      <c r="A13" t="s">
        <v>103</v>
      </c>
      <c r="B13" s="123">
        <v>32150</v>
      </c>
    </row>
    <row r="14" spans="1:2">
      <c r="A14" t="s">
        <v>106</v>
      </c>
      <c r="B14" s="123">
        <v>49730</v>
      </c>
    </row>
    <row r="15" spans="1:2">
      <c r="A15" t="s">
        <v>111</v>
      </c>
      <c r="B15" s="123">
        <v>70300</v>
      </c>
    </row>
    <row r="16" spans="1:2">
      <c r="A16" t="s">
        <v>87</v>
      </c>
      <c r="B16" s="123">
        <v>221055</v>
      </c>
    </row>
    <row r="17" spans="1:2">
      <c r="A17" t="s">
        <v>85</v>
      </c>
      <c r="B17" s="123">
        <v>365970</v>
      </c>
    </row>
    <row r="18" spans="1:2">
      <c r="A18" t="s">
        <v>101</v>
      </c>
      <c r="B18" s="123">
        <v>911930</v>
      </c>
    </row>
    <row r="23" spans="1:2">
      <c r="A23" s="119" t="s">
        <v>64</v>
      </c>
      <c r="B23" t="s">
        <v>102</v>
      </c>
    </row>
    <row r="24" spans="1:2">
      <c r="A24" s="127">
        <v>44379</v>
      </c>
      <c r="B24" s="122">
        <v>12370</v>
      </c>
    </row>
    <row r="25" spans="1:2">
      <c r="A25" s="127">
        <v>44380</v>
      </c>
      <c r="B25" s="122">
        <v>36480</v>
      </c>
    </row>
    <row r="26" spans="1:2">
      <c r="A26" s="127">
        <v>44381</v>
      </c>
      <c r="B26" s="122">
        <v>65880</v>
      </c>
    </row>
    <row r="27" spans="1:2">
      <c r="A27" s="127">
        <v>44382</v>
      </c>
      <c r="B27" s="122">
        <v>51675</v>
      </c>
    </row>
    <row r="28" spans="1:2">
      <c r="A28" s="127">
        <v>44383</v>
      </c>
      <c r="B28" s="122">
        <v>35640</v>
      </c>
    </row>
    <row r="29" spans="1:2">
      <c r="A29" s="127">
        <v>44384</v>
      </c>
      <c r="B29" s="122">
        <v>12950</v>
      </c>
    </row>
    <row r="30" spans="1:2">
      <c r="A30" s="127">
        <v>44385</v>
      </c>
      <c r="B30" s="122">
        <v>26270</v>
      </c>
    </row>
    <row r="31" spans="1:2">
      <c r="A31" s="127">
        <v>44386</v>
      </c>
      <c r="B31" s="122">
        <v>40340</v>
      </c>
    </row>
    <row r="32" spans="1:2">
      <c r="A32" s="127">
        <v>44387</v>
      </c>
      <c r="B32" s="122">
        <v>46195</v>
      </c>
    </row>
    <row r="33" spans="1:2">
      <c r="A33" s="127">
        <v>44388</v>
      </c>
      <c r="B33" s="122">
        <v>14980</v>
      </c>
    </row>
    <row r="34" spans="1:2">
      <c r="A34" s="127">
        <v>44389</v>
      </c>
      <c r="B34" s="122">
        <v>31760</v>
      </c>
    </row>
    <row r="35" spans="1:2">
      <c r="A35" s="127">
        <v>44390</v>
      </c>
      <c r="B35" s="122">
        <v>7490</v>
      </c>
    </row>
    <row r="36" spans="1:2">
      <c r="A36" s="127">
        <v>44391</v>
      </c>
      <c r="B36" s="122">
        <v>28450</v>
      </c>
    </row>
    <row r="37" spans="1:2">
      <c r="A37" s="127">
        <v>44392</v>
      </c>
      <c r="B37" s="122">
        <v>13660</v>
      </c>
    </row>
    <row r="38" spans="1:2">
      <c r="A38" s="127">
        <v>44393</v>
      </c>
      <c r="B38" s="122">
        <v>52105</v>
      </c>
    </row>
    <row r="39" spans="1:2">
      <c r="A39" s="127">
        <v>44394</v>
      </c>
      <c r="B39" s="122">
        <v>21400</v>
      </c>
    </row>
    <row r="40" spans="1:2">
      <c r="A40" s="127">
        <v>44395</v>
      </c>
      <c r="B40" s="122">
        <v>41580</v>
      </c>
    </row>
    <row r="41" spans="1:2">
      <c r="A41" s="127">
        <v>44396</v>
      </c>
      <c r="B41" s="122">
        <v>49650</v>
      </c>
    </row>
    <row r="42" spans="1:2">
      <c r="A42" s="127">
        <v>44398</v>
      </c>
      <c r="B42" s="122">
        <v>13890</v>
      </c>
    </row>
    <row r="43" spans="1:2">
      <c r="A43" s="127">
        <v>44399</v>
      </c>
      <c r="B43" s="122">
        <v>52685</v>
      </c>
    </row>
    <row r="44" spans="1:2">
      <c r="A44" s="127">
        <v>44400</v>
      </c>
      <c r="B44" s="122">
        <v>27340</v>
      </c>
    </row>
    <row r="45" spans="1:2">
      <c r="A45" s="127">
        <v>44401</v>
      </c>
      <c r="B45" s="122">
        <v>18660</v>
      </c>
    </row>
    <row r="46" spans="1:2">
      <c r="A46" s="127">
        <v>44402</v>
      </c>
      <c r="B46" s="122">
        <v>29330</v>
      </c>
    </row>
    <row r="47" spans="1:2">
      <c r="A47" s="127">
        <v>44403</v>
      </c>
      <c r="B47" s="122">
        <v>12990</v>
      </c>
    </row>
    <row r="48" spans="1:2">
      <c r="A48" s="127">
        <v>44404</v>
      </c>
      <c r="B48" s="122">
        <v>19360</v>
      </c>
    </row>
    <row r="49" spans="1:2">
      <c r="A49" s="127">
        <v>44405</v>
      </c>
      <c r="B49" s="122">
        <v>13170</v>
      </c>
    </row>
    <row r="50" spans="1:2">
      <c r="A50" s="127">
        <v>44406</v>
      </c>
      <c r="B50" s="122">
        <v>70890</v>
      </c>
    </row>
    <row r="51" spans="1:2">
      <c r="A51" s="127">
        <v>44407</v>
      </c>
      <c r="B51" s="122">
        <v>18480</v>
      </c>
    </row>
    <row r="52" spans="1:2">
      <c r="A52" s="127">
        <v>44408</v>
      </c>
      <c r="B52" s="122">
        <v>46260</v>
      </c>
    </row>
    <row r="53" spans="1:2">
      <c r="A53" s="121" t="s">
        <v>101</v>
      </c>
      <c r="B53" s="122">
        <v>911930</v>
      </c>
    </row>
    <row r="56" spans="1:2">
      <c r="A56" s="119" t="s">
        <v>116</v>
      </c>
      <c r="B56" t="s">
        <v>102</v>
      </c>
    </row>
    <row r="57" spans="1:2">
      <c r="A57" t="s">
        <v>98</v>
      </c>
      <c r="B57" s="123">
        <v>415250</v>
      </c>
    </row>
    <row r="58" spans="1:2">
      <c r="A58" t="s">
        <v>93</v>
      </c>
      <c r="B58" s="123">
        <v>210355</v>
      </c>
    </row>
    <row r="59" spans="1:2">
      <c r="A59" t="s">
        <v>99</v>
      </c>
      <c r="B59" s="123">
        <v>110570</v>
      </c>
    </row>
    <row r="60" spans="1:2">
      <c r="A60" t="s">
        <v>91</v>
      </c>
      <c r="B60" s="123">
        <v>53230</v>
      </c>
    </row>
    <row r="61" spans="1:2">
      <c r="A61" t="s">
        <v>89</v>
      </c>
      <c r="B61" s="123">
        <v>26880</v>
      </c>
    </row>
    <row r="62" spans="1:2">
      <c r="A62" t="s">
        <v>101</v>
      </c>
      <c r="B62" s="123">
        <v>816285</v>
      </c>
    </row>
  </sheetData>
  <pageMargins left="0.7" right="0.7" top="0.75" bottom="0.75" header="0.3" footer="0.3"/>
  <drawing r:id="rId4"/>
  <extLst>
    <ext xmlns:x14="http://schemas.microsoft.com/office/spreadsheetml/2009/9/main" uri="{A8765BA9-456A-4dab-B4F3-ACF838C121DE}">
      <x14:slicerList>
        <x14:slicer r:id="rId5"/>
      </x14:slicerList>
    </ext>
    <ext xmlns:x15="http://schemas.microsoft.com/office/spreadsheetml/2010/11/main" uri="{7E03D99C-DC04-49d9-9315-930204A7B6E9}">
      <x15:timelineRefs>
        <x15:timelineRef r:id="rId6"/>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C3303A-E61A-41F3-B21E-CBB00AB6ACE2}">
  <dimension ref="A1:A37"/>
  <sheetViews>
    <sheetView showGridLines="0" showRowColHeaders="0" tabSelected="1" workbookViewId="0">
      <selection activeCell="X46" sqref="X46"/>
    </sheetView>
  </sheetViews>
  <sheetFormatPr defaultRowHeight="12.75"/>
  <cols>
    <col min="1" max="1" width="1.7109375" customWidth="1"/>
    <col min="12" max="12" width="1.7109375" customWidth="1"/>
    <col min="19" max="19" width="1.7109375" customWidth="1"/>
  </cols>
  <sheetData>
    <row r="1" ht="9.9499999999999993" customHeight="1"/>
    <row r="5" ht="6.95" customHeight="1"/>
    <row r="11" ht="6.95" customHeight="1"/>
    <row r="15" ht="6.95" customHeight="1"/>
    <row r="16" customFormat="1"/>
    <row r="30" customFormat="1"/>
    <row r="31" customFormat="1"/>
    <row r="37" ht="6.95" customHeight="1"/>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2021 7月</vt:lpstr>
      <vt:lpstr>2021 July English</vt:lpstr>
      <vt:lpstr>Categories</vt:lpstr>
      <vt:lpstr>Charts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Mei Ventura</dc:creator>
  <cp:lastModifiedBy>Mei Ventura</cp:lastModifiedBy>
  <dcterms:created xsi:type="dcterms:W3CDTF">2024-08-02T03:48:48Z</dcterms:created>
  <dcterms:modified xsi:type="dcterms:W3CDTF">2024-08-02T03:48:48Z</dcterms:modified>
</cp:coreProperties>
</file>