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Meir\Desktop\לימודים\סמסטר נוכחי\תזה\"/>
    </mc:Choice>
  </mc:AlternateContent>
  <xr:revisionPtr revIDLastSave="0" documentId="13_ncr:1_{3CBFE811-DBA9-47B5-9252-9928FD9C005F}" xr6:coauthVersionLast="47" xr6:coauthVersionMax="47" xr10:uidLastSave="{00000000-0000-0000-0000-000000000000}"/>
  <bookViews>
    <workbookView xWindow="-110" yWindow="-110" windowWidth="19420" windowHeight="10420" firstSheet="7" activeTab="10" xr2:uid="{00000000-000D-0000-FFFF-FFFF00000000}"/>
  </bookViews>
  <sheets>
    <sheet name="תגובות מסודר" sheetId="2" r:id="rId1"/>
    <sheet name="סקר mturk" sheetId="4" r:id="rId2"/>
    <sheet name="סקר 2 mturk" sheetId="6" r:id="rId3"/>
    <sheet name="סקר 3 mturk" sheetId="8" r:id="rId4"/>
    <sheet name="סקר 4 mturk" sheetId="9" r:id="rId5"/>
    <sheet name="סקר 5 mturk" sheetId="10" r:id="rId6"/>
    <sheet name="סקר 6 mturk" sheetId="11" r:id="rId7"/>
    <sheet name="סקר 7 mturk" sheetId="12" r:id="rId8"/>
    <sheet name="גיליון1" sheetId="13" r:id="rId9"/>
    <sheet name="גיליון2" sheetId="14" r:id="rId10"/>
    <sheet name="גיליון3" sheetId="15" r:id="rId11"/>
  </sheets>
  <externalReferences>
    <externalReference r:id="rId1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8" i="13" l="1"/>
  <c r="AL10" i="14"/>
  <c r="AL9" i="14"/>
  <c r="AQ6" i="13"/>
  <c r="AL8" i="14"/>
  <c r="AQ4" i="13"/>
  <c r="AL6" i="14"/>
  <c r="AL5" i="14" a="1"/>
  <c r="AL5" i="14" s="1"/>
  <c r="AQ3" i="13" a="1"/>
  <c r="AQ3" i="13" s="1"/>
  <c r="AN11" i="13"/>
  <c r="AN4" i="13" a="1"/>
  <c r="AN4" i="13" s="1"/>
  <c r="AN5" i="13" a="1"/>
  <c r="AN5" i="13" s="1"/>
  <c r="AN6" i="13" a="1"/>
  <c r="AN6" i="13" s="1"/>
  <c r="AN7" i="13" a="1"/>
  <c r="AN7" i="13"/>
  <c r="AN8" i="13" a="1"/>
  <c r="AN8" i="13" s="1"/>
  <c r="AN9" i="13" a="1"/>
  <c r="AN9" i="13" s="1"/>
  <c r="AN10" i="13" a="1"/>
  <c r="AN10" i="13"/>
  <c r="AN3" i="13" a="1"/>
  <c r="AN3" i="13" s="1"/>
  <c r="AE5" i="14" a="1"/>
  <c r="AE5" i="14" s="1"/>
  <c r="AE13" i="14" s="1"/>
  <c r="AG11" i="13"/>
  <c r="AH11" i="13"/>
  <c r="AI11" i="13"/>
  <c r="AJ11" i="13"/>
  <c r="AK11" i="13"/>
  <c r="AL11" i="13"/>
  <c r="AM11" i="13"/>
  <c r="AF11" i="13"/>
  <c r="Z13" i="14"/>
  <c r="AD13" i="14"/>
  <c r="AA13" i="14"/>
  <c r="AC13" i="14"/>
  <c r="AB13" i="14"/>
  <c r="AE6" i="14" a="1"/>
  <c r="AE6" i="14" s="1"/>
  <c r="AE7" i="14" a="1"/>
  <c r="AE7" i="14" s="1"/>
  <c r="AE8" i="14" a="1"/>
  <c r="AE8" i="14" s="1"/>
  <c r="AE9" i="14" a="1"/>
  <c r="AE9" i="14" s="1"/>
  <c r="AE10" i="14" a="1"/>
  <c r="AE10" i="14" s="1"/>
  <c r="AE11" i="14" a="1"/>
  <c r="AE11" i="14" s="1"/>
  <c r="AE12" i="14" a="1"/>
  <c r="AE12" i="14" s="1"/>
  <c r="AM3" i="13" a="1"/>
  <c r="AM3" i="13" s="1"/>
  <c r="AM4" i="13" a="1"/>
  <c r="AM4" i="13" s="1"/>
  <c r="AM5" i="13" a="1"/>
  <c r="AM5" i="13" s="1"/>
  <c r="AM6" i="13" a="1"/>
  <c r="AM6" i="13" s="1"/>
  <c r="AM7" i="13" a="1"/>
  <c r="AM7" i="13" s="1"/>
  <c r="AM8" i="13" a="1"/>
  <c r="AM8" i="13" s="1"/>
  <c r="AM9" i="13" a="1"/>
  <c r="AM9" i="13" s="1"/>
  <c r="AM10" i="13" a="1"/>
  <c r="AM10" i="13" s="1"/>
  <c r="F16" i="13"/>
  <c r="F17" i="13"/>
  <c r="F18" i="13"/>
  <c r="F19" i="13"/>
  <c r="F20" i="13"/>
  <c r="F21" i="13"/>
  <c r="F22" i="13"/>
  <c r="F15" i="13"/>
  <c r="N3" i="13" a="1"/>
  <c r="N3" i="13" s="1"/>
  <c r="C29" i="13" a="1"/>
  <c r="C29" i="13" l="1"/>
  <c r="N4" i="13" l="1" a="1"/>
  <c r="N4" i="13" s="1"/>
  <c r="T4" i="13" s="1"/>
  <c r="R10" i="13" a="1"/>
  <c r="R10" i="13" s="1"/>
  <c r="X10" i="13" s="1"/>
  <c r="M3" i="13" a="1"/>
  <c r="M3" i="13" s="1"/>
  <c r="S3" i="13" s="1"/>
  <c r="AD5" i="14" a="1"/>
  <c r="AD5" i="14" s="1"/>
  <c r="AD6" i="14" a="1"/>
  <c r="AD6" i="14"/>
  <c r="AD7" i="14" a="1"/>
  <c r="AD7" i="14" s="1"/>
  <c r="AD8" i="14" a="1"/>
  <c r="AD8" i="14" s="1"/>
  <c r="AD9" i="14" a="1"/>
  <c r="AD9" i="14"/>
  <c r="AD10" i="14" a="1"/>
  <c r="AD10" i="14"/>
  <c r="AD11" i="14" a="1"/>
  <c r="AD11" i="14" s="1"/>
  <c r="AD12" i="14" a="1"/>
  <c r="AD12" i="14" s="1"/>
  <c r="AI3" i="13"/>
  <c r="AJ3" i="13"/>
  <c r="AK3" i="13"/>
  <c r="AL3" i="13"/>
  <c r="AI4" i="13"/>
  <c r="AJ4" i="13"/>
  <c r="AK4" i="13"/>
  <c r="AL4" i="13"/>
  <c r="AI5" i="13"/>
  <c r="AJ5" i="13"/>
  <c r="AK5" i="13"/>
  <c r="AL5" i="13"/>
  <c r="AI6" i="13"/>
  <c r="AJ6" i="13"/>
  <c r="AK6" i="13"/>
  <c r="AL6" i="13"/>
  <c r="AI7" i="13"/>
  <c r="AJ7" i="13"/>
  <c r="AK7" i="13"/>
  <c r="AL7" i="13"/>
  <c r="AI8" i="13"/>
  <c r="AJ8" i="13"/>
  <c r="AK8" i="13"/>
  <c r="AL8" i="13"/>
  <c r="AI9" i="13"/>
  <c r="AJ9" i="13"/>
  <c r="AK9" i="13"/>
  <c r="AL9" i="13"/>
  <c r="AI10" i="13"/>
  <c r="AJ10" i="13"/>
  <c r="AF4" i="13"/>
  <c r="AF5" i="13"/>
  <c r="AF6" i="13"/>
  <c r="AF7" i="13"/>
  <c r="AF8" i="13"/>
  <c r="AF9" i="13"/>
  <c r="AF10" i="13"/>
  <c r="AF3" i="13"/>
  <c r="W5" i="14"/>
  <c r="AC5" i="13"/>
  <c r="AD4" i="13"/>
  <c r="AE4" i="13"/>
  <c r="AE5" i="13"/>
  <c r="AE6" i="13"/>
  <c r="AE7" i="13"/>
  <c r="AE8" i="13"/>
  <c r="AE9" i="13"/>
  <c r="AE3" i="13"/>
  <c r="AB3" i="13"/>
  <c r="AC3" i="13"/>
  <c r="AD3" i="13"/>
  <c r="AB4" i="13"/>
  <c r="AC4" i="13"/>
  <c r="AB5" i="13"/>
  <c r="AD5" i="13"/>
  <c r="AB6" i="13"/>
  <c r="AC6" i="13"/>
  <c r="AD6" i="13"/>
  <c r="AB7" i="13"/>
  <c r="AC7" i="13"/>
  <c r="AD7" i="13"/>
  <c r="AB8" i="13"/>
  <c r="AC8" i="13"/>
  <c r="AD8" i="13"/>
  <c r="AB9" i="13"/>
  <c r="AC9" i="13"/>
  <c r="AD9" i="13"/>
  <c r="AB10" i="13"/>
  <c r="AC10" i="13"/>
  <c r="V5" i="13"/>
  <c r="T3" i="13"/>
  <c r="AA3" i="13" s="1"/>
  <c r="AH3" i="13" s="1"/>
  <c r="U3" i="13"/>
  <c r="V3" i="13"/>
  <c r="W3" i="13"/>
  <c r="X3" i="13"/>
  <c r="U4" i="13"/>
  <c r="V4" i="13"/>
  <c r="W4" i="13"/>
  <c r="X4" i="13"/>
  <c r="U5" i="13"/>
  <c r="W5" i="13"/>
  <c r="X5" i="13"/>
  <c r="U6" i="13"/>
  <c r="V6" i="13"/>
  <c r="W6" i="13"/>
  <c r="X6" i="13"/>
  <c r="U7" i="13"/>
  <c r="V7" i="13"/>
  <c r="W7" i="13"/>
  <c r="X7" i="13"/>
  <c r="U8" i="13"/>
  <c r="V8" i="13"/>
  <c r="W8" i="13"/>
  <c r="X8" i="13"/>
  <c r="U9" i="13"/>
  <c r="V9" i="13"/>
  <c r="W9" i="13"/>
  <c r="X9" i="13"/>
  <c r="T10" i="13"/>
  <c r="AA10" i="13" s="1"/>
  <c r="AH10" i="13" s="1"/>
  <c r="U10" i="13"/>
  <c r="V10" i="13"/>
  <c r="W10" i="13"/>
  <c r="S10" i="13"/>
  <c r="S4" i="13"/>
  <c r="R3" i="13" a="1"/>
  <c r="R3" i="13"/>
  <c r="O3" i="13" a="1"/>
  <c r="O3" i="13" s="1"/>
  <c r="P3" i="13" a="1"/>
  <c r="P3" i="13"/>
  <c r="Q3" i="13" a="1"/>
  <c r="Q3" i="13"/>
  <c r="O4" i="13" a="1"/>
  <c r="O4" i="13"/>
  <c r="P4" i="13" a="1"/>
  <c r="P4" i="13"/>
  <c r="Q4" i="13" a="1"/>
  <c r="Q4" i="13" s="1"/>
  <c r="R4" i="13" a="1"/>
  <c r="R4" i="13" s="1"/>
  <c r="N5" i="13" a="1"/>
  <c r="N5" i="13" s="1"/>
  <c r="T5" i="13" s="1"/>
  <c r="O5" i="13" a="1"/>
  <c r="O5" i="13"/>
  <c r="P5" i="13" a="1"/>
  <c r="P5" i="13" s="1"/>
  <c r="Q5" i="13" a="1"/>
  <c r="Q5" i="13" s="1"/>
  <c r="R5" i="13" a="1"/>
  <c r="R5" i="13"/>
  <c r="N6" i="13" a="1"/>
  <c r="N6" i="13" s="1"/>
  <c r="T6" i="13" s="1"/>
  <c r="O6" i="13" a="1"/>
  <c r="O6" i="13" s="1"/>
  <c r="P6" i="13" a="1"/>
  <c r="P6" i="13" s="1"/>
  <c r="Q6" i="13" a="1"/>
  <c r="Q6" i="13"/>
  <c r="R6" i="13" a="1"/>
  <c r="R6" i="13"/>
  <c r="N7" i="13" a="1"/>
  <c r="N7" i="13" s="1"/>
  <c r="T7" i="13" s="1"/>
  <c r="O7" i="13" a="1"/>
  <c r="O7" i="13" s="1"/>
  <c r="P7" i="13" a="1"/>
  <c r="P7" i="13"/>
  <c r="Q7" i="13" a="1"/>
  <c r="Q7" i="13"/>
  <c r="R7" i="13" a="1"/>
  <c r="R7" i="13" s="1"/>
  <c r="N8" i="13" a="1"/>
  <c r="N8" i="13" s="1"/>
  <c r="T8" i="13" s="1"/>
  <c r="O8" i="13" a="1"/>
  <c r="O8" i="13"/>
  <c r="P8" i="13" a="1"/>
  <c r="P8" i="13"/>
  <c r="Q8" i="13" a="1"/>
  <c r="Q8" i="13" s="1"/>
  <c r="R8" i="13" a="1"/>
  <c r="R8" i="13" s="1"/>
  <c r="N9" i="13" a="1"/>
  <c r="N9" i="13"/>
  <c r="T9" i="13" s="1"/>
  <c r="O9" i="13" a="1"/>
  <c r="O9" i="13"/>
  <c r="P9" i="13" a="1"/>
  <c r="P9" i="13" s="1"/>
  <c r="Q9" i="13" a="1"/>
  <c r="Q9" i="13" s="1"/>
  <c r="R9" i="13" a="1"/>
  <c r="R9" i="13"/>
  <c r="N10" i="13" a="1"/>
  <c r="N10" i="13"/>
  <c r="O10" i="13" a="1"/>
  <c r="O10" i="13" s="1"/>
  <c r="P10" i="13" a="1"/>
  <c r="P10" i="13" s="1"/>
  <c r="Q10" i="13" a="1"/>
  <c r="Q10" i="13"/>
  <c r="R5" i="14" a="1"/>
  <c r="R5" i="14" s="1"/>
  <c r="U5" i="14" s="1"/>
  <c r="Y5" i="14" s="1"/>
  <c r="AC5" i="14" s="1"/>
  <c r="Q5" i="14" a="1"/>
  <c r="Q5" i="14" s="1"/>
  <c r="T5" i="14" s="1"/>
  <c r="P5" i="14" a="1"/>
  <c r="P5" i="14" s="1"/>
  <c r="S5" i="14" s="1"/>
  <c r="M4" i="13" a="1"/>
  <c r="M4" i="13" s="1"/>
  <c r="M5" i="13" a="1"/>
  <c r="M5" i="13" s="1"/>
  <c r="S5" i="13" s="1"/>
  <c r="M6" i="13" a="1"/>
  <c r="M6" i="13"/>
  <c r="S6" i="13" s="1"/>
  <c r="M7" i="13" a="1"/>
  <c r="M7" i="13"/>
  <c r="S7" i="13" s="1"/>
  <c r="M8" i="13" a="1"/>
  <c r="M8" i="13" s="1"/>
  <c r="S8" i="13" s="1"/>
  <c r="M9" i="13" a="1"/>
  <c r="M9" i="13"/>
  <c r="S9" i="13" s="1"/>
  <c r="M10" i="13" a="1"/>
  <c r="M10" i="13"/>
  <c r="AE16" i="13"/>
  <c r="AE17" i="13"/>
  <c r="AE18" i="13"/>
  <c r="AE19" i="13"/>
  <c r="AE20" i="13"/>
  <c r="AE21" i="13"/>
  <c r="AE22" i="13"/>
  <c r="AE15" i="13"/>
  <c r="AD16" i="13"/>
  <c r="AD17" i="13"/>
  <c r="AD18" i="13"/>
  <c r="AD19" i="13"/>
  <c r="AD20" i="13"/>
  <c r="AD21" i="13"/>
  <c r="AD22" i="13"/>
  <c r="AD15" i="13"/>
  <c r="Z16" i="13"/>
  <c r="Z17" i="13"/>
  <c r="Z18" i="13"/>
  <c r="Z19" i="13"/>
  <c r="Z20" i="13"/>
  <c r="Z21" i="13"/>
  <c r="Z22" i="13"/>
  <c r="Z15" i="13"/>
  <c r="Y16" i="13"/>
  <c r="Y17" i="13"/>
  <c r="Y18" i="13"/>
  <c r="Y19" i="13"/>
  <c r="Y20" i="13"/>
  <c r="Y21" i="13"/>
  <c r="Y22" i="13"/>
  <c r="Y15" i="13"/>
  <c r="Z5" i="14"/>
  <c r="AB6" i="14"/>
  <c r="AC6" i="14"/>
  <c r="AB7" i="14"/>
  <c r="AC7" i="14"/>
  <c r="AB8" i="14"/>
  <c r="AC8" i="14"/>
  <c r="AB9" i="14"/>
  <c r="AC9" i="14"/>
  <c r="AB10" i="14"/>
  <c r="AC10" i="14"/>
  <c r="AB11" i="14"/>
  <c r="AC11" i="14"/>
  <c r="AB12" i="14"/>
  <c r="AC12" i="14"/>
  <c r="Z6" i="14"/>
  <c r="Z7" i="14"/>
  <c r="Z8" i="14"/>
  <c r="Z9" i="14"/>
  <c r="Z10" i="14"/>
  <c r="Z11" i="14"/>
  <c r="Z12" i="14"/>
  <c r="AA6" i="14"/>
  <c r="AA7" i="14"/>
  <c r="AA8" i="14"/>
  <c r="AA9" i="14"/>
  <c r="AA10" i="14"/>
  <c r="AA11" i="14"/>
  <c r="AA12" i="14"/>
  <c r="Y6" i="14"/>
  <c r="Y7" i="14"/>
  <c r="Y8" i="14"/>
  <c r="Y9" i="14"/>
  <c r="Y10" i="14"/>
  <c r="Y11" i="14"/>
  <c r="Y12" i="14"/>
  <c r="X6" i="14"/>
  <c r="X7" i="14"/>
  <c r="X8" i="14"/>
  <c r="X9" i="14"/>
  <c r="X10" i="14"/>
  <c r="X11" i="14"/>
  <c r="X12" i="14"/>
  <c r="W6" i="14"/>
  <c r="W7" i="14"/>
  <c r="W8" i="14"/>
  <c r="W9" i="14"/>
  <c r="W10" i="14"/>
  <c r="W11" i="14"/>
  <c r="W12" i="14"/>
  <c r="T6" i="14"/>
  <c r="U6" i="14"/>
  <c r="T7" i="14"/>
  <c r="U7" i="14"/>
  <c r="T8" i="14"/>
  <c r="U8" i="14"/>
  <c r="T9" i="14"/>
  <c r="U9" i="14"/>
  <c r="T10" i="14"/>
  <c r="U10" i="14"/>
  <c r="T11" i="14"/>
  <c r="U11" i="14"/>
  <c r="T12" i="14"/>
  <c r="U12" i="14"/>
  <c r="S6" i="14"/>
  <c r="S7" i="14"/>
  <c r="S8" i="14"/>
  <c r="S9" i="14"/>
  <c r="S10" i="14"/>
  <c r="S11" i="14"/>
  <c r="S12" i="14"/>
  <c r="Q6" i="14" a="1"/>
  <c r="Q6" i="14"/>
  <c r="R6" i="14" a="1"/>
  <c r="R6" i="14"/>
  <c r="Q7" i="14" a="1"/>
  <c r="Q7" i="14" s="1"/>
  <c r="R7" i="14" a="1"/>
  <c r="R7" i="14" s="1"/>
  <c r="Q8" i="14" a="1"/>
  <c r="Q8" i="14"/>
  <c r="R8" i="14" a="1"/>
  <c r="R8" i="14"/>
  <c r="Q9" i="14" a="1"/>
  <c r="Q9" i="14" s="1"/>
  <c r="R9" i="14" a="1"/>
  <c r="R9" i="14" s="1"/>
  <c r="Q10" i="14" a="1"/>
  <c r="Q10" i="14"/>
  <c r="R10" i="14" a="1"/>
  <c r="R10" i="14"/>
  <c r="Q11" i="14" a="1"/>
  <c r="Q11" i="14" s="1"/>
  <c r="R11" i="14" a="1"/>
  <c r="R11" i="14" s="1"/>
  <c r="Q12" i="14" a="1"/>
  <c r="Q12" i="14"/>
  <c r="R12" i="14" a="1"/>
  <c r="R12" i="14"/>
  <c r="P6" i="14" a="1"/>
  <c r="P6" i="14" s="1"/>
  <c r="P7" i="14" a="1"/>
  <c r="P7" i="14" s="1"/>
  <c r="P8" i="14" a="1"/>
  <c r="P8" i="14"/>
  <c r="P9" i="14" a="1"/>
  <c r="P9" i="14"/>
  <c r="P10" i="14" a="1"/>
  <c r="P10" i="14" s="1"/>
  <c r="P11" i="14" a="1"/>
  <c r="P11" i="14" s="1"/>
  <c r="P12" i="14" a="1"/>
  <c r="P12" i="14"/>
  <c r="N13" i="14"/>
  <c r="M13" i="14"/>
  <c r="L13" i="14"/>
  <c r="K13" i="14"/>
  <c r="O12" i="14"/>
  <c r="O11" i="14"/>
  <c r="O10" i="14"/>
  <c r="O9" i="14"/>
  <c r="O8" i="14"/>
  <c r="O7" i="14"/>
  <c r="O6" i="14"/>
  <c r="O5" i="14"/>
  <c r="X140" i="12"/>
  <c r="X139" i="12"/>
  <c r="X138" i="12"/>
  <c r="X137" i="12"/>
  <c r="X135" i="12"/>
  <c r="X136" i="12"/>
  <c r="X134" i="12"/>
  <c r="S135" i="12"/>
  <c r="S140" i="12"/>
  <c r="S139" i="12"/>
  <c r="S138" i="12"/>
  <c r="S137" i="12"/>
  <c r="S136" i="12"/>
  <c r="S134" i="12"/>
  <c r="M138" i="12"/>
  <c r="J139" i="12"/>
  <c r="U16" i="13"/>
  <c r="U17" i="13"/>
  <c r="U18" i="13"/>
  <c r="U19" i="13"/>
  <c r="U20" i="13"/>
  <c r="U21" i="13"/>
  <c r="U22" i="13"/>
  <c r="T16" i="13"/>
  <c r="T17" i="13"/>
  <c r="T18" i="13"/>
  <c r="T19" i="13"/>
  <c r="T20" i="13"/>
  <c r="T21" i="13"/>
  <c r="T22" i="13"/>
  <c r="U15" i="13"/>
  <c r="T15" i="13"/>
  <c r="P16" i="13"/>
  <c r="P17" i="13"/>
  <c r="P18" i="13"/>
  <c r="P19" i="13"/>
  <c r="P20" i="13"/>
  <c r="P21" i="13"/>
  <c r="P22" i="13"/>
  <c r="P15" i="13"/>
  <c r="O16" i="13"/>
  <c r="O17" i="13"/>
  <c r="O18" i="13"/>
  <c r="O19" i="13"/>
  <c r="O20" i="13"/>
  <c r="O21" i="13"/>
  <c r="O22" i="13"/>
  <c r="O15" i="13"/>
  <c r="J16" i="13"/>
  <c r="J17" i="13"/>
  <c r="J18" i="13"/>
  <c r="J19" i="13"/>
  <c r="J20" i="13"/>
  <c r="J21" i="13"/>
  <c r="J22" i="13"/>
  <c r="J15" i="13"/>
  <c r="K15" i="13"/>
  <c r="K16" i="13"/>
  <c r="K17" i="13"/>
  <c r="K18" i="13"/>
  <c r="K19" i="13"/>
  <c r="K20" i="13"/>
  <c r="K21" i="13"/>
  <c r="K22" i="13"/>
  <c r="W140" i="12"/>
  <c r="W139" i="12"/>
  <c r="W138" i="12"/>
  <c r="W137" i="12"/>
  <c r="W136" i="12"/>
  <c r="W135" i="12"/>
  <c r="W134" i="12"/>
  <c r="V140" i="12"/>
  <c r="V139" i="12"/>
  <c r="V138" i="12"/>
  <c r="V137" i="12"/>
  <c r="V136" i="12"/>
  <c r="V135" i="12"/>
  <c r="V134" i="12"/>
  <c r="U140" i="12"/>
  <c r="U139" i="12"/>
  <c r="U138" i="12"/>
  <c r="U137" i="12"/>
  <c r="U136" i="12"/>
  <c r="U135" i="12"/>
  <c r="U134" i="12"/>
  <c r="T140" i="12"/>
  <c r="T139" i="12"/>
  <c r="T138" i="12"/>
  <c r="T137" i="12"/>
  <c r="T136" i="12"/>
  <c r="T135" i="12"/>
  <c r="T134" i="12"/>
  <c r="R140" i="12"/>
  <c r="R139" i="12"/>
  <c r="R138" i="12"/>
  <c r="R137" i="12"/>
  <c r="R136" i="12"/>
  <c r="R135" i="12"/>
  <c r="R134" i="12"/>
  <c r="Q140" i="12"/>
  <c r="Q139" i="12"/>
  <c r="Q138" i="12"/>
  <c r="Q137" i="12"/>
  <c r="Q136" i="12"/>
  <c r="Q135" i="12"/>
  <c r="Q134" i="12"/>
  <c r="G138" i="12"/>
  <c r="D139" i="12"/>
  <c r="M139" i="12"/>
  <c r="J138" i="12"/>
  <c r="G139" i="12"/>
  <c r="D138" i="12"/>
  <c r="Z6" i="13" l="1"/>
  <c r="AG6" i="13" s="1"/>
  <c r="AA6" i="13"/>
  <c r="AH6" i="13" s="1"/>
  <c r="AA7" i="13"/>
  <c r="AH7" i="13" s="1"/>
  <c r="Z7" i="13"/>
  <c r="AG7" i="13" s="1"/>
  <c r="AA9" i="13"/>
  <c r="AH9" i="13" s="1"/>
  <c r="Z9" i="13"/>
  <c r="AG9" i="13" s="1"/>
  <c r="Z8" i="13"/>
  <c r="AG8" i="13" s="1"/>
  <c r="AA8" i="13"/>
  <c r="AH8" i="13" s="1"/>
  <c r="Z5" i="13"/>
  <c r="AG5" i="13" s="1"/>
  <c r="AA5" i="13"/>
  <c r="AH5" i="13" s="1"/>
  <c r="Z10" i="13"/>
  <c r="AG10" i="13" s="1"/>
  <c r="Z3" i="13"/>
  <c r="AG3" i="13" s="1"/>
  <c r="AA4" i="13"/>
  <c r="AH4" i="13" s="1"/>
  <c r="Z4" i="13"/>
  <c r="AG4" i="13" s="1"/>
  <c r="AD10" i="13"/>
  <c r="AK10" i="13" s="1"/>
  <c r="AE10" i="13"/>
  <c r="AL10" i="13" s="1"/>
  <c r="X5" i="14"/>
  <c r="AB5" i="14" s="1"/>
  <c r="AA5" i="14"/>
  <c r="O13" i="14"/>
  <c r="L3" i="13" l="1"/>
  <c r="F11" i="13"/>
  <c r="G11" i="13"/>
  <c r="H11" i="13"/>
  <c r="I11" i="13"/>
  <c r="J11" i="13"/>
  <c r="K11" i="13"/>
  <c r="E11" i="13"/>
  <c r="L4" i="13"/>
  <c r="L5" i="13"/>
  <c r="L6" i="13"/>
  <c r="L7" i="13"/>
  <c r="L8" i="13"/>
  <c r="L9" i="13"/>
  <c r="L10" i="13"/>
  <c r="E18" i="11"/>
  <c r="C18" i="11"/>
  <c r="F18" i="11"/>
  <c r="G18" i="11"/>
  <c r="H18" i="11"/>
  <c r="I18" i="11"/>
  <c r="J18" i="11"/>
  <c r="K18" i="11"/>
  <c r="L18" i="11"/>
  <c r="E54" i="10"/>
  <c r="F54" i="10"/>
  <c r="G54" i="10"/>
  <c r="H54" i="10"/>
  <c r="I54" i="10"/>
  <c r="J54" i="10"/>
  <c r="K54" i="10"/>
  <c r="L54" i="10"/>
  <c r="M54" i="10"/>
  <c r="N54" i="10"/>
  <c r="O54" i="10"/>
  <c r="P54" i="10"/>
  <c r="Q54" i="10"/>
  <c r="R54" i="10"/>
  <c r="S54" i="10"/>
  <c r="T54" i="10"/>
  <c r="U54" i="10"/>
  <c r="V54" i="10"/>
  <c r="W54" i="10"/>
  <c r="X54" i="10"/>
  <c r="Y54" i="10"/>
  <c r="Z54" i="10"/>
  <c r="AA54" i="10"/>
  <c r="AB54" i="10"/>
  <c r="D54" i="10"/>
  <c r="E52" i="9"/>
  <c r="D52" i="9"/>
  <c r="F52" i="9"/>
  <c r="G52" i="9"/>
  <c r="H52" i="9"/>
  <c r="I52" i="9"/>
  <c r="J52" i="9"/>
  <c r="K52" i="9"/>
  <c r="L52" i="9"/>
  <c r="M52" i="9"/>
  <c r="N52" i="9"/>
  <c r="O52" i="9"/>
  <c r="P52" i="9"/>
  <c r="Q52" i="9"/>
  <c r="R52" i="9"/>
  <c r="S52" i="9"/>
  <c r="T52" i="9"/>
  <c r="U52" i="9"/>
  <c r="V52" i="9"/>
  <c r="W52" i="9"/>
  <c r="X52" i="9"/>
  <c r="Y52" i="9"/>
  <c r="Z52" i="9"/>
  <c r="AA52" i="9"/>
  <c r="D41" i="8"/>
  <c r="E151" i="6"/>
  <c r="F151" i="6"/>
  <c r="G151" i="6"/>
  <c r="H151" i="6"/>
  <c r="I151" i="6"/>
  <c r="J151" i="6"/>
  <c r="K151" i="6"/>
  <c r="L151" i="6"/>
  <c r="M151" i="6"/>
  <c r="N151" i="6"/>
  <c r="O151" i="6"/>
  <c r="D151" i="6"/>
  <c r="G41" i="8"/>
  <c r="H41" i="8"/>
  <c r="I41" i="8"/>
  <c r="J41" i="8"/>
  <c r="K41" i="8"/>
  <c r="L41" i="8"/>
  <c r="M41" i="8"/>
  <c r="N41" i="8"/>
  <c r="O41" i="8"/>
  <c r="P41" i="8"/>
  <c r="Q41" i="8"/>
  <c r="R41" i="8"/>
  <c r="E41" i="8"/>
  <c r="F41" i="8"/>
  <c r="L11" i="13" l="1"/>
  <c r="N54" i="4"/>
  <c r="C54"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<sst xmlns="http://schemas.openxmlformats.org/spreadsheetml/2006/main" count="3244" uniqueCount="1274">
  <si>
    <t>חותמת זמן</t>
  </si>
  <si>
    <t>תרחיש 1</t>
  </si>
  <si>
    <t>תרחיש 2</t>
  </si>
  <si>
    <t>תרחיש 3</t>
  </si>
  <si>
    <t>תרחיש 4</t>
  </si>
  <si>
    <t>מגדר</t>
  </si>
  <si>
    <t>שנת לידה</t>
  </si>
  <si>
    <t>מקצוע</t>
  </si>
  <si>
    <t>נקבה</t>
  </si>
  <si>
    <t>מעצבת גרפית</t>
  </si>
  <si>
    <t>A-150 B-75 C-75</t>
  </si>
  <si>
    <t>A-120 B-90 C-90</t>
  </si>
  <si>
    <t>A-80 B-110 C-110</t>
  </si>
  <si>
    <t>הוראה</t>
  </si>
  <si>
    <t>C-0.   BC-300</t>
  </si>
  <si>
    <t>B-100. C-50</t>
  </si>
  <si>
    <t>זכר</t>
  </si>
  <si>
    <t>מוכר</t>
  </si>
  <si>
    <t>מזכירות</t>
  </si>
  <si>
    <t>לא הוגן משום שA מרויח יותר מכולם ועובד יותר מהשאר B C</t>
  </si>
  <si>
    <t>שוב A מרויח יותר ועובד יותר קשה. A מרויח 200. וB ו C עובדים פחות ומרויחים בהתאם כ"א 50 ביחד 100. שזה = 300.  ו A צריך לחלוק עם B ו C</t>
  </si>
  <si>
    <t xml:space="preserve">לדעתי כן החלוקה שווה וצודקת. כולם מרויחים שווה על אף שA עובד קשה כדי להגיע לשכר חבריו. אך החלוקה ניראת הוגנת. </t>
  </si>
  <si>
    <t xml:space="preserve">יוצא שוב שA עובד קשה  ומרויח יותר מB ו C החלוקה אינה שווה. </t>
  </si>
  <si>
    <t>פרסומאית</t>
  </si>
  <si>
    <t>BC-300</t>
  </si>
  <si>
    <t>BC-200</t>
  </si>
  <si>
    <t>BC-100</t>
  </si>
  <si>
    <t>B-150,C-150,BC-300,ABC-450</t>
  </si>
  <si>
    <t xml:space="preserve">מעצב </t>
  </si>
  <si>
    <t>חינוך- מורה</t>
  </si>
  <si>
    <t>חייל</t>
  </si>
  <si>
    <t>A-125 B-87.5 C-87.5</t>
  </si>
  <si>
    <t>A-75 B-112.5 C-112.5</t>
  </si>
  <si>
    <t>A-200 B-50 C-50</t>
  </si>
  <si>
    <t>סטודנט</t>
  </si>
  <si>
    <t>A-0 B-150 C-150</t>
  </si>
  <si>
    <t>A-180 B-60 C-60</t>
  </si>
  <si>
    <t>b120 a90 c90</t>
  </si>
  <si>
    <t>b 50 a150 b100</t>
  </si>
  <si>
    <t>רואה חשבון</t>
  </si>
  <si>
    <t>מורה</t>
  </si>
  <si>
    <t>הנהלת חשבונות</t>
  </si>
  <si>
    <t>אין תמונה</t>
  </si>
  <si>
    <t>קצין בצהל</t>
  </si>
  <si>
    <t>הסברים תרחיש 1</t>
  </si>
  <si>
    <t>a תורם יותר בשני מקרים לעומת b+c שתורמים את אותו חלק</t>
  </si>
  <si>
    <t>השותף A הוא המניע לפעולה ובלעדיו אין רווח בכלל ואף אחד לא היה מקבל כלום, ולכן מגיע לו יותר מכולם</t>
  </si>
  <si>
    <t>השיקול שאחרי הכל בלי a הם לא מרוויחים כלום. ובכל זאת כנראה שגם a לא יצליח בלי b/c</t>
  </si>
  <si>
    <t>A-200  B-50  C-50</t>
  </si>
  <si>
    <t xml:space="preserve">A-150 B-75 B-75 </t>
  </si>
  <si>
    <t xml:space="preserve">A-300 B-0 C-0 
</t>
  </si>
  <si>
    <t>ל B ו C בנפרד אין רווח רק כאשר הם עם A</t>
  </si>
  <si>
    <t>B ו-c חייבים את a והוא חייב אחד מהם. לכן מחלקים שווה ביניהם</t>
  </si>
  <si>
    <t xml:space="preserve">נראה כי a  מסוגל לדרבן את b וc לעבודה. </t>
  </si>
  <si>
    <t>A can do half the work and B or C can do the other half, so their importance is equal</t>
  </si>
  <si>
    <t>A-300 B-0 C-0</t>
  </si>
  <si>
    <t>A-100 B-100 C-100</t>
  </si>
  <si>
    <t>ממוצע</t>
  </si>
  <si>
    <t>שאפלי</t>
  </si>
  <si>
    <t>A-172 B-64 C-64</t>
  </si>
  <si>
    <t>A-0</t>
  </si>
  <si>
    <t>B-0</t>
  </si>
  <si>
    <t>C-0</t>
  </si>
  <si>
    <t>AB-300</t>
  </si>
  <si>
    <t>AC-300</t>
  </si>
  <si>
    <t>BC-0</t>
  </si>
  <si>
    <t>ABC-300</t>
  </si>
  <si>
    <t>A-120  B-90 C-90</t>
  </si>
  <si>
    <t xml:space="preserve">לשותף A מגיע בונוס על ייצור רווח גבוה יותר. </t>
  </si>
  <si>
    <t xml:space="preserve">  a תורם יותר בשני מקרים לעומת b+c שתורמים את אותו חלק</t>
  </si>
  <si>
    <t>הצירוף של b+c ביחד מביא משקל גדול יותר לעומת מה שa תורם</t>
  </si>
  <si>
    <t>עדיין a משמעותי יותר. אבל פה הם לא חייבים אותו להמשך העסק</t>
  </si>
  <si>
    <t xml:space="preserve"> A  עם תפוקה של פי 3 מכל השאר</t>
  </si>
  <si>
    <t>A תורם לפחות 100 והם תורמים לפחות חמישים. השאר מחלקים שווה בין שלושתם</t>
  </si>
  <si>
    <t>Neither of them (or any combination of two employees) can do the entire job without the others</t>
  </si>
  <si>
    <t>כאן נראה כי a מדכא את יצא העבודה של b וc</t>
  </si>
  <si>
    <t>A-130 B-85 C-85</t>
  </si>
  <si>
    <t>רואים ש A מחליש את הקבוצה ובלעדיו הרווח גבוה פי 2 ולכן מגיע לו פחות.</t>
  </si>
  <si>
    <t xml:space="preserve"> הם מרוויחים יותר ממנו כשהם ביחד. אך עדיין הוא  משמעותי.</t>
  </si>
  <si>
    <t>אותו רעיון כמו שאלה קודמת</t>
  </si>
  <si>
    <t>ריק</t>
  </si>
  <si>
    <t xml:space="preserve">A-50 B-125 C-125 </t>
  </si>
  <si>
    <t>A-60 B-120 C-120</t>
  </si>
  <si>
    <t>A-90 B-105 C-105</t>
  </si>
  <si>
    <t>הסברים תרחיש 2</t>
  </si>
  <si>
    <t>הסברים תרחיש 3</t>
  </si>
  <si>
    <t>A-70 B-115 C-115</t>
  </si>
  <si>
    <t>A-50 B-125 C-125</t>
  </si>
  <si>
    <t>זה מה שA היה מקבל לבד וBC ביחד. ורואים שA הוא כוח שמחזק ומגיע לו יותר.</t>
  </si>
  <si>
    <t>כל אחד משפיע כמעט במידה שווה.</t>
  </si>
  <si>
    <t>זה המינימום שכל אחד תורם</t>
  </si>
  <si>
    <t>A מדרבן את שני העובדים האחרים ואפילו לבדו מניב חצי מהתפוקה</t>
  </si>
  <si>
    <t>הסברים תרחיש 4</t>
  </si>
  <si>
    <t>A-190 B-55 C-55</t>
  </si>
  <si>
    <t>A-160 B-70 C-70</t>
  </si>
  <si>
    <t>A-170 B-65 C-65</t>
  </si>
  <si>
    <t>AB-200</t>
  </si>
  <si>
    <t>AC-200</t>
  </si>
  <si>
    <t>AB-100</t>
  </si>
  <si>
    <t>AC-100</t>
  </si>
  <si>
    <t>A-150</t>
  </si>
  <si>
    <t>BC-150</t>
  </si>
  <si>
    <t>A-132 B-84 C-84</t>
  </si>
  <si>
    <t>A-64 B-118 C-118</t>
  </si>
  <si>
    <t>A-163 B-68.5 C-68.5</t>
  </si>
  <si>
    <t>A-133.3 B-83.3 C-83.3</t>
  </si>
  <si>
    <t>A-66.6 B-116.6 C-116.6</t>
  </si>
  <si>
    <t>HITId</t>
  </si>
  <si>
    <t>WorkerId</t>
  </si>
  <si>
    <t>3Q9SPIIRXQN33DBSEQSIHNH0A4KAW4</t>
  </si>
  <si>
    <t>A short survey on how to fairly divide a revenue between Professionals</t>
  </si>
  <si>
    <t>A3PRFA3M7OSCT5</t>
  </si>
  <si>
    <t>retired</t>
  </si>
  <si>
    <t>Female</t>
  </si>
  <si>
    <t>interesting</t>
  </si>
  <si>
    <t>AOEO9ZV81R0I4</t>
  </si>
  <si>
    <t>Manager</t>
  </si>
  <si>
    <t>Male</t>
  </si>
  <si>
    <t>It's interesting, don't think I've ever done one like it. Thank you</t>
  </si>
  <si>
    <t>A278MOFPGNLHU1</t>
  </si>
  <si>
    <t>Tech Support</t>
  </si>
  <si>
    <t>easy and interesting</t>
  </si>
  <si>
    <t>A22VGT2F28LTWC</t>
  </si>
  <si>
    <t>tarot reader</t>
  </si>
  <si>
    <t>A101U3FTZYY87V</t>
  </si>
  <si>
    <t>Nurse</t>
  </si>
  <si>
    <t>In each scenario, it does seem like A is providing the most value to the equation, however, the other two are also participating, so I don't want to leave them with little or nothing. A balance has to be struck between giving A the most value while also valuing the others' contributions, so I'm hoping I'm mostly achieving that sweet spot with these answers.</t>
  </si>
  <si>
    <t>36FFXPMSUGPA8RA4TAB0HFRIKXBOHH</t>
  </si>
  <si>
    <t>A71NZTTHS4AMB</t>
  </si>
  <si>
    <t>nurse</t>
  </si>
  <si>
    <t>me</t>
  </si>
  <si>
    <t>A35U5ETYC8G6S8</t>
  </si>
  <si>
    <t>Manufacturing department.</t>
  </si>
  <si>
    <t>A:300$, B:0$, C:0$</t>
  </si>
  <si>
    <t>This survey was very interesting.</t>
  </si>
  <si>
    <t>A13CAAOJ5GP4UQ</t>
  </si>
  <si>
    <t>academic advisor</t>
  </si>
  <si>
    <t>I liked it! I thought it was interesting</t>
  </si>
  <si>
    <t>A2DP6HLTU947U2</t>
  </si>
  <si>
    <t>supervisor</t>
  </si>
  <si>
    <t>This survey is very interested so thank you for this survey.</t>
  </si>
  <si>
    <t>A22FGXLVFDAMKP</t>
  </si>
  <si>
    <t>PAINTER</t>
  </si>
  <si>
    <t>NICE</t>
  </si>
  <si>
    <t>3I7KR83SOHEY3U76X6VFXHCLHFU9KT</t>
  </si>
  <si>
    <t>A26MRON9XGPVB5</t>
  </si>
  <si>
    <t>Medical Technologist</t>
  </si>
  <si>
    <t>How fair do I perceive various breakdowns of monetary compensation.</t>
  </si>
  <si>
    <t>ACY3ZOOZMVS7Y</t>
  </si>
  <si>
    <t>Labor Relations Specialist</t>
  </si>
  <si>
    <t>This is interesting.</t>
  </si>
  <si>
    <t>A2SEXV2CLSJXD0</t>
  </si>
  <si>
    <t>engineer</t>
  </si>
  <si>
    <t>good</t>
  </si>
  <si>
    <t>A1HKQ2EYBTSNWX</t>
  </si>
  <si>
    <t>Management</t>
  </si>
  <si>
    <t>Opinion study</t>
  </si>
  <si>
    <t>A345RMXKPKS5AD</t>
  </si>
  <si>
    <t>Engineer</t>
  </si>
  <si>
    <t>I like it.  Provides good options but allows one to free write answers.</t>
  </si>
  <si>
    <t>3MWOYZD5X2P2INWFW86DMZOE69LONR</t>
  </si>
  <si>
    <t>A1M3HU7RRX0BXZ</t>
  </si>
  <si>
    <t>Audiologist</t>
  </si>
  <si>
    <t>Na</t>
  </si>
  <si>
    <t>A23EGLIF8IEH11</t>
  </si>
  <si>
    <t>Sales</t>
  </si>
  <si>
    <t>A: $100, B: $100, C: $100</t>
  </si>
  <si>
    <t>Nothing stood out negatively</t>
  </si>
  <si>
    <t>ACID7NKW5A8QC</t>
  </si>
  <si>
    <t>self employed</t>
  </si>
  <si>
    <t>I think the survey was in reference to even division of fairness among individual.</t>
  </si>
  <si>
    <t>35JDMRECDBAAW424FQQMR3L31V0GEE</t>
  </si>
  <si>
    <t>AJ9IY4IHOGB8</t>
  </si>
  <si>
    <t>technician</t>
  </si>
  <si>
    <t>think about your professionals</t>
  </si>
  <si>
    <t>A1FLEFIVFT809G</t>
  </si>
  <si>
    <t>sales manager</t>
  </si>
  <si>
    <t>All questions were clear to follow.</t>
  </si>
  <si>
    <t>A1YI1H05AQ3ING</t>
  </si>
  <si>
    <t>Analyst</t>
  </si>
  <si>
    <t>A3V9FP3JACXUCH</t>
  </si>
  <si>
    <t>It is to find out what i believe is a fair division of the revenue when all the three professionals collaborate</t>
  </si>
  <si>
    <t>AG7C4X3WKKBV</t>
  </si>
  <si>
    <t>Prep Cook</t>
  </si>
  <si>
    <t>Great study.</t>
  </si>
  <si>
    <t>A3KZEX1DDMXKDU</t>
  </si>
  <si>
    <t>Accountant</t>
  </si>
  <si>
    <t>To understand different users perspective in distribution.</t>
  </si>
  <si>
    <t>AMB7G41LPEW2N</t>
  </si>
  <si>
    <t>Student</t>
  </si>
  <si>
    <t>A21T5PHYK22HR9</t>
  </si>
  <si>
    <t>AY52II1OC5RZ1</t>
  </si>
  <si>
    <t>landscaping</t>
  </si>
  <si>
    <t>it was interesting</t>
  </si>
  <si>
    <t>A3F51C49T9A34D</t>
  </si>
  <si>
    <t>option trader</t>
  </si>
  <si>
    <t>i like to figure out the fair payment</t>
  </si>
  <si>
    <t>year</t>
  </si>
  <si>
    <t>gender</t>
  </si>
  <si>
    <t>occupation</t>
  </si>
  <si>
    <t>review</t>
  </si>
  <si>
    <t>WorkTime</t>
  </si>
  <si>
    <t>none</t>
  </si>
  <si>
    <t>shapley</t>
  </si>
  <si>
    <t>sug</t>
  </si>
  <si>
    <t>32FESTC2OORE4OJL34985UMRPSACUR</t>
  </si>
  <si>
    <t>A2L6M8DR6VF9P1</t>
  </si>
  <si>
    <t>A: $300, B:$0, c:$0</t>
  </si>
  <si>
    <t>A:$150, B:$50, C:$50</t>
  </si>
  <si>
    <t>It is good to work. This survey needs logical knowledge.</t>
  </si>
  <si>
    <t>AS8ZVCZ69KGB4</t>
  </si>
  <si>
    <t>EDUCATIONAL</t>
  </si>
  <si>
    <t>GOOD</t>
  </si>
  <si>
    <t>A2T76ZFSS9L7VX</t>
  </si>
  <si>
    <t>Junior Associate</t>
  </si>
  <si>
    <t>A survey was about  on how to fairly divide a revenue between Professionals</t>
  </si>
  <si>
    <t>A36N8RKYAM5BO</t>
  </si>
  <si>
    <t>Healthcare</t>
  </si>
  <si>
    <t>A=$100 B=$100 C=$100</t>
  </si>
  <si>
    <t>A survey on how to fairly divide a revenue between professionals</t>
  </si>
  <si>
    <t>A1QAUU3AJI3D7K</t>
  </si>
  <si>
    <t>DATA ANALYSIT</t>
  </si>
  <si>
    <t>307L9TDWK5TDWY3TDAMLYWQ3BJMN3U</t>
  </si>
  <si>
    <t>ADP1QUGXHGJRS</t>
  </si>
  <si>
    <t>IT</t>
  </si>
  <si>
    <t>Interesting</t>
  </si>
  <si>
    <t>A15XIKX3PI7SLK</t>
  </si>
  <si>
    <t>Unemployed</t>
  </si>
  <si>
    <t>A14WLAP6TCEKO0</t>
  </si>
  <si>
    <t>Senior Network Engineer</t>
  </si>
  <si>
    <t>It was interesting. Made me think.</t>
  </si>
  <si>
    <t>A26TP4HHSINK5E</t>
  </si>
  <si>
    <t>What's fair</t>
  </si>
  <si>
    <t>AD1ILDUXZHASF</t>
  </si>
  <si>
    <t>truck unloader</t>
  </si>
  <si>
    <t>money distribution</t>
  </si>
  <si>
    <t>3OCZWXS70V8QMDNCFGUZ01KYKKD5L0</t>
  </si>
  <si>
    <t>A2U5EPFZXHW519</t>
  </si>
  <si>
    <t>EMPLOYEE</t>
  </si>
  <si>
    <t>A1VEXF7BDDZIMI</t>
  </si>
  <si>
    <t>copyeditor</t>
  </si>
  <si>
    <t>A1AUBV4SO8NZLS</t>
  </si>
  <si>
    <t>A: $100.00, B: $100.00, C: $100.00</t>
  </si>
  <si>
    <t>great</t>
  </si>
  <si>
    <t>A1KMEBRRTN67LP</t>
  </si>
  <si>
    <t>Self-Employed</t>
  </si>
  <si>
    <t>It was interesting.</t>
  </si>
  <si>
    <t>379OL9DBTZFTNZWN1LW66PRWFV99YW</t>
  </si>
  <si>
    <t>A162384ZKEJC7F</t>
  </si>
  <si>
    <t>Cashier</t>
  </si>
  <si>
    <t>A37CLHPN6SWGBF</t>
  </si>
  <si>
    <t>Retail Director</t>
  </si>
  <si>
    <t>A: $180 B:$60; C:$60</t>
  </si>
  <si>
    <t>ok</t>
  </si>
  <si>
    <t>A2A90X4OTQNAQE</t>
  </si>
  <si>
    <t>consultant</t>
  </si>
  <si>
    <t>A37LZED187CKU3</t>
  </si>
  <si>
    <t>finance</t>
  </si>
  <si>
    <t>abc=300</t>
  </si>
  <si>
    <t>ABC=300</t>
  </si>
  <si>
    <t>It was a nice little survey about equity</t>
  </si>
  <si>
    <t>3Q9SPIIRXQN33DBSEQSIHNH0A5UAWG</t>
  </si>
  <si>
    <t>A143XRCI1YXAFE</t>
  </si>
  <si>
    <t>A13YTGRLTS80MU</t>
  </si>
  <si>
    <t>Health officer</t>
  </si>
  <si>
    <t>Distribution.</t>
  </si>
  <si>
    <t>A5X74I5OICJT9</t>
  </si>
  <si>
    <t>IT technician</t>
  </si>
  <si>
    <t>A3211VPCMNHVL5</t>
  </si>
  <si>
    <t>Software Engineer</t>
  </si>
  <si>
    <t>A27VFM67RPD2L5</t>
  </si>
  <si>
    <t>office support (self employed)</t>
  </si>
  <si>
    <t>i think it was fairly quick and straightforward. i do, however, think it's more fair to base revenue not on what each participant's individual revenue usually is, but rather by the fact that each presumably contributed work to the project. Ergo, since in collaboration presumably all contribute work, all should share the revenue equally.</t>
  </si>
  <si>
    <t>q1.none</t>
  </si>
  <si>
    <t>q1.shapley</t>
  </si>
  <si>
    <t>q1.sug</t>
  </si>
  <si>
    <t>q2.none</t>
  </si>
  <si>
    <t>q2.shapley</t>
  </si>
  <si>
    <t>q2.sug</t>
  </si>
  <si>
    <t>q3.none</t>
  </si>
  <si>
    <t>q3.shapley</t>
  </si>
  <si>
    <t>q3.sug</t>
  </si>
  <si>
    <t>אלגוריתם</t>
  </si>
  <si>
    <t>תוצאה</t>
  </si>
  <si>
    <t xml:space="preserve">   A:200$, B:0$, C:100$</t>
  </si>
  <si>
    <t>62% overall</t>
  </si>
  <si>
    <t>72% compare</t>
  </si>
  <si>
    <t>24% overall</t>
  </si>
  <si>
    <t>28% compare</t>
  </si>
  <si>
    <t>66.6% overall</t>
  </si>
  <si>
    <t>27% overall</t>
  </si>
  <si>
    <t>29% compare</t>
  </si>
  <si>
    <t>71% compare</t>
  </si>
  <si>
    <t>72% overall</t>
  </si>
  <si>
    <t>77% compare</t>
  </si>
  <si>
    <t>21% overall</t>
  </si>
  <si>
    <t>23% compare</t>
  </si>
  <si>
    <t>3MYASTQBHECWHNIIMRKEFZ7K78ZQDL</t>
  </si>
  <si>
    <t>A13B52O6OQBPO</t>
  </si>
  <si>
    <t>Factory worker</t>
  </si>
  <si>
    <t>Kinda interesting, short</t>
  </si>
  <si>
    <t>A2VO8C41JJIQY9</t>
  </si>
  <si>
    <t>I have no idea.</t>
  </si>
  <si>
    <t>A1U3TT3VMH9FU9</t>
  </si>
  <si>
    <t>medical technologist</t>
  </si>
  <si>
    <t>opinions on fairness given division of labor.</t>
  </si>
  <si>
    <t>A1J1ZM062PH3FN</t>
  </si>
  <si>
    <t>construction.</t>
  </si>
  <si>
    <t>revenue</t>
  </si>
  <si>
    <t>A2WLKK05EHV8QM</t>
  </si>
  <si>
    <t>Clerk</t>
  </si>
  <si>
    <t>Divide revenue</t>
  </si>
  <si>
    <t>3BO3NEOQN7IL2IRNP9O3GW8SVVUAI9</t>
  </si>
  <si>
    <t>A2NAKIXS3DVGAA</t>
  </si>
  <si>
    <t>Self employed</t>
  </si>
  <si>
    <t>I think that it is a good survey.</t>
  </si>
  <si>
    <t>A3T9WZOUQGE2UW</t>
  </si>
  <si>
    <t>healthcare</t>
  </si>
  <si>
    <t>A3TL6CY2J4Q35Q</t>
  </si>
  <si>
    <t>Designer</t>
  </si>
  <si>
    <t>Excellent</t>
  </si>
  <si>
    <t>A3OL4AO6G9AZX4</t>
  </si>
  <si>
    <t>Marketing</t>
  </si>
  <si>
    <t>A2488KXHWJTJR7</t>
  </si>
  <si>
    <t>Web designer</t>
  </si>
  <si>
    <t>to test the people aptitude skills</t>
  </si>
  <si>
    <t>A3IZPRJJID3CI5</t>
  </si>
  <si>
    <t>manufacturing</t>
  </si>
  <si>
    <t>it was good</t>
  </si>
  <si>
    <t>A304UJAE051J89</t>
  </si>
  <si>
    <t>insurance agent</t>
  </si>
  <si>
    <t>being fair</t>
  </si>
  <si>
    <t>A1WKX933Q1TCZY</t>
  </si>
  <si>
    <t>INFORMATION TECHNOLOGY</t>
  </si>
  <si>
    <t>GOOD AND NICE TO DO</t>
  </si>
  <si>
    <t>A2MOKIEQZ0OF2M</t>
  </si>
  <si>
    <t>Finance</t>
  </si>
  <si>
    <t>36BTXXLZ329JTSEP6V8LHLNJQINR4R</t>
  </si>
  <si>
    <t>AW9PXCD9NF74Z</t>
  </si>
  <si>
    <t>A1ROPW1LZOVS0F</t>
  </si>
  <si>
    <t>NO</t>
  </si>
  <si>
    <t>A1WPLIFLNRVL99</t>
  </si>
  <si>
    <t>VERY NICE</t>
  </si>
  <si>
    <t>A38IDQ8FIODN3M</t>
  </si>
  <si>
    <t>construction</t>
  </si>
  <si>
    <t>A31S3QJ7WM3ZY3</t>
  </si>
  <si>
    <t>MANAGER</t>
  </si>
  <si>
    <t>JUST OUR OPINION</t>
  </si>
  <si>
    <t>A3RTTQUQ1S0MDE</t>
  </si>
  <si>
    <t>financial manager</t>
  </si>
  <si>
    <t>nice</t>
  </si>
  <si>
    <t>A38AQP9EWSTUNL</t>
  </si>
  <si>
    <t>A1YA13V1YHSSNQ</t>
  </si>
  <si>
    <t>management</t>
  </si>
  <si>
    <t>different</t>
  </si>
  <si>
    <t>A1EALXRSH6N3FC</t>
  </si>
  <si>
    <t>INFORMATON TECHNOLOGY</t>
  </si>
  <si>
    <t>301KG0KXAJMW1KLZ6CD3A2OFJWW2HE</t>
  </si>
  <si>
    <t>A19AAMLW7OP5V4</t>
  </si>
  <si>
    <t>This study is helping to improving the knowledge.</t>
  </si>
  <si>
    <t>A31XNLA9REVGXL</t>
  </si>
  <si>
    <t>Assistant</t>
  </si>
  <si>
    <t>It was a little hard to make it fair. I tried my best Thank you.</t>
  </si>
  <si>
    <t>A2VFEDAK5C1E1O</t>
  </si>
  <si>
    <t>Technical Support</t>
  </si>
  <si>
    <t>Fairness when in regards to work put in.</t>
  </si>
  <si>
    <t>A33DTV7LG88YW9</t>
  </si>
  <si>
    <t>employee</t>
  </si>
  <si>
    <t>single and together working profession</t>
  </si>
  <si>
    <t>AS4NIEQJWCG3M</t>
  </si>
  <si>
    <t>It was different and interesting.</t>
  </si>
  <si>
    <t>A1C656HPV1N2F5</t>
  </si>
  <si>
    <t>A2A6Q87DK0WNP4</t>
  </si>
  <si>
    <t>Employed full-time</t>
  </si>
  <si>
    <t>It was good.</t>
  </si>
  <si>
    <t>386659BNUSIE1ZX7P064ZRFT59T107</t>
  </si>
  <si>
    <t>A25R2OI9L2Q1OW</t>
  </si>
  <si>
    <t>Production Manager</t>
  </si>
  <si>
    <t>If we are talking about equitability, then an equal distribution is the best way to go about it</t>
  </si>
  <si>
    <t>A1G187YBG0DVMQ</t>
  </si>
  <si>
    <t>it was fine</t>
  </si>
  <si>
    <t>AVMSKBK9JWV0M</t>
  </si>
  <si>
    <t>No idea</t>
  </si>
  <si>
    <t>A142OND6055FT8</t>
  </si>
  <si>
    <t>manager</t>
  </si>
  <si>
    <t>opinions</t>
  </si>
  <si>
    <t>A1H6DME332958N</t>
  </si>
  <si>
    <t>data analyse</t>
  </si>
  <si>
    <t>very nice one</t>
  </si>
  <si>
    <t>A1FRUXQIM9KPR8</t>
  </si>
  <si>
    <t>fairly divide a revenue between Professionals</t>
  </si>
  <si>
    <t>sales</t>
  </si>
  <si>
    <t>3TZDZ3Y0KZ7WXTLKPWPXS2GM8DY912</t>
  </si>
  <si>
    <t>A35P8YSNTQ7OTP</t>
  </si>
  <si>
    <t>human</t>
  </si>
  <si>
    <t>i think resources should be divided equally, power should not be</t>
  </si>
  <si>
    <t>A22YSO271126D8</t>
  </si>
  <si>
    <t>Technical Assistant</t>
  </si>
  <si>
    <t>Reasoning and Mathematic Survey</t>
  </si>
  <si>
    <t>accountant</t>
  </si>
  <si>
    <t>A2BYI7MFOB0ZTI</t>
  </si>
  <si>
    <t>excellent</t>
  </si>
  <si>
    <t>A1PTH9KTRO06EG</t>
  </si>
  <si>
    <t>marketing coordinator</t>
  </si>
  <si>
    <t>I think this is a very interesting survey!</t>
  </si>
  <si>
    <t>It is a good survey.</t>
  </si>
  <si>
    <t>A21L7K4NROSSF5</t>
  </si>
  <si>
    <t>HR</t>
  </si>
  <si>
    <t>opinion survey</t>
  </si>
  <si>
    <t>A3CI73EFDLS3OF</t>
  </si>
  <si>
    <t>student</t>
  </si>
  <si>
    <t>ACCOUNTANT</t>
  </si>
  <si>
    <t>ITS A PROFESSIONAL DIVIDER</t>
  </si>
  <si>
    <t>q1.equal</t>
  </si>
  <si>
    <t>q2.equal</t>
  </si>
  <si>
    <t>q3.equal</t>
  </si>
  <si>
    <t>q4.equal</t>
  </si>
  <si>
    <t>q4.shapley</t>
  </si>
  <si>
    <t>q4.sug</t>
  </si>
  <si>
    <t>Occupation</t>
  </si>
  <si>
    <t>equal</t>
  </si>
  <si>
    <t>bad sug</t>
  </si>
  <si>
    <t>3XQ4XW3OEGDLRTZFH6P2EGVHS86S2K</t>
  </si>
  <si>
    <t>A3EO5H2EI4G4TC</t>
  </si>
  <si>
    <t>TECHNICIAN</t>
  </si>
  <si>
    <t>VERY INTERESTING</t>
  </si>
  <si>
    <t>A1SOFLJOEQB591</t>
  </si>
  <si>
    <t>Business Development Manager</t>
  </si>
  <si>
    <t>It was quite perplexing getting the amounts quantified.</t>
  </si>
  <si>
    <t>AHKSDD42KP788</t>
  </si>
  <si>
    <t>data analyst</t>
  </si>
  <si>
    <t>good task</t>
  </si>
  <si>
    <t>It is very interesting.</t>
  </si>
  <si>
    <t>A1QIMGQVTYSGEB</t>
  </si>
  <si>
    <t>A short survey</t>
  </si>
  <si>
    <t>insurance</t>
  </si>
  <si>
    <t>Being fair</t>
  </si>
  <si>
    <t>A2C4R0TBPZGWTD</t>
  </si>
  <si>
    <t>analyst</t>
  </si>
  <si>
    <t>cool</t>
  </si>
  <si>
    <t>A3BK5Y4J9EABFE</t>
  </si>
  <si>
    <t>Supervisor</t>
  </si>
  <si>
    <t>Scenario's are not fair but interesting</t>
  </si>
  <si>
    <t>356TQKY9YMYAUAHC9K0STGCORV8875</t>
  </si>
  <si>
    <t>A2YC6PEMIRSOAA</t>
  </si>
  <si>
    <t>fun</t>
  </si>
  <si>
    <t>A32U4H5P8E536M</t>
  </si>
  <si>
    <t>Software programmer</t>
  </si>
  <si>
    <t>Knowing about people mindset to share their contribution with other.</t>
  </si>
  <si>
    <t>A20XDCBFKG4TEE</t>
  </si>
  <si>
    <t>Fedex Manager</t>
  </si>
  <si>
    <t>I think all of the most fair options were Options 3.  They split up the $100 fairly with 3 individuals.  This is the fairest option regardless.    Thank you for allowing me to participate in this study.  Have a nice day!</t>
  </si>
  <si>
    <t>A2BZY06YRWGEDL</t>
  </si>
  <si>
    <t>Warehousing</t>
  </si>
  <si>
    <t>It is fine. Pretty simple and easy to figure out.</t>
  </si>
  <si>
    <t>interesting study</t>
  </si>
  <si>
    <t>A2P8FRK0LQYWY4</t>
  </si>
  <si>
    <t>Manger</t>
  </si>
  <si>
    <t>This survey is about making decisions</t>
  </si>
  <si>
    <t>A2DLYBXZNSSJ4S</t>
  </si>
  <si>
    <t>To k0now people opinion.</t>
  </si>
  <si>
    <t>A3RD4M6HFHIO7Z</t>
  </si>
  <si>
    <t>Teaching assistant</t>
  </si>
  <si>
    <t>Good survey. Thanks.</t>
  </si>
  <si>
    <t>372AGES0JB6ARU2ZQ6AQEWKHJHNRX9</t>
  </si>
  <si>
    <t>A26NGLGGFTATVN</t>
  </si>
  <si>
    <t>Aquarium tech</t>
  </si>
  <si>
    <t>no issues</t>
  </si>
  <si>
    <t>A10RO37EN6M26J</t>
  </si>
  <si>
    <t>Employee</t>
  </si>
  <si>
    <t>Divide revenue between professionals.</t>
  </si>
  <si>
    <t>A3GTPW3MYSLMR7</t>
  </si>
  <si>
    <t>I believe in equal distribution</t>
  </si>
  <si>
    <t>A1IWRYUOVXAB0Z</t>
  </si>
  <si>
    <t>attorney</t>
  </si>
  <si>
    <t>intereseting</t>
  </si>
  <si>
    <t>divide revenue</t>
  </si>
  <si>
    <t>A2WNCIZ47VXDIC</t>
  </si>
  <si>
    <t>Education</t>
  </si>
  <si>
    <t>sharing of revenue among three proffesional</t>
  </si>
  <si>
    <t>375VSR8FW3AZWP2EROYBBH0SRIZZRU</t>
  </si>
  <si>
    <t>A3W341JMZSKATX</t>
  </si>
  <si>
    <t>clerk</t>
  </si>
  <si>
    <t>nice survey about fairness in revenue allocation</t>
  </si>
  <si>
    <t>A2EY6AMS527F2I</t>
  </si>
  <si>
    <t>very useful</t>
  </si>
  <si>
    <t>A324TDOKBN9U2B</t>
  </si>
  <si>
    <t>AFWZGX9J7JBH4</t>
  </si>
  <si>
    <t>A1571MVJMHOCH7</t>
  </si>
  <si>
    <t>mturk</t>
  </si>
  <si>
    <t>fairness</t>
  </si>
  <si>
    <t>A2VZIJ7AZ537QP</t>
  </si>
  <si>
    <t>retail manager</t>
  </si>
  <si>
    <t>its easy</t>
  </si>
  <si>
    <t>A3AJ1VD5N8CSZV</t>
  </si>
  <si>
    <t>3KG2UQJ0NQP53Z9VBLYHB4JELISQN6</t>
  </si>
  <si>
    <t>Sales Manager</t>
  </si>
  <si>
    <t>A26RZSF8YMVVW3</t>
  </si>
  <si>
    <t>Employed</t>
  </si>
  <si>
    <t>good.</t>
  </si>
  <si>
    <t>AHAD76MW0OBP</t>
  </si>
  <si>
    <t>telecommunication</t>
  </si>
  <si>
    <t>survey is about to predict the best fair decision form given revenues.</t>
  </si>
  <si>
    <t>AGILQEFEPEK7N</t>
  </si>
  <si>
    <t>A survey checking perception of fair judgement</t>
  </si>
  <si>
    <t>AX8YRJVVSJ7JC</t>
  </si>
  <si>
    <t>Designing</t>
  </si>
  <si>
    <t>Excellent Survey I've Enjoyed A Lot</t>
  </si>
  <si>
    <t>A25CZJEFKXF4UV</t>
  </si>
  <si>
    <t>Driver</t>
  </si>
  <si>
    <t>A2FEPNA8OA1UE</t>
  </si>
  <si>
    <t>processor</t>
  </si>
  <si>
    <t>A1TPGXT718D68E</t>
  </si>
  <si>
    <t>Chef</t>
  </si>
  <si>
    <t>unsure</t>
  </si>
  <si>
    <t>3X0EMNLXFWQXBSHPDZ5JLGNH2P9PVW</t>
  </si>
  <si>
    <t>A3IDJVAGS1SCJ5</t>
  </si>
  <si>
    <t>Associate</t>
  </si>
  <si>
    <t>To know how to divide the contribution</t>
  </si>
  <si>
    <t>A33KCN8G4T3XVR</t>
  </si>
  <si>
    <t>-Select Gender-</t>
  </si>
  <si>
    <t>APO6KZZ79PO9Q</t>
  </si>
  <si>
    <t>CPA</t>
  </si>
  <si>
    <t>IT WAS ORIGINAL</t>
  </si>
  <si>
    <t>A2EPBSY0VPI38S</t>
  </si>
  <si>
    <t>independent contractor</t>
  </si>
  <si>
    <t>The survey was interesting and fairly simple.</t>
  </si>
  <si>
    <t>A1C66QKNXGH895</t>
  </si>
  <si>
    <t>homemaker</t>
  </si>
  <si>
    <t>The instructions were a little confusing.</t>
  </si>
  <si>
    <t>A1BC6T3R2VIBFC</t>
  </si>
  <si>
    <t>representative</t>
  </si>
  <si>
    <t>divide perception</t>
  </si>
  <si>
    <t>AUCHGHY1IKZZK</t>
  </si>
  <si>
    <t>A18LAR2IV3FHF9</t>
  </si>
  <si>
    <t>Property Manager</t>
  </si>
  <si>
    <t>Fairly distribution of a revenue</t>
  </si>
  <si>
    <t>AJCM5R7V5ASTF</t>
  </si>
  <si>
    <t>It was really interesting and excellent for this survey.</t>
  </si>
  <si>
    <t>3GITHABAD5MOBG7A9A8GFMLB5CJ2N9</t>
  </si>
  <si>
    <t>AMBBKWMS4CZLZ</t>
  </si>
  <si>
    <t>Floor Manager</t>
  </si>
  <si>
    <t>This survey was interesting! Thank you :)</t>
  </si>
  <si>
    <t>AYGVI0HUEQ9HK</t>
  </si>
  <si>
    <t>Pretty interesting</t>
  </si>
  <si>
    <t>A7XFNS48W8XXE</t>
  </si>
  <si>
    <t>Very short and nice survey</t>
  </si>
  <si>
    <t>A2SENAPNSXG9L</t>
  </si>
  <si>
    <t>Data entry clerk</t>
  </si>
  <si>
    <t>it was fairly easy</t>
  </si>
  <si>
    <t>A3EGXFT5MXGKKO</t>
  </si>
  <si>
    <t>Consultant</t>
  </si>
  <si>
    <t>It was interesting deciding what was fair.</t>
  </si>
  <si>
    <t>Pharmacy tech</t>
  </si>
  <si>
    <t>It was fine</t>
  </si>
  <si>
    <t>A2R89RXGEVG05I</t>
  </si>
  <si>
    <t>Office clerk</t>
  </si>
  <si>
    <t>I would not want to work on a team whose members do not help.</t>
  </si>
  <si>
    <t>A3L4JI1S352HB8</t>
  </si>
  <si>
    <t>human resources</t>
  </si>
  <si>
    <t>interesting mental challenge</t>
  </si>
  <si>
    <t>35O6H0UNMZHKRNZCCVIMKM76G2J5JN</t>
  </si>
  <si>
    <t>A2SWZXDFG3CEAK</t>
  </si>
  <si>
    <t>education</t>
  </si>
  <si>
    <t>nice survey</t>
  </si>
  <si>
    <t>Information Technolgy</t>
  </si>
  <si>
    <t>How fair i was think.</t>
  </si>
  <si>
    <t>A3TPW4JUUJDUFI</t>
  </si>
  <si>
    <t>About investment</t>
  </si>
  <si>
    <t>ITS PROFESSIONAL DIVIDER</t>
  </si>
  <si>
    <t>This survey is very interesting and selecting opinions.</t>
  </si>
  <si>
    <t>A35BGE806G7Y07</t>
  </si>
  <si>
    <t>Retail manager</t>
  </si>
  <si>
    <t>A12IHTKQFQIPD1</t>
  </si>
  <si>
    <t>Online Freelancer</t>
  </si>
  <si>
    <t>Dividing money fairly?</t>
  </si>
  <si>
    <t>AWVSD6TPG9TSG</t>
  </si>
  <si>
    <t>This survey is regarding about our opinions.</t>
  </si>
  <si>
    <t>A2M6NAML0AGAJZ</t>
  </si>
  <si>
    <t>34YWR3PJ3FBMR0I0WTRBU0JUASNX0I</t>
  </si>
  <si>
    <t>A3LXERMGSXIFXC</t>
  </si>
  <si>
    <t>Software engineer</t>
  </si>
  <si>
    <t>dividing portions</t>
  </si>
  <si>
    <t>Divide revenue between professional</t>
  </si>
  <si>
    <t>Mturk</t>
  </si>
  <si>
    <t>It was easy</t>
  </si>
  <si>
    <t>DATA ANALYST</t>
  </si>
  <si>
    <t>A1BLTX32DOWRYK</t>
  </si>
  <si>
    <t>A9LZD0HA6K7QX</t>
  </si>
  <si>
    <t>analysis</t>
  </si>
  <si>
    <t>calculation study</t>
  </si>
  <si>
    <t>A2WYCY1FMQOD5F</t>
  </si>
  <si>
    <t>retail</t>
  </si>
  <si>
    <t>how we make decisions</t>
  </si>
  <si>
    <t>39TX062QY8PI8SHXFG9UWYH1E5C3XR</t>
  </si>
  <si>
    <t>Quality Engineer</t>
  </si>
  <si>
    <t>this survey was very interesting</t>
  </si>
  <si>
    <t>A309E9ZYRIL8X2</t>
  </si>
  <si>
    <t>Homemaker</t>
  </si>
  <si>
    <t>Confusing for how low paid it is.</t>
  </si>
  <si>
    <t>uber</t>
  </si>
  <si>
    <t>very nice survey</t>
  </si>
  <si>
    <t>AQ6GU6IZHIFWZ</t>
  </si>
  <si>
    <t>It is study about judgement of various people</t>
  </si>
  <si>
    <t>A2WZ71TT9AJPV</t>
  </si>
  <si>
    <t>Confusing</t>
  </si>
  <si>
    <t>A1YX741QQSMKPS</t>
  </si>
  <si>
    <t>hospitality/culinary</t>
  </si>
  <si>
    <t>I think that was hard to figure out how the figures worked</t>
  </si>
  <si>
    <t>AGWWUXDX6CI38</t>
  </si>
  <si>
    <t>buyer</t>
  </si>
  <si>
    <t>A8KMNIQ0TUIHD</t>
  </si>
  <si>
    <t>marketing</t>
  </si>
  <si>
    <t>its good</t>
  </si>
  <si>
    <t>3CVBMEMMYIH3NLI5COUY6T5NVHG7H8</t>
  </si>
  <si>
    <t>A2G7F8S617H0BB</t>
  </si>
  <si>
    <t>Programmer</t>
  </si>
  <si>
    <t>I am not totally sure.  This one is oddly done.  Partitioning, adding up, and averaging?  This is weird.</t>
  </si>
  <si>
    <t>A2UIGDOLX5RV95</t>
  </si>
  <si>
    <t>Retail</t>
  </si>
  <si>
    <t>Thanks for a great task!</t>
  </si>
  <si>
    <t>A18T7E73TNGOKP</t>
  </si>
  <si>
    <t>difficult</t>
  </si>
  <si>
    <t>A1LLBT92I9VVCQ</t>
  </si>
  <si>
    <t>it is about how i evaluate decision between a Professionals revenue.</t>
  </si>
  <si>
    <t>A337Y4X67PY4QI</t>
  </si>
  <si>
    <t>project coordinator</t>
  </si>
  <si>
    <t>great survey!</t>
  </si>
  <si>
    <t>A1WUFHQ1YGHK3C</t>
  </si>
  <si>
    <t>professor</t>
  </si>
  <si>
    <t>surveys</t>
  </si>
  <si>
    <t>I like it.</t>
  </si>
  <si>
    <t>q5.equal</t>
  </si>
  <si>
    <t>q5.shapley</t>
  </si>
  <si>
    <t>q5.sug</t>
  </si>
  <si>
    <t>number of true values</t>
  </si>
  <si>
    <t>סך הכל</t>
  </si>
  <si>
    <t>3XDJY5RK6ZMB9K66AP3QMWA3Y3X4UN</t>
  </si>
  <si>
    <t>A5B6HXICKBU3Q</t>
  </si>
  <si>
    <t>I looked at both the indiviual earnings and the group earnings and tried to see what was the fairest way to divide it</t>
  </si>
  <si>
    <t>A2CVOAPAPF9GFP</t>
  </si>
  <si>
    <t>Warranty Administrator</t>
  </si>
  <si>
    <t>I tried to divide the revenue based on the performance of each individual irrespective of the other two.</t>
  </si>
  <si>
    <t>A3KC385CZNYEG5</t>
  </si>
  <si>
    <t>writer</t>
  </si>
  <si>
    <t>Prefer not to answer</t>
  </si>
  <si>
    <t>I basically tried to interpret the rough contribution of each party to the group. I didn't need to get it down to the smallest detail; the broad shape of things was good enough.</t>
  </si>
  <si>
    <t>A28DGS1MAHMK2C</t>
  </si>
  <si>
    <t>Teacher</t>
  </si>
  <si>
    <t>I have using my math skills.</t>
  </si>
  <si>
    <t>WHO WORK MORE IN THAT COLLABRATION GET MORE SHARE.</t>
  </si>
  <si>
    <t>A2AY4ZM3Y9BTYZ</t>
  </si>
  <si>
    <t>Public Safety dispatcher</t>
  </si>
  <si>
    <t>I just saw what correlates more to the revenue that the three of them put it</t>
  </si>
  <si>
    <t>A2Y5I2HJTRFR8H</t>
  </si>
  <si>
    <t>Investment director</t>
  </si>
  <si>
    <t>More production of value gets more reward</t>
  </si>
  <si>
    <t>intution and looking at number</t>
  </si>
  <si>
    <t>A4J2F81KPXNRS</t>
  </si>
  <si>
    <t>Software developer</t>
  </si>
  <si>
    <t>based on given instructions in the survey</t>
  </si>
  <si>
    <t>3ZLW647WBSWH7CE0RRO168N51DD23F</t>
  </si>
  <si>
    <t>A2OPYRV3GLAPS1</t>
  </si>
  <si>
    <t>I tried to look at the "added value" each combination of professionals provided, compared to their individual revenue.</t>
  </si>
  <si>
    <t>A2VA0NCPWJ8XZG</t>
  </si>
  <si>
    <t>Tried to figure out who was contributing the most.</t>
  </si>
  <si>
    <t>A2G7DTL156PTKA</t>
  </si>
  <si>
    <t>business administrator</t>
  </si>
  <si>
    <t>I tried to see what each individual person contributed and pay them accordingly.</t>
  </si>
  <si>
    <t>A2YGOORS5N9RW8</t>
  </si>
  <si>
    <t>unemployed</t>
  </si>
  <si>
    <t>i based it on what i thought was an even distribution according to the data that was given</t>
  </si>
  <si>
    <t>A2P8V5SKYLL5I4</t>
  </si>
  <si>
    <t>Civil Engineer</t>
  </si>
  <si>
    <t>Each amount each member contributed</t>
  </si>
  <si>
    <t>ANR0LIX0VLUYJ</t>
  </si>
  <si>
    <t>Sales rep</t>
  </si>
  <si>
    <t>Based on the contribution of each professional. The person who contributed the highest should receive the highest paid out.</t>
  </si>
  <si>
    <t>A2JTSH1VPJQ8FR</t>
  </si>
  <si>
    <t>Freelancer</t>
  </si>
  <si>
    <t>I look at how much money each person made and how much they contribute with their partners to determine who deserves more money</t>
  </si>
  <si>
    <t>MATHEMATICAL KNOWLEDGE</t>
  </si>
  <si>
    <t>A22ABLVEI5EGPL</t>
  </si>
  <si>
    <t>Game Developer</t>
  </si>
  <si>
    <t>I compared how each professional did on their own versus how the did in groups to see how the work may have been divided in terms of output. If they could not succeed on their own I tried to see if certain pairings were better than others to see if some workers did better than others in groups. I would then try to split the money based on how well I felt each person contributed in the group setting.</t>
  </si>
  <si>
    <t>3HY86PZXQ5JDSPC1X75JKGHX0U61E1</t>
  </si>
  <si>
    <t>A6ZAKE3FP8YKY</t>
  </si>
  <si>
    <t>Analyst for government</t>
  </si>
  <si>
    <t>I tried to consider which person contributed the most work</t>
  </si>
  <si>
    <t>A31681CCEVDIH3</t>
  </si>
  <si>
    <t>Just fairness</t>
  </si>
  <si>
    <t>AKQAI78JTXXC9</t>
  </si>
  <si>
    <t>gig worker</t>
  </si>
  <si>
    <t>Just looked at individual contributions, and if they were all zero I compared the dual contributions to try and get an idea for which pairings generated the most, and then split the amount accordingly</t>
  </si>
  <si>
    <t>A0017268R9SKD8U2Y3F</t>
  </si>
  <si>
    <t>Residential contractor</t>
  </si>
  <si>
    <t>I just went with what I felt was fair based on what each person contributed.</t>
  </si>
  <si>
    <t>AWZPYE91AF7KU</t>
  </si>
  <si>
    <t>Auditor</t>
  </si>
  <si>
    <t>I tried to be as fair as possible while trying to figure out who contributed the most money. It was a little bit confusing but I think I did okay making it fair.</t>
  </si>
  <si>
    <t>A3VL1CBZ3BGQK7</t>
  </si>
  <si>
    <t>A1198W1SPF1R4</t>
  </si>
  <si>
    <t>freelancer</t>
  </si>
  <si>
    <t>I used some kind of ratio calculations in reaching my answers.</t>
  </si>
  <si>
    <t>AOOLS8280CL0Z</t>
  </si>
  <si>
    <t>Health Unit Coordinator</t>
  </si>
  <si>
    <t>I chose the answer that best reflected individual contributions when paired with another and as a group</t>
  </si>
  <si>
    <t>AURYD2FH3FUOQ</t>
  </si>
  <si>
    <t>looking at what they make working alone or with others and making comparisons</t>
  </si>
  <si>
    <t>3Z3R5YC0QAO67NO6U19Z84LS4D1FTT</t>
  </si>
  <si>
    <t>A250FES5PFCGK9</t>
  </si>
  <si>
    <t>realtor</t>
  </si>
  <si>
    <t>contribution</t>
  </si>
  <si>
    <t>A30UE6DWFNUCWX</t>
  </si>
  <si>
    <t>manager sales</t>
  </si>
  <si>
    <t>I seen what each member contributed and decided what was fair</t>
  </si>
  <si>
    <t>A2IFHU3P1MF54K</t>
  </si>
  <si>
    <t>Data Analyst</t>
  </si>
  <si>
    <t>I check the revenue generated by each of the professional. if that of A is bigger than that of B,C respectively, i choose the amount that is greater for A and if otherwise i choose for the other.</t>
  </si>
  <si>
    <t>A3A8P4UR9A0DWQ</t>
  </si>
  <si>
    <t>A2I2E366RTBJED</t>
  </si>
  <si>
    <t>employement</t>
  </si>
  <si>
    <t>A2JTIULYK1B15I</t>
  </si>
  <si>
    <t>I tried to evenly distribute the rewards based on who seemed vital for earning money in a 2-person combination.</t>
  </si>
  <si>
    <t>A3OVGQIGX8BAB4</t>
  </si>
  <si>
    <t>Paralegal</t>
  </si>
  <si>
    <t>How much each contributed</t>
  </si>
  <si>
    <t>AT20PW4G38BMM</t>
  </si>
  <si>
    <t>My own thouhts</t>
  </si>
  <si>
    <t>A7O82NXM2PI12</t>
  </si>
  <si>
    <t>Web Dev</t>
  </si>
  <si>
    <t>The revenue you earn individually is the revenue you will retain and collaborate, Except when there is no  individual revenue, the collaboration revenue gets split among those who did not have any individually</t>
  </si>
  <si>
    <t>306996CF73LFLM0HNG3TJ8BCXWF1BL</t>
  </si>
  <si>
    <t>A17KN7NAP48L4B</t>
  </si>
  <si>
    <t>I based my choices on who made how much when they collaborated with different people. I picked up on patterns and A seemed to collaborate the best with others.</t>
  </si>
  <si>
    <t>AX4QV62HBKJ34</t>
  </si>
  <si>
    <t>Curatorial Technician</t>
  </si>
  <si>
    <t>I tried to divide the money evenly between the three, unless one clearly provided the money and the others did not.</t>
  </si>
  <si>
    <t>A3P8KH197E4DOB</t>
  </si>
  <si>
    <t>I selected the correct values</t>
  </si>
  <si>
    <t>A2Y87M8V0N1M6P</t>
  </si>
  <si>
    <t>Accounting Clerk</t>
  </si>
  <si>
    <t>I visualized the portions in my head of how much each of the professionals contributed, and chose the division scenario that had a matching ratio.</t>
  </si>
  <si>
    <t>A152OI3N7VA7A1</t>
  </si>
  <si>
    <t>I tried to allocate more money to the people who seemed to generate more revenue</t>
  </si>
  <si>
    <t>A3TD4VJPN33IWZ</t>
  </si>
  <si>
    <t>administrative assistant</t>
  </si>
  <si>
    <t>logical math based on contribution patterns of revenue</t>
  </si>
  <si>
    <t>ALML8V38FDV0</t>
  </si>
  <si>
    <t>If no one contribute they should not get any. The contributor should not get more than how much he or she contributed.</t>
  </si>
  <si>
    <t>A3DFZQAOZ0NK2Q</t>
  </si>
  <si>
    <t>Salesman</t>
  </si>
  <si>
    <t>I wanted to divided the fair amount between them.</t>
  </si>
  <si>
    <t>A2HMQE0UEJFMR4</t>
  </si>
  <si>
    <t>I followed previous example.</t>
  </si>
  <si>
    <t>3ZICQFRS48J8YGO515SOXK2R1D2ZZ0</t>
  </si>
  <si>
    <t>AIHUIAQ4922K3</t>
  </si>
  <si>
    <t>The combination that has the most payoff gets the bigger share.</t>
  </si>
  <si>
    <t>A1WL3NZ50YEOWP</t>
  </si>
  <si>
    <t>I attempted to share the money quality amongst the people who helped each group to make the most money, like I was shown in the examples, as that seemed to be what you wanted me to do.</t>
  </si>
  <si>
    <t>A2OS3NGWKOM69E</t>
  </si>
  <si>
    <t>DME Salesman</t>
  </si>
  <si>
    <t>I just tried to figure out what was most fair based of what the person earned.</t>
  </si>
  <si>
    <t>AR4XFM7G1W0VQ</t>
  </si>
  <si>
    <t>Fundraiser</t>
  </si>
  <si>
    <t>I tried to give the correct allocation based on the amount they started with and the amount when they worked together.</t>
  </si>
  <si>
    <t>A2W3Q8OCO18HEN</t>
  </si>
  <si>
    <t>I went according to the share of work that was done, and thus, what was deserved and fair.</t>
  </si>
  <si>
    <t>q4.none</t>
  </si>
  <si>
    <t>q5.none</t>
  </si>
  <si>
    <t>q6.equal</t>
  </si>
  <si>
    <t>q6.none</t>
  </si>
  <si>
    <t>q6.sug</t>
  </si>
  <si>
    <t>q7.equal</t>
  </si>
  <si>
    <t>q7.none</t>
  </si>
  <si>
    <t>q7.shapley</t>
  </si>
  <si>
    <t>q8.equal</t>
  </si>
  <si>
    <t>q8.none</t>
  </si>
  <si>
    <t>q8.shapley</t>
  </si>
  <si>
    <t>38RHULDVA5GI9VUQQEKVYL5JO7EIWW</t>
  </si>
  <si>
    <t>A1PMZUBGXFANCI</t>
  </si>
  <si>
    <t>Computer Technician Supervisor</t>
  </si>
  <si>
    <t>I chose the options that felt right and fair for each of the people</t>
  </si>
  <si>
    <t>I considered who was the common collaborator for the largest amounts earned, which was usually A.</t>
  </si>
  <si>
    <t>A2Q7AVDZ9TA6N</t>
  </si>
  <si>
    <t>In all the scenarios A needed to be involved to make the most money. So it made sense he would get compensated more.</t>
  </si>
  <si>
    <t>A6U2C66WQ7QQN</t>
  </si>
  <si>
    <t>production supervisor</t>
  </si>
  <si>
    <t>I tried to look at who brought the most in and give them more of the share of the profit</t>
  </si>
  <si>
    <t>A2STMS163OI8TB</t>
  </si>
  <si>
    <t>the amount each has when being alone</t>
  </si>
  <si>
    <t>3L21G7IH5EXBYUTSX8HDRJ9DIDA1YT</t>
  </si>
  <si>
    <t>AA5ZDXAA2DLY1</t>
  </si>
  <si>
    <t>Mturk worker</t>
  </si>
  <si>
    <t>The person who earned the most alone should get the most when collaborating. If all earned the same when alone, I looked at how successful their two partner collaborations were and gave the most successful in two partner collaborations the most.</t>
  </si>
  <si>
    <t>A3LVLZS8S41ZD7</t>
  </si>
  <si>
    <t>data entry</t>
  </si>
  <si>
    <t>A: 150 B: 75 C: 75</t>
  </si>
  <si>
    <t>I tried to give A the largest share in 3 of the 4 scenarios because he seemed like the strongest employee.  The others did not earn as much alone or without him.</t>
  </si>
  <si>
    <t>A23BWWRR7J5XLS</t>
  </si>
  <si>
    <t>the most equal option was picked</t>
  </si>
  <si>
    <t>I tried to give people who contributed more a bit more.</t>
  </si>
  <si>
    <t>Human Resources</t>
  </si>
  <si>
    <t>Used addition between the given amounts. When that didn't work I used logic deduction and division to make equitable distributions as best as possible.</t>
  </si>
  <si>
    <t>A2CEGS0NVDBCPT</t>
  </si>
  <si>
    <t>Financial Specialist</t>
  </si>
  <si>
    <t>i wanted to have the fairest division no matter what</t>
  </si>
  <si>
    <t>A2NKW6JBEM4LL4</t>
  </si>
  <si>
    <t>IT Worker</t>
  </si>
  <si>
    <t>Try to get them closer to even</t>
  </si>
  <si>
    <t>A3MD34XEB4H6JF</t>
  </si>
  <si>
    <t>film student and graphic designer</t>
  </si>
  <si>
    <t>I just think that everyone who works should be paid for contributing their time equally</t>
  </si>
  <si>
    <t>A2RWLFIP23FZA7</t>
  </si>
  <si>
    <t>Chemist</t>
  </si>
  <si>
    <t>I only think about revenue for each professional alone to decide how to make division.</t>
  </si>
  <si>
    <t>3L21G7IH5EXBYUTSX8HDRJ9DIES1YD</t>
  </si>
  <si>
    <t>A5P4NZBHLQIU5</t>
  </si>
  <si>
    <t>IT Director</t>
  </si>
  <si>
    <t>I considered how much each worker contributed individually. Then I considered each of the combinations of workers to identify which worker was contributing the most and desrved the most.</t>
  </si>
  <si>
    <t>equality among employees and total contribution</t>
  </si>
  <si>
    <t>AMOAGR64033TY</t>
  </si>
  <si>
    <t>Marketer</t>
  </si>
  <si>
    <t>I choose my answers based on the given parameters and with the help of the examples at the start of the survey</t>
  </si>
  <si>
    <t>A2ZO4SP6FRIIUJ</t>
  </si>
  <si>
    <t>Sales manager</t>
  </si>
  <si>
    <t>I understand that each player sum up together will give a particular amount and amount of each players differs from one another.</t>
  </si>
  <si>
    <t>AJ7JFYKBG85ZV</t>
  </si>
  <si>
    <t>lab tech</t>
  </si>
  <si>
    <t>I went with the option that gave them all the most even amount possible if it wasn't exacty even. I think that is the most fair way to divide things.</t>
  </si>
  <si>
    <t>AMELYCC59JKB0</t>
  </si>
  <si>
    <t>Fulfillment Specialist</t>
  </si>
  <si>
    <t>A240OTT1T85UGT</t>
  </si>
  <si>
    <t>trainer</t>
  </si>
  <si>
    <t>it depended on how much each person would have made alone, combined with what was fair when they worked together</t>
  </si>
  <si>
    <t>ALYR5CI2SM2JC</t>
  </si>
  <si>
    <t>I just went with my gut. Whatever felt right to me is what I chose.</t>
  </si>
  <si>
    <t>I went by the individual amounts mostly to find my ratio that they should all earn for the total. So i looked at the first three numbers listed, and then looked at the total amount being shared from the final amount listed.</t>
  </si>
  <si>
    <t>3EPG8DX9MRRGDY2A78N6HITIQP2P5X</t>
  </si>
  <si>
    <t>A2CHDWKAYZ3P3E</t>
  </si>
  <si>
    <t>Appraisals</t>
  </si>
  <si>
    <t>I tried to divide the most completely even unless the worker already had $0.</t>
  </si>
  <si>
    <t>A1V2H0UF94ATWY</t>
  </si>
  <si>
    <t>tried to take into account what each person could bring to various totals and be fair in distribution</t>
  </si>
  <si>
    <t>AEF74ZYJTTEIA</t>
  </si>
  <si>
    <t>Engiener</t>
  </si>
  <si>
    <t>I looked at the most critical. Most of them needed A to get an amount or max amount</t>
  </si>
  <si>
    <t>A3E50NZCJNLDG1</t>
  </si>
  <si>
    <t>Manufacturing</t>
  </si>
  <si>
    <t>I compared how they worked with two different people.</t>
  </si>
  <si>
    <t>A2C84POENS2UNY</t>
  </si>
  <si>
    <t>I looked at the value of each individual and how much their participation was worth.</t>
  </si>
  <si>
    <t>A1JJYY622DGE5L</t>
  </si>
  <si>
    <t>Sales Rep</t>
  </si>
  <si>
    <t>I looked at what they would make alone to make my decision.</t>
  </si>
  <si>
    <t>A6R5AQ4D638BH</t>
  </si>
  <si>
    <t>Mainly I just checked to see how much an individual was getting paid relative to working with the other individuals and splitting the money based on their effect.</t>
  </si>
  <si>
    <t>Its an interesting survey. I like it</t>
  </si>
  <si>
    <t>I went with my gut and what felt right to me</t>
  </si>
  <si>
    <t>39O0SQZVKU8GCFW88T6SKX7TIDBR7W</t>
  </si>
  <si>
    <t>A1YZ0ETOCJO1B2</t>
  </si>
  <si>
    <t>Welding Foreman</t>
  </si>
  <si>
    <t>I made sure that the worker that appeared to be most skilled earned more than the other workers while simultaneously not underpaying the other two workers because I wouldn't consider that to be fair to the lower skilled workers.</t>
  </si>
  <si>
    <t>A3GO2JCV966XGE</t>
  </si>
  <si>
    <t>freelance</t>
  </si>
  <si>
    <t>looked at the revenue of the different collabs</t>
  </si>
  <si>
    <t>A2SISDKXH7PVVW</t>
  </si>
  <si>
    <t>Web Developer</t>
  </si>
  <si>
    <t>I gave A the most and split the remainder between B &amp; C. I figured someone had to be the boss/manager of the work group, so I chose A as the manager; thus A made more money.</t>
  </si>
  <si>
    <t>pharm technician</t>
  </si>
  <si>
    <t>revenue obtained by each professional alone and collaborates with others.</t>
  </si>
  <si>
    <t>A2BABL5AHUOYC7</t>
  </si>
  <si>
    <t>School Insructor</t>
  </si>
  <si>
    <t>I made use of the scenario given to me at the start of the survey.</t>
  </si>
  <si>
    <t>identified which individual or pair contributed the most and split accordingly.</t>
  </si>
  <si>
    <t>A1GZ4Y5HNBTCES</t>
  </si>
  <si>
    <t>I gave whoever I thought contributed the most to the revenue in pairs the higher share</t>
  </si>
  <si>
    <t>A1H5Q9HRH4RPZU</t>
  </si>
  <si>
    <t>auditor</t>
  </si>
  <si>
    <t>most fair share for all 3</t>
  </si>
  <si>
    <t>3W5PY7V3VW8ITB9WNXNJVJ5ZCW8JYH</t>
  </si>
  <si>
    <t>A2XS49LRNX8PD4</t>
  </si>
  <si>
    <t>Service Technician</t>
  </si>
  <si>
    <t>I thought that if individually they made more money then they should be entitled to more. If they all provided $0 individually they all deserved to make the same.</t>
  </si>
  <si>
    <t>A26RO8GGTQAXGG</t>
  </si>
  <si>
    <t>when people collaborate all three contribute and they should share equally. If all three are not needed, don't use all three and you don't have to share equally</t>
  </si>
  <si>
    <t>I based my decisions on dividing the money equally by giving those who didn't have a chance ($0) some of the money.</t>
  </si>
  <si>
    <t>A173A97OFDAX9F</t>
  </si>
  <si>
    <t>sales person</t>
  </si>
  <si>
    <t>just fair for who contribute the most</t>
  </si>
  <si>
    <t>The person who contribute the most should earn the bigger part</t>
  </si>
  <si>
    <t>Clerical Admin</t>
  </si>
  <si>
    <t>If you put in the most effort you should get more back but otherwise you should split things evenly</t>
  </si>
  <si>
    <t>A3MCGKRH5KEZR8</t>
  </si>
  <si>
    <t>A2U45Y0OV3P7D8</t>
  </si>
  <si>
    <t>It depends on the amount that A, B or C had before the division.</t>
  </si>
  <si>
    <t>I just tried to figure out who was responsible for making those most and making sure they got the most.</t>
  </si>
  <si>
    <t>3KWGG5KP7Q3VRGECU2IMEK5XD0LMCC</t>
  </si>
  <si>
    <t>intution and effort of the individuals</t>
  </si>
  <si>
    <t>A3JC9VPPTHNKVL</t>
  </si>
  <si>
    <t>See who was the MVP and pay that person more.</t>
  </si>
  <si>
    <t>q4_text</t>
  </si>
  <si>
    <t>q8.sug</t>
  </si>
  <si>
    <t>תרחיש 5</t>
  </si>
  <si>
    <t>A-100</t>
  </si>
  <si>
    <t>B-200</t>
  </si>
  <si>
    <t>C-300</t>
  </si>
  <si>
    <t>AC-400</t>
  </si>
  <si>
    <t>BC-500</t>
  </si>
  <si>
    <t>ABC-600</t>
  </si>
  <si>
    <t>38RHULDVA5GI9VUQQEKVYL5JPLWIW7</t>
  </si>
  <si>
    <t>personal feelings of fairness</t>
  </si>
  <si>
    <t>I waned to make sure no one contributor get the majority of the reward.</t>
  </si>
  <si>
    <t>According to what i feel is fair</t>
  </si>
  <si>
    <t>A3VG22WR5I4UG2</t>
  </si>
  <si>
    <t>Warehouse Worker</t>
  </si>
  <si>
    <t>The person who could make the lion's share on their own was in the best bargaining position and so ends up with the lion's share of the collaborative profits, while the others take what they can get based on what they can make alone versus contributing.</t>
  </si>
  <si>
    <t>ADXRJFEHIDXRE</t>
  </si>
  <si>
    <t>Self Employed</t>
  </si>
  <si>
    <t>I went off what was fair based on what person brought the most value and that fact that everyone should at least get some money regardless.</t>
  </si>
  <si>
    <t>3OCZWXS70V8QMDNCFGUZ01KYMTC5LJ</t>
  </si>
  <si>
    <t>I determined each points they get based on their contributions to the group</t>
  </si>
  <si>
    <t>AMPMTF5IAAMK8</t>
  </si>
  <si>
    <t>cook</t>
  </si>
  <si>
    <t>I tried to be fair</t>
  </si>
  <si>
    <t>AK4P9U9NS9DQF</t>
  </si>
  <si>
    <t>Just what I thought was a fair share</t>
  </si>
  <si>
    <t>AHYTT3T8W9Y9Y</t>
  </si>
  <si>
    <t>Accounting Assistant</t>
  </si>
  <si>
    <t>I tried to figure out who contributed the most, both when working alone and then when collaborating. I wanted to be fair to all three.</t>
  </si>
  <si>
    <t>A2CJFO19NY4T5R</t>
  </si>
  <si>
    <t>I thought about who contributed most in each scenario</t>
  </si>
  <si>
    <t>A20C38AB8D6Z2L</t>
  </si>
  <si>
    <t>I followed what the instructions said</t>
  </si>
  <si>
    <t>A12HLCUXMU9JYT</t>
  </si>
  <si>
    <t>PT REP</t>
  </si>
  <si>
    <t>num_of_tries</t>
  </si>
  <si>
    <t>scenario1</t>
  </si>
  <si>
    <t>scenario2</t>
  </si>
  <si>
    <t>scenario3</t>
  </si>
  <si>
    <t>scenario4</t>
  </si>
  <si>
    <t>scenario5</t>
  </si>
  <si>
    <t>scenario6</t>
  </si>
  <si>
    <t>scenario7</t>
  </si>
  <si>
    <t>scenario8</t>
  </si>
  <si>
    <t>A-120</t>
  </si>
  <si>
    <t>AB-120</t>
  </si>
  <si>
    <t>AC-120</t>
  </si>
  <si>
    <t>ABC-120</t>
  </si>
  <si>
    <t>A-120 B-0 C-0</t>
  </si>
  <si>
    <t>A-100 B-200 C-300</t>
  </si>
  <si>
    <t>עם הסבר</t>
  </si>
  <si>
    <t>ללא הסבר</t>
  </si>
  <si>
    <t>WorkTimeInSeconds</t>
  </si>
  <si>
    <t>Answer.Occupation</t>
  </si>
  <si>
    <t>Answer.gender</t>
  </si>
  <si>
    <t>Answer.review</t>
  </si>
  <si>
    <t>3S4TINXCD7O0HE7ITI14V4OKSABBOC</t>
  </si>
  <si>
    <t>A short survey on how to fairly divide a revenue</t>
  </si>
  <si>
    <t>A1J4TXVBRW33KN</t>
  </si>
  <si>
    <t>TV Director</t>
  </si>
  <si>
    <t>It's an interesting exercise to tests people's perception of value added</t>
  </si>
  <si>
    <t>n/a</t>
  </si>
  <si>
    <t>A3HHDPKL3O3O7Y</t>
  </si>
  <si>
    <t>stay at home parent</t>
  </si>
  <si>
    <t>It was a little confusing but the scenarios spelled out helped.</t>
  </si>
  <si>
    <t>A2PCR8QD4GNB1K</t>
  </si>
  <si>
    <t>Educational assistant</t>
  </si>
  <si>
    <t>I think this was interesting!</t>
  </si>
  <si>
    <t>pharm tech</t>
  </si>
  <si>
    <t>it is ok</t>
  </si>
  <si>
    <t>39O0SQZVKU8GCFW88T6SKX7TK767RX</t>
  </si>
  <si>
    <t>A364KJDYEBAWC9</t>
  </si>
  <si>
    <t>I thought the survey was interesting! I believe it just had to do with ratios and choosing ones that made sense.</t>
  </si>
  <si>
    <t>A12UOIO3KBRF7M</t>
  </si>
  <si>
    <t>Administrative</t>
  </si>
  <si>
    <t>It was different than usual</t>
  </si>
  <si>
    <t>A3QNCW3LR2AVOV</t>
  </si>
  <si>
    <t>Construction project manager</t>
  </si>
  <si>
    <t>Worked well, no problems, Thanks</t>
  </si>
  <si>
    <t>A2PEWLBATA6HAA</t>
  </si>
  <si>
    <t>disabled</t>
  </si>
  <si>
    <t>At first I thought unequal distribution was unfair, but after realizing how much each company put into it, it made sense.  It was more fair than I had originally thought.</t>
  </si>
  <si>
    <t>AE2T3RUH0QR51</t>
  </si>
  <si>
    <t>GOOD SURVEY</t>
  </si>
  <si>
    <t>A39K5MR4MCSC56</t>
  </si>
  <si>
    <t>website developer</t>
  </si>
  <si>
    <t>neat</t>
  </si>
  <si>
    <t>I think it is a good survey.</t>
  </si>
  <si>
    <t>interesting to think things through</t>
  </si>
  <si>
    <t>3SR6AEG6XCUM25E6ZXKYJ6PK1XJYHU</t>
  </si>
  <si>
    <t>A31JM9RECQGYEX</t>
  </si>
  <si>
    <t>clerical</t>
  </si>
  <si>
    <t>I think it was how people rate their fairness level</t>
  </si>
  <si>
    <t>A11442N7K4VIP8</t>
  </si>
  <si>
    <t>Web design</t>
  </si>
  <si>
    <t>A3F08RS1DXP8PN</t>
  </si>
  <si>
    <t>This was an interesting way to think about things. I enjoyed the mind bend.</t>
  </si>
  <si>
    <t>A1KXYURHCYHKOL</t>
  </si>
  <si>
    <t>retired software engineer</t>
  </si>
  <si>
    <t>No comment.</t>
  </si>
  <si>
    <t>ATTAQA9KLECBA</t>
  </si>
  <si>
    <t>better revenue based decision</t>
  </si>
  <si>
    <t>A2GOYSTIL3LOV1</t>
  </si>
  <si>
    <t>I thought the survey was interesting and I enjoyed the explanations for the scenarios.</t>
  </si>
  <si>
    <t>A15T9HDPHV3X7Q</t>
  </si>
  <si>
    <t>IT support engineer</t>
  </si>
  <si>
    <t>it was straightforward</t>
  </si>
  <si>
    <t>A2NHP55T9ZX86Q</t>
  </si>
  <si>
    <t>A1JM5XNB4NCZR6</t>
  </si>
  <si>
    <t>Not very much explanation given.</t>
  </si>
  <si>
    <t>3JUDR1D0EDS9EDK2P20XJGGGD5MQ23</t>
  </si>
  <si>
    <t>A3LVDUYETYTVO0</t>
  </si>
  <si>
    <t>Retired</t>
  </si>
  <si>
    <t>Analyzing individual contribution in different scenarios</t>
  </si>
  <si>
    <t>A36ADZHZFFDEQA</t>
  </si>
  <si>
    <t>AKZUP3VY594E8</t>
  </si>
  <si>
    <t>It was interesting and very hard to judge what division of the money was fair.</t>
  </si>
  <si>
    <t>A2PLVB4I0XWUJR</t>
  </si>
  <si>
    <t>retail customer service</t>
  </si>
  <si>
    <t>A3P4XZJM2DEATZ</t>
  </si>
  <si>
    <t>I think it was interesting.</t>
  </si>
  <si>
    <t>A3CZ9T0BO40T0</t>
  </si>
  <si>
    <t>Election official</t>
  </si>
  <si>
    <t>Pay was low for amount of instructions.</t>
  </si>
  <si>
    <t>A37EV8RZ82WT8E</t>
  </si>
  <si>
    <t>Complicated at first but then easy to understand.</t>
  </si>
  <si>
    <t>It is an interesting approach to merit and fair distribution</t>
  </si>
  <si>
    <t>B-100</t>
  </si>
  <si>
    <t>C-200</t>
  </si>
  <si>
    <t>ABC-700</t>
  </si>
  <si>
    <t>A-200 B-200 C-300</t>
  </si>
  <si>
    <t>A-200</t>
  </si>
  <si>
    <t>C-100</t>
  </si>
  <si>
    <t>AB-400</t>
  </si>
  <si>
    <t>AC-600</t>
  </si>
  <si>
    <t>BC-600</t>
  </si>
  <si>
    <t>ABC-800</t>
  </si>
  <si>
    <t>A-250 B-250 C-300</t>
  </si>
  <si>
    <t>spliddit</t>
  </si>
  <si>
    <t>חלוקה לתרחישים</t>
  </si>
  <si>
    <t>3RZS0FBRXRB1CJBPMIAEVOZSK1GPCP</t>
  </si>
  <si>
    <t>A2P429K4D0WM9R</t>
  </si>
  <si>
    <t>The survey about fairly divide a revenue.</t>
  </si>
  <si>
    <t>INTERESTING</t>
  </si>
  <si>
    <t>A3T5UAYFKJBVTA</t>
  </si>
  <si>
    <t>I think the survey is about perception and opinion and critical thinking.</t>
  </si>
  <si>
    <t>GOOOD</t>
  </si>
  <si>
    <t>A2XT04FU0SVVMM</t>
  </si>
  <si>
    <t>A2HW64P1UA7SDC</t>
  </si>
  <si>
    <t>Financial Manager</t>
  </si>
  <si>
    <t>I think in this study implement our knowledge.It is very useful and effective.In this study gives amazing experience.Thank You...!!</t>
  </si>
  <si>
    <t>A1IL2HYSSL4ZMV</t>
  </si>
  <si>
    <t>I found it interesting, and it did cause me to think a bit about fair distribution from an unequal team effort.</t>
  </si>
  <si>
    <t>It's the usual contribute and divide scenario, need a new one</t>
  </si>
  <si>
    <t>3DZKABX20P6EH38L8UJD1GOA6PHVCG</t>
  </si>
  <si>
    <t>AST18D0A65MJX</t>
  </si>
  <si>
    <t>Software Deeveloper</t>
  </si>
  <si>
    <t>A39VVWV1GHLMFD</t>
  </si>
  <si>
    <t>Accounts</t>
  </si>
  <si>
    <t>decision making</t>
  </si>
  <si>
    <t>AB3L4DBGHX7PG</t>
  </si>
  <si>
    <t>I like this survey very much and I wish it lasted longer.</t>
  </si>
  <si>
    <t>I think it was interesting but the last scenario was a bit confusing because of the wording.</t>
  </si>
  <si>
    <t>It was an interesting reflection on fairness.</t>
  </si>
  <si>
    <t>scale2</t>
  </si>
  <si>
    <t>scale1</t>
  </si>
  <si>
    <t>ordinal logistic regression</t>
  </si>
  <si>
    <t>anova two way</t>
  </si>
  <si>
    <t>לקרוא על</t>
  </si>
  <si>
    <t>whitney u-test</t>
  </si>
  <si>
    <t>two tails test</t>
  </si>
  <si>
    <t>3909MD9T36I4I46946K49ILR38DEFD</t>
  </si>
  <si>
    <t>AKNYT1NTK2UFK</t>
  </si>
  <si>
    <t>Editor</t>
  </si>
  <si>
    <t>A263Y9ZPYSSTB9</t>
  </si>
  <si>
    <t>Research scientist</t>
  </si>
  <si>
    <t>How to divide the pay based on sole contributions and group contributions</t>
  </si>
  <si>
    <t>It was fine. I had no problems.</t>
  </si>
  <si>
    <t>AP6X13YZHEZP9</t>
  </si>
  <si>
    <t>automotive technician</t>
  </si>
  <si>
    <t>confusing</t>
  </si>
  <si>
    <t>Finding out if people think the division is fair based on the effort put in by A B and C</t>
  </si>
  <si>
    <t>A21Y7K669KM1PR</t>
  </si>
  <si>
    <t>A bit challenging!</t>
  </si>
  <si>
    <t>AA4KKLIU4C3NY</t>
  </si>
  <si>
    <t>Was fun.  Thank you</t>
  </si>
  <si>
    <t>A2N962G55T9MOB</t>
  </si>
  <si>
    <t>church secretary</t>
  </si>
  <si>
    <t>3NQUW096OD99N0POI67GCHP097VL9R</t>
  </si>
  <si>
    <t>It was very interesting.</t>
  </si>
  <si>
    <t>3DGDV62G8VAOE1JNPPL8JBQ68BLP20</t>
  </si>
  <si>
    <t>Very interesting!</t>
  </si>
  <si>
    <t>how to fairly divide a revenue.</t>
  </si>
  <si>
    <t>I think that the survey was simple and straightforward. It explained the concepts of division in a way that was easy to process.</t>
  </si>
  <si>
    <t>I think it was interesting to see the different divisions and to determine if they were for or not.</t>
  </si>
  <si>
    <t>3R16PJFTTASX6O1UGBZOG915YHE4KH</t>
  </si>
  <si>
    <t>A2IOT3PCS9G5RK</t>
  </si>
  <si>
    <t>Intersting, but confusing</t>
  </si>
  <si>
    <t>A1DT7XOW0ISK0K</t>
  </si>
  <si>
    <t>Self-employed</t>
  </si>
  <si>
    <t>A1QFKWTPCNB98K</t>
  </si>
  <si>
    <t>Interesting study! Had a good time.</t>
  </si>
  <si>
    <t>A5BCSSPC180AG</t>
  </si>
  <si>
    <t>I am curious as to what the objective is.</t>
  </si>
  <si>
    <t>A390FP6231I631</t>
  </si>
  <si>
    <t>software engineer</t>
  </si>
  <si>
    <t>Short survey is very nice</t>
  </si>
  <si>
    <t>AA402T4YY1S7N</t>
  </si>
  <si>
    <t>I think it was interesting</t>
  </si>
  <si>
    <t>hunter</t>
  </si>
  <si>
    <t>pay's too low</t>
  </si>
  <si>
    <t>37VHPF5VZJ4G6RC801839242VUGC8Y</t>
  </si>
  <si>
    <t>AYHK8DTZONHKC</t>
  </si>
  <si>
    <t>Cybersecurity Engineer</t>
  </si>
  <si>
    <t>Wonderful survey aimed at understanding how biased or unbiased individuals can be</t>
  </si>
  <si>
    <t>A1JRMSNROZ1JX5</t>
  </si>
  <si>
    <t>A1QRGVE005067Q</t>
  </si>
  <si>
    <t>IT Tech</t>
  </si>
  <si>
    <t>meh</t>
  </si>
  <si>
    <t>It was thought-provoking.</t>
  </si>
  <si>
    <t>A171UXH8M8F6HS</t>
  </si>
  <si>
    <t>Web developer</t>
  </si>
  <si>
    <t>I think this survey was fine. It was about dividing revenue fairly.</t>
  </si>
  <si>
    <t>A28LE67Q1YR9TV</t>
  </si>
  <si>
    <t>a little confusing</t>
  </si>
  <si>
    <t>I think it's good and straight forward, having to decide what division would be fair.</t>
  </si>
  <si>
    <t>A3P1MB20GD77C5</t>
  </si>
  <si>
    <t>Employed fulltime</t>
  </si>
  <si>
    <t>None</t>
  </si>
  <si>
    <t>It is quite interactive and engaging</t>
  </si>
  <si>
    <t>ABC-500</t>
  </si>
  <si>
    <t>A-200 B-150 C-150</t>
  </si>
  <si>
    <t>Scenario</t>
  </si>
  <si>
    <t>Explanation</t>
  </si>
  <si>
    <t>R-1</t>
  </si>
  <si>
    <t>R-2</t>
  </si>
  <si>
    <t>R-3</t>
  </si>
  <si>
    <t>R-4</t>
  </si>
  <si>
    <t>R-5</t>
  </si>
  <si>
    <t>R-7</t>
  </si>
  <si>
    <t>R-6</t>
  </si>
  <si>
    <t>Total</t>
  </si>
  <si>
    <t>R-2:7</t>
  </si>
  <si>
    <t>37M4O367WQJASV5XFSVE0EZNNI75MV</t>
  </si>
  <si>
    <t>difficult when first looking at it but the breakdown helped</t>
  </si>
  <si>
    <t>A8KX1HFH8NE2Q</t>
  </si>
  <si>
    <t>Business Program Director</t>
  </si>
  <si>
    <t>I enjoyed this survey as it decomposed potential revenue opportunities into their individual components.  I think that you are trying to see how fairness is perceived when looking at revenue generated from a combination of providers.</t>
  </si>
  <si>
    <t>A3PXU2ZLEL8WRW</t>
  </si>
  <si>
    <t>It is intriguing</t>
  </si>
  <si>
    <t>Service Tech</t>
  </si>
  <si>
    <t>It was interesting to see the breakdown of earnings</t>
  </si>
  <si>
    <t>I think this is a good survey.</t>
  </si>
  <si>
    <t>Finding out what I think is a fair division based on the contributions between A,B, and C.</t>
  </si>
  <si>
    <t>based on revenue division</t>
  </si>
  <si>
    <t>Really unique survey that took some critical thinking.</t>
  </si>
  <si>
    <t>3ZTE0JGGDLTJRJZO7IXZ6OU2AZACOR</t>
  </si>
  <si>
    <t>A314XJY8V1YL12</t>
  </si>
  <si>
    <t>Lab manager</t>
  </si>
  <si>
    <t>It was easy to complete and understand</t>
  </si>
  <si>
    <t>3XDJY5RK6ZMB9K66AP3QMWA308I4UK</t>
  </si>
  <si>
    <t>A1ZDR2UN7M92LI</t>
  </si>
  <si>
    <t>Food prep</t>
  </si>
  <si>
    <t>Thank you</t>
  </si>
  <si>
    <t>AAXX5LDVJ32F8</t>
  </si>
  <si>
    <t>A1S5SPI4NQPGSI</t>
  </si>
  <si>
    <t>tech support</t>
  </si>
  <si>
    <t>It was different. A good way to make things fair.</t>
  </si>
  <si>
    <t>3Z3R5YC0QAO67NO6U19Z84LS6KKFTS</t>
  </si>
  <si>
    <t>AXY0D2AMLKE2A</t>
  </si>
  <si>
    <t>QA analyst</t>
  </si>
  <si>
    <t>interesting, thanks a lot, stay safe</t>
  </si>
  <si>
    <t>A3FMBSTZ3ZGSV1</t>
  </si>
  <si>
    <t>A survey about numbers.</t>
  </si>
  <si>
    <t>AXPZAP62ZYWP8</t>
  </si>
  <si>
    <t>I think it is trying to figure out how people feel about fairness with money distribution.</t>
  </si>
  <si>
    <t>people's perception of fairness and contribution</t>
  </si>
  <si>
    <t>I think it was about seeing what I think is far as far as the divisions between the three contributors.</t>
  </si>
  <si>
    <t>A3KJETYX1YIWNI</t>
  </si>
  <si>
    <t>Architect</t>
  </si>
  <si>
    <t>It seems quite challenging.</t>
  </si>
  <si>
    <t>A37XBH865833FE</t>
  </si>
  <si>
    <t>laborer</t>
  </si>
  <si>
    <t>I think that it was very complex and difficult to understand.</t>
  </si>
  <si>
    <t>ARR1VG3SV6BLW</t>
  </si>
  <si>
    <t>delivery driver</t>
  </si>
  <si>
    <t>3NKW03WTMT8VQTI93MP47NW5HGDWQV</t>
  </si>
  <si>
    <t>ANMD34DNHLOLC</t>
  </si>
  <si>
    <t>dispatcher</t>
  </si>
  <si>
    <t>A8QRIBTE41M10</t>
  </si>
  <si>
    <t>Stocking</t>
  </si>
  <si>
    <t>Interesting, although a bit confusing at first.</t>
  </si>
  <si>
    <t>A26376A6PIQ58H</t>
  </si>
  <si>
    <t>teacher</t>
  </si>
  <si>
    <t>AG430TVZD4313</t>
  </si>
  <si>
    <t>Ebay Seller &amp; Mechanical Turk Worker</t>
  </si>
  <si>
    <t>It is very interesting and made me think a lot. I tried to be as fair as possible.</t>
  </si>
  <si>
    <t>A4SQSL2ZCEU1</t>
  </si>
  <si>
    <t>I think in this study consider Math knowledge of people.</t>
  </si>
  <si>
    <t>A2APPZDU0VS9LN</t>
  </si>
  <si>
    <t>not sure</t>
  </si>
  <si>
    <t>3VDVA3ILJKGBC38S32V7KJ29FGX1G8</t>
  </si>
  <si>
    <t>A1QMOCGQW393OG</t>
  </si>
  <si>
    <t>mom</t>
  </si>
  <si>
    <t>A224B7BAQ0MZSN</t>
  </si>
  <si>
    <t>Research Chemist</t>
  </si>
  <si>
    <t>It took thought to understand the described scenarios, but it was interesting.</t>
  </si>
  <si>
    <t>A29CNQYJWMJ7G9</t>
  </si>
  <si>
    <t>I was expecting more steps...</t>
  </si>
  <si>
    <t>A2EK1HDV4I4GSK</t>
  </si>
  <si>
    <t>Warehouse manager</t>
  </si>
  <si>
    <t>very difficult survey</t>
  </si>
  <si>
    <t>A2QF2I6K9G059B</t>
  </si>
  <si>
    <t>Process Engineer</t>
  </si>
  <si>
    <t>Interesting concepts. I enjoyed thinking about how this translates to the real world.</t>
  </si>
  <si>
    <t>APZPQ332QVEUY</t>
  </si>
  <si>
    <t>AYM123ND5CL0L</t>
  </si>
  <si>
    <t>Not sure</t>
  </si>
  <si>
    <t>R-1:2</t>
  </si>
  <si>
    <t>R-3:7</t>
  </si>
  <si>
    <t>R-1:3</t>
  </si>
  <si>
    <t>R-4:7</t>
  </si>
  <si>
    <t>R-1:4</t>
  </si>
  <si>
    <t>R-5:7</t>
  </si>
  <si>
    <t>3XD2A6FGGUVWRDKE2F4HO33V13FS9S</t>
  </si>
  <si>
    <t>AFZOZ49IDLV1L</t>
  </si>
  <si>
    <t>CSRIII</t>
  </si>
  <si>
    <t>Unsure</t>
  </si>
  <si>
    <t>A3EXFIB2XTP9GL</t>
  </si>
  <si>
    <t>bartender</t>
  </si>
  <si>
    <t>it was weird</t>
  </si>
  <si>
    <t>A3F1SO6HO48A0E</t>
  </si>
  <si>
    <t>this was fun!</t>
  </si>
  <si>
    <t>A28P3ZGZB3XG9P</t>
  </si>
  <si>
    <t>it manager</t>
  </si>
  <si>
    <t>views of fairness</t>
  </si>
  <si>
    <t>A3UWHJTAUTF6TO</t>
  </si>
  <si>
    <t>boring</t>
  </si>
  <si>
    <t>A2O7LNRIBPIHAF</t>
  </si>
  <si>
    <t>Very interesting, would like to do similar surveys. Thank you.</t>
  </si>
  <si>
    <t>Odds</t>
  </si>
  <si>
    <t>Pred Cum Prob</t>
  </si>
  <si>
    <t>Observed Values</t>
  </si>
  <si>
    <t>Indep Variables</t>
  </si>
  <si>
    <t>Predicted Probabilities</t>
  </si>
  <si>
    <t>Forcasted Values</t>
  </si>
  <si>
    <t>R-1:5</t>
  </si>
  <si>
    <t>R-6:7</t>
  </si>
  <si>
    <t>R-1:6</t>
  </si>
  <si>
    <t>t-Test: Two-Sample Assuming Unequal Variances</t>
  </si>
  <si>
    <t>Variable 1</t>
  </si>
  <si>
    <t>Variable 2</t>
  </si>
  <si>
    <t>Mean</t>
  </si>
  <si>
    <t>Variance</t>
  </si>
  <si>
    <t>Observations</t>
  </si>
  <si>
    <t>Hypothesized Mean Difference</t>
  </si>
  <si>
    <t>df</t>
  </si>
  <si>
    <t>t Stat</t>
  </si>
  <si>
    <t>P(T&lt;=t) one-tail</t>
  </si>
  <si>
    <t>t Critical one-tail</t>
  </si>
  <si>
    <t>P(T&lt;=t) two-tail</t>
  </si>
  <si>
    <t>t Critical two-tail</t>
  </si>
  <si>
    <t>scenario 1</t>
  </si>
  <si>
    <t>scenario 2</t>
  </si>
  <si>
    <t>scenario 3</t>
  </si>
  <si>
    <t>scenario 4</t>
  </si>
  <si>
    <t>LL</t>
  </si>
  <si>
    <t>LL-const</t>
  </si>
  <si>
    <t>Log-Likelihood</t>
  </si>
  <si>
    <t>LL0</t>
  </si>
  <si>
    <t>LL1</t>
  </si>
  <si>
    <t>Chi-Sq</t>
  </si>
  <si>
    <t>p-value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</si>
</sst>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x14ac:knownFonts="1">
    <font>
      <sz val="10"/>
      <color rgb="FF000000"/>
      <name val="Arial"/>
    </font>
    <font>
      <sz val="10"/>
      <color theme="1"/>
      <name val="Arial"/>
    </font>
    <font>
      <sz val="10"/>
      <name val="Arial"/>
    </font>
    <font>
      <b/>
      <sz val="10"/>
      <color theme="1"/>
      <name val="Arial"/>
      <family val="2"/>
    </font>
    <font>
      <b/>
      <sz val="10"/>
      <color rgb="FF000000"/>
      <name val="Arial"/>
      <family val="2"/>
    </font>
    <font>
      <sz val="10"/>
      <color rgb="FF000000"/>
      <name val="Arial"/>
      <family val="2"/>
    </font>
    <font>
      <b/>
      <u/>
      <sz val="10"/>
      <color rgb="FF000000"/>
      <name val="Arial"/>
      <family val="2"/>
    </font>
    <font>
      <sz val="9"/>
      <color rgb="FF111111"/>
      <name val="Source Sans Pro"/>
      <family val="2"/>
    </font>
    <font>
      <i/>
      <sz val="10"/>
      <color rgb="FF000000"/>
      <name val="Arial"/>
      <family val="2"/>
    </font>
  </fonts>
  <fills count="8">
    <fill>
      <patternFill patternType="none"/>
    </fill>
    <fill>
      <patternFill patternType="gray125"/>
    </fill>
    <fill>
      <patternFill patternType="solid">
        <fgColor theme="2" tint="-0.14999847407452621"/>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7999816888943144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95">
    <xf numFmtId="0" fontId="0" fillId="0" borderId="0" xfId="0" applyFont="1" applyAlignment="1"/>
    <xf numFmtId="0" fontId="1" fillId="0" borderId="0" xfId="0" applyFont="1" applyAlignment="1"/>
    <xf numFmtId="0" fontId="1" fillId="0" borderId="0" xfId="0" applyFont="1" applyAlignment="1">
      <alignment wrapText="1"/>
    </xf>
    <xf numFmtId="164" fontId="1" fillId="0" borderId="0" xfId="0" applyNumberFormat="1" applyFont="1" applyAlignment="1">
      <alignment horizontal="left"/>
    </xf>
    <xf numFmtId="0" fontId="0" fillId="0" borderId="0" xfId="0" applyFont="1" applyAlignment="1">
      <alignment horizontal="right" readingOrder="2"/>
    </xf>
    <xf numFmtId="0" fontId="0" fillId="0" borderId="0" xfId="0" applyFont="1" applyAlignment="1">
      <alignment readingOrder="2"/>
    </xf>
    <xf numFmtId="164" fontId="2" fillId="0" borderId="0" xfId="0" applyNumberFormat="1" applyFont="1" applyAlignment="1">
      <alignment horizontal="left"/>
    </xf>
    <xf numFmtId="0" fontId="1" fillId="0" borderId="0" xfId="0" applyFont="1" applyAlignment="1">
      <alignment horizontal="center"/>
    </xf>
    <xf numFmtId="0" fontId="0" fillId="0" borderId="0" xfId="0" applyFont="1" applyAlignment="1">
      <alignment horizontal="right"/>
    </xf>
    <xf numFmtId="0" fontId="1" fillId="0" borderId="0" xfId="0" applyFont="1" applyAlignment="1">
      <alignment horizontal="left"/>
    </xf>
    <xf numFmtId="0" fontId="1" fillId="2" borderId="0" xfId="0" applyFont="1" applyFill="1" applyAlignment="1"/>
    <xf numFmtId="164" fontId="1" fillId="2" borderId="0" xfId="0" applyNumberFormat="1" applyFont="1" applyFill="1" applyAlignment="1">
      <alignment horizontal="left"/>
    </xf>
    <xf numFmtId="0" fontId="0" fillId="2" borderId="0" xfId="0" applyFont="1" applyFill="1" applyAlignment="1"/>
    <xf numFmtId="0" fontId="1" fillId="0" borderId="2" xfId="0" applyFont="1" applyBorder="1" applyAlignment="1">
      <alignment horizontal="center"/>
    </xf>
    <xf numFmtId="0" fontId="0" fillId="0" borderId="3" xfId="0" applyFont="1" applyBorder="1" applyAlignment="1"/>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xf numFmtId="0" fontId="0" fillId="0" borderId="0" xfId="0" applyFont="1" applyBorder="1" applyAlignment="1"/>
    <xf numFmtId="0" fontId="1" fillId="0" borderId="0" xfId="0" applyFont="1" applyBorder="1" applyAlignment="1"/>
    <xf numFmtId="0" fontId="1" fillId="0" borderId="6" xfId="0" applyFont="1" applyBorder="1" applyAlignment="1"/>
    <xf numFmtId="0" fontId="0" fillId="0" borderId="5" xfId="0" applyFont="1" applyBorder="1" applyAlignment="1"/>
    <xf numFmtId="0" fontId="0" fillId="0" borderId="6" xfId="0" applyFont="1" applyBorder="1" applyAlignment="1"/>
    <xf numFmtId="0" fontId="0" fillId="0" borderId="5" xfId="0" applyFont="1" applyBorder="1" applyAlignment="1">
      <alignment horizontal="center"/>
    </xf>
    <xf numFmtId="0" fontId="0" fillId="0" borderId="0" xfId="0" applyFont="1" applyBorder="1" applyAlignment="1">
      <alignment horizontal="center"/>
    </xf>
    <xf numFmtId="0" fontId="0" fillId="0" borderId="6" xfId="0" applyFont="1" applyBorder="1" applyAlignment="1">
      <alignment horizontal="center"/>
    </xf>
    <xf numFmtId="0" fontId="0" fillId="0" borderId="7" xfId="0" applyFont="1" applyBorder="1" applyAlignment="1"/>
    <xf numFmtId="0" fontId="0" fillId="0" borderId="8" xfId="0" applyFont="1" applyBorder="1" applyAlignment="1"/>
    <xf numFmtId="0" fontId="0" fillId="0" borderId="9" xfId="0" applyFont="1" applyBorder="1" applyAlignment="1"/>
    <xf numFmtId="0" fontId="3" fillId="0" borderId="0" xfId="0" applyFont="1" applyAlignment="1">
      <alignment horizontal="center"/>
    </xf>
    <xf numFmtId="0" fontId="4" fillId="0" borderId="0" xfId="0" applyFont="1" applyAlignment="1">
      <alignment horizontal="center"/>
    </xf>
    <xf numFmtId="0" fontId="3" fillId="0" borderId="0" xfId="0" applyFont="1"/>
    <xf numFmtId="0" fontId="4" fillId="0" borderId="2" xfId="0" applyFont="1" applyBorder="1" applyAlignment="1">
      <alignment horizontal="center"/>
    </xf>
    <xf numFmtId="0" fontId="4" fillId="0" borderId="3" xfId="0" applyFont="1" applyBorder="1" applyAlignment="1"/>
    <xf numFmtId="0" fontId="4" fillId="0" borderId="3" xfId="0" applyFont="1" applyBorder="1" applyAlignment="1">
      <alignment horizontal="center"/>
    </xf>
    <xf numFmtId="0" fontId="4" fillId="0" borderId="4" xfId="0" applyFont="1" applyBorder="1" applyAlignment="1">
      <alignment horizontal="center"/>
    </xf>
    <xf numFmtId="0" fontId="0" fillId="0" borderId="1" xfId="0" applyFont="1" applyBorder="1" applyAlignment="1"/>
    <xf numFmtId="0" fontId="0" fillId="0" borderId="0" xfId="0"/>
    <xf numFmtId="0" fontId="4"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0" xfId="0" applyBorder="1" applyAlignment="1">
      <alignment horizontal="center"/>
    </xf>
    <xf numFmtId="0" fontId="0" fillId="0" borderId="14" xfId="0" applyBorder="1" applyAlignment="1">
      <alignment horizontal="center"/>
    </xf>
    <xf numFmtId="0" fontId="4" fillId="0" borderId="0" xfId="0" applyFont="1" applyAlignment="1">
      <alignment horizontal="left"/>
    </xf>
    <xf numFmtId="0" fontId="0" fillId="0" borderId="0" xfId="0" applyAlignment="1">
      <alignment horizontal="left"/>
    </xf>
    <xf numFmtId="0" fontId="0" fillId="0" borderId="0" xfId="0" applyFont="1" applyAlignment="1">
      <alignment horizontal="left"/>
    </xf>
    <xf numFmtId="0" fontId="0" fillId="0" borderId="13" xfId="0" applyBorder="1"/>
    <xf numFmtId="0" fontId="0" fillId="0" borderId="0"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applyFont="1" applyAlignment="1">
      <alignment horizontal="center"/>
    </xf>
    <xf numFmtId="0" fontId="0" fillId="3" borderId="13" xfId="0" applyFill="1" applyBorder="1"/>
    <xf numFmtId="0" fontId="0" fillId="3" borderId="0" xfId="0" applyFill="1" applyBorder="1"/>
    <xf numFmtId="0" fontId="0" fillId="0" borderId="13" xfId="0" applyFont="1" applyBorder="1" applyAlignment="1"/>
    <xf numFmtId="0" fontId="0" fillId="0" borderId="14" xfId="0" applyFont="1" applyBorder="1" applyAlignment="1"/>
    <xf numFmtId="0" fontId="0" fillId="0" borderId="15" xfId="0" applyFont="1" applyBorder="1" applyAlignment="1"/>
    <xf numFmtId="0" fontId="0" fillId="0" borderId="16" xfId="0" applyFont="1" applyBorder="1" applyAlignment="1">
      <alignment horizontal="center"/>
    </xf>
    <xf numFmtId="0" fontId="0" fillId="0" borderId="16" xfId="0" applyFont="1" applyBorder="1" applyAlignment="1"/>
    <xf numFmtId="0" fontId="0" fillId="0" borderId="17" xfId="0" applyFont="1" applyBorder="1" applyAlignment="1"/>
    <xf numFmtId="0" fontId="5" fillId="0" borderId="0" xfId="0" applyFont="1" applyBorder="1" applyAlignment="1"/>
    <xf numFmtId="0" fontId="5" fillId="0" borderId="13" xfId="0" applyFont="1" applyBorder="1" applyAlignment="1">
      <alignment horizontal="left"/>
    </xf>
    <xf numFmtId="0" fontId="4" fillId="0" borderId="18" xfId="0" applyFont="1" applyBorder="1" applyAlignment="1">
      <alignment horizontal="center"/>
    </xf>
    <xf numFmtId="0" fontId="0" fillId="0" borderId="19" xfId="0" applyFont="1" applyBorder="1" applyAlignment="1"/>
    <xf numFmtId="0" fontId="0" fillId="0" borderId="20" xfId="0" applyFont="1" applyBorder="1" applyAlignment="1"/>
    <xf numFmtId="0" fontId="5" fillId="0" borderId="14" xfId="0" applyFont="1" applyBorder="1" applyAlignment="1"/>
    <xf numFmtId="0" fontId="0" fillId="0" borderId="0" xfId="0" applyFont="1" applyFill="1" applyBorder="1" applyAlignment="1">
      <alignment horizontal="left"/>
    </xf>
    <xf numFmtId="0" fontId="0" fillId="0" borderId="0" xfId="0" applyFont="1" applyBorder="1" applyAlignment="1">
      <alignment horizontal="left"/>
    </xf>
    <xf numFmtId="0" fontId="5" fillId="0" borderId="0" xfId="0" applyFont="1" applyBorder="1" applyAlignment="1">
      <alignment horizontal="left"/>
    </xf>
    <xf numFmtId="0" fontId="5" fillId="0" borderId="0" xfId="0" applyFont="1" applyAlignment="1">
      <alignment horizontal="center"/>
    </xf>
    <xf numFmtId="0" fontId="5" fillId="0" borderId="0" xfId="0" applyFont="1" applyAlignment="1">
      <alignment horizontal="left"/>
    </xf>
    <xf numFmtId="0" fontId="5" fillId="3" borderId="0" xfId="0" applyFont="1" applyFill="1" applyAlignment="1">
      <alignment horizontal="left"/>
    </xf>
    <xf numFmtId="0" fontId="5" fillId="3" borderId="0" xfId="0" applyFont="1" applyFill="1"/>
    <xf numFmtId="0" fontId="0" fillId="3" borderId="14" xfId="0" applyFill="1" applyBorder="1"/>
    <xf numFmtId="0" fontId="0" fillId="0" borderId="22" xfId="0" applyFont="1" applyBorder="1" applyAlignment="1"/>
    <xf numFmtId="9" fontId="5" fillId="0" borderId="14" xfId="0" applyNumberFormat="1" applyFont="1" applyBorder="1" applyAlignment="1">
      <alignment horizontal="center"/>
    </xf>
    <xf numFmtId="0" fontId="0" fillId="0" borderId="14" xfId="0" applyFont="1" applyBorder="1" applyAlignment="1">
      <alignment horizontal="center"/>
    </xf>
    <xf numFmtId="9" fontId="0" fillId="0" borderId="14" xfId="0" applyNumberFormat="1" applyFont="1" applyBorder="1" applyAlignment="1">
      <alignment horizontal="center"/>
    </xf>
    <xf numFmtId="0" fontId="5" fillId="0" borderId="0" xfId="0" applyFont="1" applyBorder="1" applyAlignment="1">
      <alignment horizontal="center"/>
    </xf>
    <xf numFmtId="9" fontId="0" fillId="0" borderId="0" xfId="0" applyNumberFormat="1" applyFont="1" applyBorder="1" applyAlignment="1">
      <alignment horizontal="center"/>
    </xf>
    <xf numFmtId="9" fontId="4" fillId="0" borderId="14" xfId="0" applyNumberFormat="1" applyFont="1" applyBorder="1" applyAlignment="1">
      <alignment horizontal="center"/>
    </xf>
    <xf numFmtId="9" fontId="4" fillId="0" borderId="0" xfId="0" applyNumberFormat="1" applyFont="1" applyBorder="1" applyAlignment="1">
      <alignment horizontal="center"/>
    </xf>
    <xf numFmtId="9" fontId="5" fillId="0" borderId="0" xfId="0" applyNumberFormat="1" applyFont="1" applyBorder="1" applyAlignment="1">
      <alignment horizontal="center"/>
    </xf>
    <xf numFmtId="0" fontId="5" fillId="0" borderId="0" xfId="0" applyFont="1" applyBorder="1" applyAlignment="1">
      <alignment horizontal="center"/>
    </xf>
    <xf numFmtId="0" fontId="5" fillId="0" borderId="13" xfId="0" applyFont="1" applyBorder="1" applyAlignment="1"/>
    <xf numFmtId="0" fontId="4" fillId="0" borderId="0" xfId="0" applyFont="1"/>
    <xf numFmtId="0" fontId="4" fillId="0" borderId="0" xfId="0" applyFont="1" applyAlignment="1"/>
    <xf numFmtId="0" fontId="4" fillId="0" borderId="12" xfId="0" applyFont="1" applyFill="1" applyBorder="1" applyAlignment="1">
      <alignment horizontal="center"/>
    </xf>
    <xf numFmtId="0" fontId="0" fillId="0" borderId="15" xfId="0" applyFont="1" applyBorder="1" applyAlignment="1">
      <alignment horizontal="center"/>
    </xf>
    <xf numFmtId="0" fontId="0" fillId="0" borderId="17" xfId="0" applyFont="1" applyBorder="1" applyAlignment="1">
      <alignment horizontal="center"/>
    </xf>
    <xf numFmtId="0" fontId="5" fillId="0" borderId="0" xfId="0" applyFont="1" applyBorder="1" applyAlignment="1">
      <alignment horizontal="center"/>
    </xf>
    <xf numFmtId="0" fontId="5" fillId="0" borderId="14" xfId="0" applyFont="1" applyBorder="1" applyAlignment="1">
      <alignment horizontal="center"/>
    </xf>
    <xf numFmtId="0" fontId="0" fillId="0" borderId="0" xfId="0" applyFont="1" applyBorder="1" applyAlignment="1">
      <alignment horizontal="center"/>
    </xf>
    <xf numFmtId="0" fontId="4" fillId="0" borderId="0" xfId="0" applyFont="1" applyFill="1" applyBorder="1" applyAlignment="1">
      <alignment horizontal="center"/>
    </xf>
    <xf numFmtId="0" fontId="6" fillId="0" borderId="15" xfId="0" applyFont="1" applyBorder="1" applyAlignment="1"/>
    <xf numFmtId="0" fontId="4" fillId="0" borderId="15" xfId="0" applyFont="1" applyBorder="1" applyAlignment="1"/>
    <xf numFmtId="0" fontId="4" fillId="0" borderId="16" xfId="0" applyFont="1" applyBorder="1" applyAlignment="1"/>
    <xf numFmtId="0" fontId="4" fillId="0" borderId="14" xfId="0" applyFont="1" applyBorder="1" applyAlignment="1">
      <alignment horizontal="center"/>
    </xf>
    <xf numFmtId="0" fontId="4" fillId="0" borderId="0" xfId="0" applyFont="1" applyBorder="1" applyAlignment="1">
      <alignment horizontal="center"/>
    </xf>
    <xf numFmtId="0" fontId="0" fillId="0" borderId="0" xfId="0" applyFont="1" applyBorder="1" applyAlignment="1">
      <alignment horizontal="center"/>
    </xf>
    <xf numFmtId="0" fontId="5" fillId="0" borderId="14" xfId="0" applyFont="1" applyBorder="1" applyAlignment="1">
      <alignment horizontal="center"/>
    </xf>
    <xf numFmtId="0" fontId="5" fillId="0" borderId="0" xfId="0" applyFont="1" applyBorder="1" applyAlignment="1">
      <alignment horizontal="center"/>
    </xf>
    <xf numFmtId="0" fontId="0" fillId="0" borderId="0" xfId="0" applyFont="1" applyFill="1" applyBorder="1" applyAlignment="1">
      <alignment horizontal="center"/>
    </xf>
    <xf numFmtId="0" fontId="0" fillId="0" borderId="0" xfId="0" applyFont="1" applyBorder="1" applyAlignment="1">
      <alignment horizontal="center"/>
    </xf>
    <xf numFmtId="0" fontId="0" fillId="0" borderId="14" xfId="0" applyFont="1" applyBorder="1" applyAlignment="1">
      <alignment horizontal="center"/>
    </xf>
    <xf numFmtId="0" fontId="4" fillId="0" borderId="10" xfId="0" applyFont="1" applyBorder="1"/>
    <xf numFmtId="0" fontId="4" fillId="0" borderId="11" xfId="0" applyFont="1" applyBorder="1"/>
    <xf numFmtId="0" fontId="4" fillId="0" borderId="12" xfId="0" applyFont="1" applyBorder="1"/>
    <xf numFmtId="0" fontId="0" fillId="0" borderId="0" xfId="0" applyFont="1" applyFill="1" applyBorder="1" applyAlignment="1"/>
    <xf numFmtId="0" fontId="0" fillId="0" borderId="14" xfId="0" applyFont="1" applyFill="1" applyBorder="1" applyAlignment="1"/>
    <xf numFmtId="0" fontId="0" fillId="5" borderId="0" xfId="0" applyFont="1" applyFill="1" applyAlignment="1"/>
    <xf numFmtId="0" fontId="0" fillId="4" borderId="0" xfId="0" applyFont="1" applyFill="1" applyAlignment="1"/>
    <xf numFmtId="0" fontId="0" fillId="0" borderId="0" xfId="0" applyFont="1" applyFill="1" applyAlignment="1"/>
    <xf numFmtId="0" fontId="0" fillId="0" borderId="0" xfId="0" applyFill="1"/>
    <xf numFmtId="0" fontId="0" fillId="0" borderId="13" xfId="0" applyFill="1" applyBorder="1"/>
    <xf numFmtId="0" fontId="0" fillId="0" borderId="0" xfId="0" applyFill="1" applyBorder="1"/>
    <xf numFmtId="0" fontId="0" fillId="0" borderId="14" xfId="0" applyFill="1" applyBorder="1"/>
    <xf numFmtId="0" fontId="0" fillId="0" borderId="0" xfId="0" applyFill="1" applyAlignment="1">
      <alignment horizontal="center"/>
    </xf>
    <xf numFmtId="0" fontId="0" fillId="0" borderId="15" xfId="0" applyFill="1" applyBorder="1"/>
    <xf numFmtId="0" fontId="0" fillId="0" borderId="16" xfId="0" applyFill="1" applyBorder="1"/>
    <xf numFmtId="0" fontId="0" fillId="0" borderId="17" xfId="0" applyFill="1" applyBorder="1"/>
    <xf numFmtId="0" fontId="0" fillId="0" borderId="13" xfId="0" applyFont="1" applyBorder="1" applyAlignment="1">
      <alignment horizontal="center"/>
    </xf>
    <xf numFmtId="0" fontId="5" fillId="0" borderId="13" xfId="0" applyFont="1" applyBorder="1" applyAlignment="1">
      <alignment horizontal="center"/>
    </xf>
    <xf numFmtId="0" fontId="5" fillId="0" borderId="15" xfId="0" applyFont="1" applyBorder="1" applyAlignment="1">
      <alignment horizontal="center"/>
    </xf>
    <xf numFmtId="0" fontId="4" fillId="0" borderId="16" xfId="0" applyFont="1" applyBorder="1" applyAlignment="1">
      <alignment horizontal="center"/>
    </xf>
    <xf numFmtId="9" fontId="4" fillId="0" borderId="17" xfId="0" applyNumberFormat="1" applyFont="1" applyBorder="1" applyAlignment="1">
      <alignment horizontal="center"/>
    </xf>
    <xf numFmtId="0" fontId="0" fillId="6" borderId="0" xfId="0" applyFont="1" applyFill="1" applyBorder="1" applyAlignment="1">
      <alignment horizontal="center"/>
    </xf>
    <xf numFmtId="0" fontId="5" fillId="6" borderId="0" xfId="0" applyFont="1" applyFill="1" applyBorder="1" applyAlignment="1">
      <alignment horizontal="center"/>
    </xf>
    <xf numFmtId="9" fontId="5" fillId="6" borderId="14" xfId="0" applyNumberFormat="1" applyFont="1" applyFill="1" applyBorder="1" applyAlignment="1">
      <alignment horizontal="center"/>
    </xf>
    <xf numFmtId="0" fontId="0" fillId="7" borderId="0" xfId="0" applyFont="1" applyFill="1" applyBorder="1" applyAlignment="1">
      <alignment horizontal="center"/>
    </xf>
    <xf numFmtId="9" fontId="5" fillId="7" borderId="14" xfId="0" applyNumberFormat="1" applyFont="1" applyFill="1" applyBorder="1" applyAlignment="1">
      <alignment horizontal="center"/>
    </xf>
    <xf numFmtId="0" fontId="5" fillId="7" borderId="14" xfId="0" applyFont="1" applyFill="1" applyBorder="1" applyAlignment="1">
      <alignment horizontal="center"/>
    </xf>
    <xf numFmtId="0" fontId="0" fillId="0" borderId="13" xfId="0" applyFont="1" applyBorder="1" applyAlignment="1">
      <alignment horizontal="left"/>
    </xf>
    <xf numFmtId="0" fontId="5" fillId="0" borderId="15" xfId="0" applyFont="1" applyBorder="1" applyAlignment="1">
      <alignment horizontal="left"/>
    </xf>
    <xf numFmtId="0" fontId="0" fillId="0" borderId="14" xfId="0" applyFont="1" applyFill="1" applyBorder="1" applyAlignment="1">
      <alignment horizontal="center"/>
    </xf>
    <xf numFmtId="0" fontId="0" fillId="0" borderId="0" xfId="0" applyFont="1" applyFill="1" applyBorder="1" applyAlignment="1">
      <alignment horizontal="center"/>
    </xf>
    <xf numFmtId="0" fontId="0" fillId="0" borderId="0" xfId="0" applyFont="1" applyBorder="1" applyAlignment="1">
      <alignment horizontal="center"/>
    </xf>
    <xf numFmtId="0" fontId="0" fillId="0" borderId="14" xfId="0" applyFont="1" applyBorder="1" applyAlignment="1">
      <alignment horizontal="center"/>
    </xf>
    <xf numFmtId="0" fontId="5" fillId="6" borderId="14" xfId="0" applyFont="1" applyFill="1" applyBorder="1" applyAlignment="1">
      <alignment horizontal="center"/>
    </xf>
    <xf numFmtId="0" fontId="0" fillId="0" borderId="10" xfId="0" applyFont="1" applyBorder="1" applyAlignment="1"/>
    <xf numFmtId="0" fontId="0" fillId="0" borderId="12" xfId="0" applyFont="1" applyBorder="1" applyAlignment="1"/>
    <xf numFmtId="0" fontId="0" fillId="0" borderId="11" xfId="0" applyFont="1" applyBorder="1" applyAlignment="1"/>
    <xf numFmtId="0" fontId="0" fillId="0" borderId="25" xfId="0" applyFont="1" applyBorder="1" applyAlignment="1"/>
    <xf numFmtId="0" fontId="0" fillId="0" borderId="26" xfId="0" applyFont="1" applyBorder="1" applyAlignment="1"/>
    <xf numFmtId="0" fontId="0" fillId="0" borderId="27" xfId="0" applyFont="1" applyBorder="1" applyAlignment="1"/>
    <xf numFmtId="0" fontId="7" fillId="0" borderId="0" xfId="0" applyFont="1" applyAlignment="1"/>
    <xf numFmtId="0" fontId="5" fillId="0" borderId="0" xfId="0" applyFont="1" applyAlignment="1"/>
    <xf numFmtId="0" fontId="5" fillId="0" borderId="14" xfId="0" applyFont="1" applyBorder="1" applyAlignment="1">
      <alignment horizontal="center" vertical="center"/>
    </xf>
    <xf numFmtId="0" fontId="0" fillId="0" borderId="10" xfId="0" applyFont="1" applyFill="1" applyBorder="1" applyAlignment="1"/>
    <xf numFmtId="0" fontId="0" fillId="0" borderId="11" xfId="0" applyFont="1" applyFill="1" applyBorder="1" applyAlignment="1"/>
    <xf numFmtId="0" fontId="0" fillId="0" borderId="12" xfId="0" applyFont="1" applyFill="1" applyBorder="1" applyAlignment="1"/>
    <xf numFmtId="0" fontId="0" fillId="0" borderId="13" xfId="0" applyFont="1" applyFill="1" applyBorder="1" applyAlignment="1"/>
    <xf numFmtId="0" fontId="0" fillId="0" borderId="15" xfId="0" applyFont="1" applyFill="1" applyBorder="1" applyAlignment="1"/>
    <xf numFmtId="0" fontId="0" fillId="0" borderId="16" xfId="0" applyFont="1" applyFill="1" applyBorder="1" applyAlignment="1"/>
    <xf numFmtId="0" fontId="0" fillId="0" borderId="17" xfId="0" applyFont="1" applyFill="1" applyBorder="1" applyAlignment="1"/>
    <xf numFmtId="0" fontId="0" fillId="0" borderId="0" xfId="0" applyFill="1" applyBorder="1" applyAlignment="1"/>
    <xf numFmtId="0" fontId="8" fillId="0" borderId="28" xfId="0" applyFont="1" applyFill="1" applyBorder="1" applyAlignment="1">
      <alignment horizontal="center"/>
    </xf>
    <xf numFmtId="0" fontId="8" fillId="0" borderId="29" xfId="0" applyFont="1" applyFill="1" applyBorder="1" applyAlignment="1">
      <alignment horizontal="center"/>
    </xf>
    <xf numFmtId="0" fontId="0" fillId="0" borderId="13" xfId="0" applyFill="1" applyBorder="1" applyAlignment="1"/>
    <xf numFmtId="0" fontId="0" fillId="0" borderId="14" xfId="0" applyFill="1" applyBorder="1" applyAlignment="1"/>
    <xf numFmtId="0" fontId="0" fillId="0" borderId="15" xfId="0" applyFill="1" applyBorder="1" applyAlignment="1"/>
    <xf numFmtId="0" fontId="0" fillId="0" borderId="17" xfId="0" applyFill="1" applyBorder="1" applyAlignment="1"/>
    <xf numFmtId="0" fontId="8" fillId="0" borderId="30" xfId="0" applyFont="1" applyFill="1" applyBorder="1" applyAlignment="1">
      <alignment horizontal="center"/>
    </xf>
    <xf numFmtId="0" fontId="0" fillId="0" borderId="26" xfId="0" applyFill="1" applyBorder="1" applyAlignment="1"/>
    <xf numFmtId="0" fontId="0" fillId="0" borderId="27" xfId="0" applyFill="1" applyBorder="1" applyAlignment="1"/>
    <xf numFmtId="0" fontId="5" fillId="0" borderId="26" xfId="0" applyFont="1" applyFill="1" applyBorder="1" applyAlignment="1"/>
    <xf numFmtId="0" fontId="4" fillId="0" borderId="24" xfId="0" applyFont="1" applyBorder="1" applyAlignment="1">
      <alignment horizontal="center"/>
    </xf>
    <xf numFmtId="0" fontId="0" fillId="0" borderId="5" xfId="0" applyFont="1" applyFill="1" applyBorder="1" applyAlignment="1">
      <alignment horizontal="center"/>
    </xf>
    <xf numFmtId="0" fontId="0" fillId="0" borderId="14" xfId="0" applyFont="1" applyFill="1" applyBorder="1" applyAlignment="1">
      <alignment horizontal="center"/>
    </xf>
    <xf numFmtId="0" fontId="0" fillId="0" borderId="21" xfId="0" applyFont="1" applyBorder="1" applyAlignment="1">
      <alignment horizontal="center"/>
    </xf>
    <xf numFmtId="0" fontId="0" fillId="0" borderId="23" xfId="0" applyFont="1" applyBorder="1" applyAlignment="1">
      <alignment horizontal="center"/>
    </xf>
    <xf numFmtId="0" fontId="5" fillId="0" borderId="5" xfId="0" applyFont="1" applyBorder="1" applyAlignment="1">
      <alignment horizontal="center"/>
    </xf>
    <xf numFmtId="0" fontId="5" fillId="0" borderId="14" xfId="0" applyFont="1" applyBorder="1" applyAlignment="1">
      <alignment horizontal="center"/>
    </xf>
    <xf numFmtId="0" fontId="5" fillId="0" borderId="0" xfId="0" applyFont="1" applyBorder="1" applyAlignment="1">
      <alignment horizontal="center"/>
    </xf>
    <xf numFmtId="0" fontId="0" fillId="0" borderId="0" xfId="0" applyFont="1" applyFill="1" applyBorder="1" applyAlignment="1">
      <alignment horizontal="center"/>
    </xf>
    <xf numFmtId="0" fontId="0" fillId="0" borderId="16" xfId="0" applyFont="1" applyBorder="1" applyAlignment="1">
      <alignment horizontal="center"/>
    </xf>
    <xf numFmtId="0" fontId="0" fillId="0" borderId="0" xfId="0" applyFont="1" applyBorder="1" applyAlignment="1">
      <alignment horizontal="center"/>
    </xf>
    <xf numFmtId="0" fontId="0" fillId="0" borderId="14" xfId="0" applyFont="1" applyBorder="1" applyAlignment="1">
      <alignment horizontal="center"/>
    </xf>
    <xf numFmtId="0" fontId="0" fillId="0" borderId="16" xfId="0" applyFont="1" applyFill="1" applyBorder="1" applyAlignment="1">
      <alignment horizontal="center"/>
    </xf>
    <xf numFmtId="0" fontId="0" fillId="0" borderId="17" xfId="0" applyFont="1" applyFill="1" applyBorder="1" applyAlignment="1">
      <alignment horizontal="center"/>
    </xf>
    <xf numFmtId="0" fontId="5" fillId="0" borderId="16" xfId="0" applyFont="1" applyBorder="1" applyAlignment="1">
      <alignment horizontal="center"/>
    </xf>
    <xf numFmtId="0" fontId="5" fillId="0" borderId="17"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32" xfId="0" applyFont="1" applyBorder="1" applyAlignment="1">
      <alignment horizontal="center"/>
    </xf>
    <xf numFmtId="0" fontId="4" fillId="0" borderId="31" xfId="0" applyFont="1" applyBorder="1" applyAlignment="1">
      <alignment horizontal="center"/>
    </xf>
    <xf numFmtId="0" fontId="4" fillId="0" borderId="33" xfId="0" applyFont="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5" fillId="0" borderId="14" xfId="0" applyFont="1" applyBorder="1" applyAlignment="1">
      <alignment horizontal="center" vertical="center"/>
    </xf>
    <xf numFmtId="0" fontId="0" fillId="0" borderId="1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Spliddit</c:v>
          </c:tx>
          <c:spPr>
            <a:solidFill>
              <a:schemeClr val="accent1"/>
            </a:solidFill>
            <a:ln>
              <a:noFill/>
            </a:ln>
            <a:effectLst/>
          </c:spPr>
          <c:invertIfNegative val="0"/>
          <c:cat>
            <c:strLit>
              <c:ptCount val="4"/>
              <c:pt idx="0">
                <c:v>scenario 1</c:v>
              </c:pt>
              <c:pt idx="1">
                <c:v>scenario 2</c:v>
              </c:pt>
              <c:pt idx="2">
                <c:v>scenario 3</c:v>
              </c:pt>
              <c:pt idx="3">
                <c:v>scenario 4</c:v>
              </c:pt>
            </c:strLit>
          </c:cat>
          <c:val>
            <c:numRef>
              <c:f>גיליון3!$H$12:$K$12</c:f>
              <c:numCache>
                <c:formatCode>General</c:formatCode>
                <c:ptCount val="4"/>
                <c:pt idx="0">
                  <c:v>4.5</c:v>
                </c:pt>
                <c:pt idx="1">
                  <c:v>4.4666666666666668</c:v>
                </c:pt>
                <c:pt idx="2">
                  <c:v>4.5999999999999996</c:v>
                </c:pt>
                <c:pt idx="3">
                  <c:v>4.5</c:v>
                </c:pt>
              </c:numCache>
            </c:numRef>
          </c:val>
          <c:extLst>
            <c:ext xmlns:c16="http://schemas.microsoft.com/office/drawing/2014/chart" uri="{C3380CC4-5D6E-409C-BE32-E72D297353CC}">
              <c16:uniqueId val="{00000000-07FC-4913-8507-91058B7A614F}"/>
            </c:ext>
          </c:extLst>
        </c:ser>
        <c:ser>
          <c:idx val="1"/>
          <c:order val="1"/>
          <c:tx>
            <c:v>X-SHAP</c:v>
          </c:tx>
          <c:spPr>
            <a:solidFill>
              <a:schemeClr val="accent2"/>
            </a:solidFill>
            <a:ln>
              <a:noFill/>
            </a:ln>
            <a:effectLst/>
          </c:spPr>
          <c:invertIfNegative val="0"/>
          <c:cat>
            <c:strLit>
              <c:ptCount val="4"/>
              <c:pt idx="0">
                <c:v>scenario 1</c:v>
              </c:pt>
              <c:pt idx="1">
                <c:v>scenario 2</c:v>
              </c:pt>
              <c:pt idx="2">
                <c:v>scenario 3</c:v>
              </c:pt>
              <c:pt idx="3">
                <c:v>scenario 4</c:v>
              </c:pt>
            </c:strLit>
          </c:cat>
          <c:val>
            <c:numRef>
              <c:f>גיליון3!$H$13:$K$13</c:f>
              <c:numCache>
                <c:formatCode>General</c:formatCode>
                <c:ptCount val="4"/>
                <c:pt idx="0">
                  <c:v>5.666666666666667</c:v>
                </c:pt>
                <c:pt idx="1">
                  <c:v>5.7</c:v>
                </c:pt>
                <c:pt idx="2">
                  <c:v>5.0999999999999996</c:v>
                </c:pt>
                <c:pt idx="3">
                  <c:v>5.5</c:v>
                </c:pt>
              </c:numCache>
            </c:numRef>
          </c:val>
          <c:extLst>
            <c:ext xmlns:c16="http://schemas.microsoft.com/office/drawing/2014/chart" uri="{C3380CC4-5D6E-409C-BE32-E72D297353CC}">
              <c16:uniqueId val="{00000001-07FC-4913-8507-91058B7A614F}"/>
            </c:ext>
          </c:extLst>
        </c:ser>
        <c:dLbls>
          <c:showLegendKey val="0"/>
          <c:showVal val="0"/>
          <c:showCatName val="0"/>
          <c:showSerName val="0"/>
          <c:showPercent val="0"/>
          <c:showBubbleSize val="0"/>
        </c:dLbls>
        <c:gapWidth val="219"/>
        <c:overlap val="-27"/>
        <c:axId val="411087488"/>
        <c:axId val="411082496"/>
      </c:barChart>
      <c:catAx>
        <c:axId val="41108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IL"/>
          </a:p>
        </c:txPr>
        <c:crossAx val="411082496"/>
        <c:crosses val="autoZero"/>
        <c:auto val="1"/>
        <c:lblAlgn val="ctr"/>
        <c:lblOffset val="100"/>
        <c:noMultiLvlLbl val="0"/>
      </c:catAx>
      <c:valAx>
        <c:axId val="411082496"/>
        <c:scaling>
          <c:orientation val="minMax"/>
          <c:min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IL"/>
          </a:p>
        </c:txPr>
        <c:crossAx val="411087488"/>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288925</xdr:colOff>
      <xdr:row>2</xdr:row>
      <xdr:rowOff>19050</xdr:rowOff>
    </xdr:from>
    <xdr:to>
      <xdr:col>10</xdr:col>
      <xdr:colOff>593725</xdr:colOff>
      <xdr:row>19</xdr:row>
      <xdr:rowOff>63500</xdr:rowOff>
    </xdr:to>
    <xdr:graphicFrame macro="">
      <xdr:nvGraphicFramePr>
        <xdr:cNvPr id="3" name="תרשים 2">
          <a:extLst>
            <a:ext uri="{FF2B5EF4-FFF2-40B4-BE49-F238E27FC236}">
              <a16:creationId xmlns:a16="http://schemas.microsoft.com/office/drawing/2014/main" id="{D87ACBC1-0F4C-4655-8068-C45B00C867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ir/Desktop/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 val="XRealStats"/>
    </sheetNames>
    <definedNames>
      <definedName name="LogitCoeff"/>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57F6-A115-4EC3-8B29-ED81B4EF8006}">
  <dimension ref="A1:L38"/>
  <sheetViews>
    <sheetView zoomScale="70" zoomScaleNormal="70" workbookViewId="0">
      <selection activeCell="E39" sqref="E39"/>
    </sheetView>
  </sheetViews>
  <sheetFormatPr defaultRowHeight="12.5" x14ac:dyDescent="0.25"/>
  <cols>
    <col min="1" max="1" width="18.36328125" customWidth="1"/>
    <col min="2" max="2" width="16.90625" customWidth="1"/>
    <col min="3" max="3" width="35.36328125" customWidth="1"/>
    <col min="4" max="4" width="18.36328125" customWidth="1"/>
    <col min="5" max="5" width="24.26953125" customWidth="1"/>
    <col min="6" max="6" width="19.1796875" customWidth="1"/>
    <col min="7" max="7" width="23.90625" customWidth="1"/>
    <col min="8" max="8" width="17.1796875" customWidth="1"/>
    <col min="9" max="9" width="22.453125" customWidth="1"/>
  </cols>
  <sheetData>
    <row r="1" spans="1:12" ht="13" x14ac:dyDescent="0.3">
      <c r="B1" s="32" t="s">
        <v>1</v>
      </c>
      <c r="C1" s="33"/>
      <c r="D1" s="33" t="s">
        <v>2</v>
      </c>
      <c r="E1" s="33"/>
      <c r="F1" s="34" t="s">
        <v>3</v>
      </c>
      <c r="G1" s="33"/>
      <c r="H1" s="35" t="s">
        <v>4</v>
      </c>
    </row>
    <row r="2" spans="1:12" x14ac:dyDescent="0.25">
      <c r="B2" s="21" t="s">
        <v>60</v>
      </c>
      <c r="C2" s="18"/>
      <c r="D2" s="18" t="s">
        <v>60</v>
      </c>
      <c r="E2" s="18"/>
      <c r="F2" s="18" t="s">
        <v>60</v>
      </c>
      <c r="G2" s="18"/>
      <c r="H2" s="22" t="s">
        <v>100</v>
      </c>
    </row>
    <row r="3" spans="1:12" x14ac:dyDescent="0.25">
      <c r="B3" s="21" t="s">
        <v>61</v>
      </c>
      <c r="C3" s="18"/>
      <c r="D3" s="18" t="s">
        <v>61</v>
      </c>
      <c r="E3" s="18"/>
      <c r="F3" s="18" t="s">
        <v>61</v>
      </c>
      <c r="G3" s="18"/>
      <c r="H3" s="22" t="s">
        <v>61</v>
      </c>
    </row>
    <row r="4" spans="1:12" x14ac:dyDescent="0.25">
      <c r="B4" s="21" t="s">
        <v>62</v>
      </c>
      <c r="C4" s="18"/>
      <c r="D4" s="18" t="s">
        <v>62</v>
      </c>
      <c r="E4" s="18"/>
      <c r="F4" s="18" t="s">
        <v>62</v>
      </c>
      <c r="G4" s="18"/>
      <c r="H4" s="22" t="s">
        <v>62</v>
      </c>
    </row>
    <row r="5" spans="1:12" x14ac:dyDescent="0.25">
      <c r="B5" s="21" t="s">
        <v>63</v>
      </c>
      <c r="C5" s="18"/>
      <c r="D5" s="18" t="s">
        <v>96</v>
      </c>
      <c r="E5" s="18"/>
      <c r="F5" s="18" t="s">
        <v>98</v>
      </c>
      <c r="G5" s="18"/>
      <c r="H5" s="22" t="s">
        <v>63</v>
      </c>
    </row>
    <row r="6" spans="1:12" x14ac:dyDescent="0.25">
      <c r="B6" s="21" t="s">
        <v>64</v>
      </c>
      <c r="C6" s="18"/>
      <c r="D6" s="18" t="s">
        <v>97</v>
      </c>
      <c r="E6" s="18"/>
      <c r="F6" s="18" t="s">
        <v>99</v>
      </c>
      <c r="G6" s="18"/>
      <c r="H6" s="22" t="s">
        <v>64</v>
      </c>
    </row>
    <row r="7" spans="1:12" x14ac:dyDescent="0.25">
      <c r="B7" s="21" t="s">
        <v>65</v>
      </c>
      <c r="D7" s="18" t="s">
        <v>26</v>
      </c>
      <c r="E7" s="18"/>
      <c r="F7" s="18" t="s">
        <v>25</v>
      </c>
      <c r="G7" s="18"/>
      <c r="H7" s="22" t="s">
        <v>101</v>
      </c>
    </row>
    <row r="8" spans="1:12" x14ac:dyDescent="0.25">
      <c r="B8" s="26" t="s">
        <v>66</v>
      </c>
      <c r="C8" s="27"/>
      <c r="D8" s="27" t="s">
        <v>66</v>
      </c>
      <c r="E8" s="27"/>
      <c r="F8" s="27" t="s">
        <v>66</v>
      </c>
      <c r="G8" s="27"/>
      <c r="H8" s="28" t="s">
        <v>66</v>
      </c>
    </row>
    <row r="10" spans="1:12" ht="13" x14ac:dyDescent="0.3">
      <c r="A10" s="29" t="s">
        <v>0</v>
      </c>
      <c r="B10" s="29" t="s">
        <v>1</v>
      </c>
      <c r="C10" s="30" t="s">
        <v>44</v>
      </c>
      <c r="D10" s="29" t="s">
        <v>2</v>
      </c>
      <c r="E10" s="29" t="s">
        <v>84</v>
      </c>
      <c r="F10" s="29" t="s">
        <v>3</v>
      </c>
      <c r="G10" s="29" t="s">
        <v>85</v>
      </c>
      <c r="H10" s="29" t="s">
        <v>4</v>
      </c>
      <c r="I10" s="29" t="s">
        <v>92</v>
      </c>
      <c r="J10" s="31" t="s">
        <v>5</v>
      </c>
      <c r="K10" s="31" t="s">
        <v>6</v>
      </c>
      <c r="L10" s="31" t="s">
        <v>7</v>
      </c>
    </row>
    <row r="11" spans="1:12" x14ac:dyDescent="0.25">
      <c r="A11" s="3">
        <v>44163.871965798608</v>
      </c>
      <c r="B11" s="1" t="s">
        <v>48</v>
      </c>
      <c r="C11" t="s">
        <v>46</v>
      </c>
      <c r="D11" s="1" t="s">
        <v>67</v>
      </c>
      <c r="E11" s="8" t="s">
        <v>68</v>
      </c>
      <c r="F11" s="1" t="s">
        <v>12</v>
      </c>
      <c r="G11" t="s">
        <v>77</v>
      </c>
      <c r="H11" s="2" t="s">
        <v>10</v>
      </c>
      <c r="I11" t="s">
        <v>88</v>
      </c>
      <c r="J11" s="1" t="s">
        <v>8</v>
      </c>
      <c r="K11" s="1">
        <v>1975</v>
      </c>
      <c r="L11" s="1" t="s">
        <v>9</v>
      </c>
    </row>
    <row r="12" spans="1:12" x14ac:dyDescent="0.25">
      <c r="A12" s="3">
        <v>44163.887845636578</v>
      </c>
      <c r="B12" s="1" t="s">
        <v>10</v>
      </c>
      <c r="D12" s="1" t="s">
        <v>11</v>
      </c>
      <c r="F12" s="1" t="s">
        <v>12</v>
      </c>
      <c r="H12" s="1" t="s">
        <v>11</v>
      </c>
      <c r="J12" s="1" t="s">
        <v>8</v>
      </c>
      <c r="K12" s="1">
        <v>1986</v>
      </c>
      <c r="L12" s="1" t="s">
        <v>13</v>
      </c>
    </row>
    <row r="13" spans="1:12" x14ac:dyDescent="0.25">
      <c r="A13" s="3">
        <v>44163.919469502318</v>
      </c>
      <c r="B13" s="1" t="s">
        <v>49</v>
      </c>
      <c r="C13" s="4" t="s">
        <v>45</v>
      </c>
      <c r="D13" s="1" t="s">
        <v>10</v>
      </c>
      <c r="E13" s="4" t="s">
        <v>69</v>
      </c>
      <c r="F13" s="1" t="s">
        <v>81</v>
      </c>
      <c r="G13" t="s">
        <v>70</v>
      </c>
      <c r="H13" s="1" t="s">
        <v>10</v>
      </c>
      <c r="I13" s="5" t="s">
        <v>69</v>
      </c>
      <c r="J13" s="1" t="s">
        <v>8</v>
      </c>
      <c r="K13" s="1">
        <v>1995</v>
      </c>
      <c r="L13" s="1" t="s">
        <v>18</v>
      </c>
    </row>
    <row r="14" spans="1:12" x14ac:dyDescent="0.25">
      <c r="A14" s="3">
        <v>44164.684978854166</v>
      </c>
      <c r="B14" s="1" t="s">
        <v>55</v>
      </c>
      <c r="D14" s="1" t="s">
        <v>33</v>
      </c>
      <c r="F14" s="1" t="s">
        <v>35</v>
      </c>
      <c r="H14" s="1" t="s">
        <v>10</v>
      </c>
      <c r="J14" s="1" t="s">
        <v>8</v>
      </c>
      <c r="K14" s="1">
        <v>1992</v>
      </c>
      <c r="L14" s="1" t="s">
        <v>29</v>
      </c>
    </row>
    <row r="15" spans="1:12" x14ac:dyDescent="0.25">
      <c r="A15" s="3">
        <v>44165.700129791665</v>
      </c>
      <c r="B15" s="1" t="s">
        <v>10</v>
      </c>
      <c r="D15" s="1" t="s">
        <v>10</v>
      </c>
      <c r="F15" s="1" t="s">
        <v>82</v>
      </c>
      <c r="H15" s="1" t="s">
        <v>93</v>
      </c>
      <c r="J15" s="1" t="s">
        <v>8</v>
      </c>
      <c r="K15" s="1">
        <v>2003</v>
      </c>
    </row>
    <row r="16" spans="1:12" x14ac:dyDescent="0.25">
      <c r="A16" s="3">
        <v>44165.7032740625</v>
      </c>
      <c r="B16" s="2" t="s">
        <v>10</v>
      </c>
      <c r="C16" t="s">
        <v>47</v>
      </c>
      <c r="D16" s="1" t="s">
        <v>11</v>
      </c>
      <c r="E16" t="s">
        <v>71</v>
      </c>
      <c r="F16" s="1" t="s">
        <v>83</v>
      </c>
      <c r="G16" t="s">
        <v>78</v>
      </c>
      <c r="H16" s="2" t="s">
        <v>56</v>
      </c>
      <c r="I16" t="s">
        <v>89</v>
      </c>
      <c r="J16" s="1" t="s">
        <v>16</v>
      </c>
      <c r="K16" s="1">
        <v>1994</v>
      </c>
      <c r="L16" s="1" t="s">
        <v>30</v>
      </c>
    </row>
    <row r="17" spans="1:12" x14ac:dyDescent="0.25">
      <c r="A17" s="3">
        <v>44165.706255115743</v>
      </c>
      <c r="B17" s="1" t="s">
        <v>10</v>
      </c>
      <c r="D17" s="1" t="s">
        <v>31</v>
      </c>
      <c r="F17" s="1" t="s">
        <v>32</v>
      </c>
      <c r="H17" s="1" t="s">
        <v>33</v>
      </c>
      <c r="J17" s="1" t="s">
        <v>16</v>
      </c>
      <c r="K17" s="1">
        <v>1994</v>
      </c>
      <c r="L17" s="1" t="s">
        <v>34</v>
      </c>
    </row>
    <row r="18" spans="1:12" ht="12.5" customHeight="1" x14ac:dyDescent="0.25">
      <c r="A18" s="3">
        <v>44165.761448090278</v>
      </c>
      <c r="B18" s="2" t="s">
        <v>50</v>
      </c>
      <c r="C18" t="s">
        <v>51</v>
      </c>
      <c r="D18" s="2" t="s">
        <v>36</v>
      </c>
      <c r="E18" s="4" t="s">
        <v>72</v>
      </c>
      <c r="F18" s="1" t="s">
        <v>35</v>
      </c>
      <c r="H18" s="1" t="s">
        <v>36</v>
      </c>
      <c r="J18" s="1" t="s">
        <v>16</v>
      </c>
      <c r="K18" s="1">
        <v>1994</v>
      </c>
      <c r="L18" s="1" t="s">
        <v>34</v>
      </c>
    </row>
    <row r="19" spans="1:12" x14ac:dyDescent="0.25">
      <c r="A19" s="3">
        <v>44165.843388981477</v>
      </c>
      <c r="B19" s="1" t="s">
        <v>10</v>
      </c>
      <c r="D19" s="1" t="s">
        <v>11</v>
      </c>
      <c r="F19" s="1" t="s">
        <v>12</v>
      </c>
      <c r="H19" s="1" t="s">
        <v>10</v>
      </c>
      <c r="J19" s="1" t="s">
        <v>16</v>
      </c>
      <c r="K19" s="1">
        <v>1991</v>
      </c>
      <c r="L19" s="1" t="s">
        <v>40</v>
      </c>
    </row>
    <row r="20" spans="1:12" x14ac:dyDescent="0.25">
      <c r="A20" s="3">
        <v>44165.847644467591</v>
      </c>
      <c r="B20" s="1" t="s">
        <v>33</v>
      </c>
      <c r="D20" s="1" t="s">
        <v>10</v>
      </c>
      <c r="F20" s="1" t="s">
        <v>81</v>
      </c>
      <c r="H20" s="1" t="s">
        <v>33</v>
      </c>
      <c r="J20" s="1" t="s">
        <v>16</v>
      </c>
      <c r="K20" s="1">
        <v>1995</v>
      </c>
      <c r="L20" s="1" t="s">
        <v>34</v>
      </c>
    </row>
    <row r="21" spans="1:12" x14ac:dyDescent="0.25">
      <c r="A21" s="3">
        <v>44165.869274062497</v>
      </c>
      <c r="B21" s="1" t="s">
        <v>10</v>
      </c>
      <c r="D21" s="1" t="s">
        <v>33</v>
      </c>
      <c r="F21" s="1" t="s">
        <v>56</v>
      </c>
      <c r="H21" s="1" t="s">
        <v>94</v>
      </c>
      <c r="J21" s="1" t="s">
        <v>8</v>
      </c>
      <c r="K21" s="1">
        <v>1970</v>
      </c>
      <c r="L21" s="1" t="s">
        <v>41</v>
      </c>
    </row>
    <row r="22" spans="1:12" x14ac:dyDescent="0.25">
      <c r="A22" s="3">
        <v>44165.930755844907</v>
      </c>
      <c r="B22" s="2" t="s">
        <v>10</v>
      </c>
      <c r="C22" s="5" t="s">
        <v>52</v>
      </c>
      <c r="D22" s="2" t="s">
        <v>76</v>
      </c>
      <c r="E22" s="5" t="s">
        <v>73</v>
      </c>
      <c r="F22" s="1" t="s">
        <v>86</v>
      </c>
      <c r="G22" t="s">
        <v>79</v>
      </c>
      <c r="H22" s="1" t="s">
        <v>10</v>
      </c>
      <c r="I22" t="s">
        <v>90</v>
      </c>
      <c r="J22" s="1" t="s">
        <v>16</v>
      </c>
      <c r="K22" s="1">
        <v>1994</v>
      </c>
      <c r="L22" s="1" t="s">
        <v>34</v>
      </c>
    </row>
    <row r="23" spans="1:12" x14ac:dyDescent="0.25">
      <c r="A23" s="3">
        <v>44166.007634606482</v>
      </c>
      <c r="B23" s="1" t="s">
        <v>56</v>
      </c>
      <c r="D23" s="1" t="s">
        <v>10</v>
      </c>
      <c r="F23" s="1" t="s">
        <v>87</v>
      </c>
      <c r="H23" s="1" t="s">
        <v>10</v>
      </c>
      <c r="J23" s="1" t="s">
        <v>16</v>
      </c>
      <c r="K23" s="1">
        <v>1992</v>
      </c>
      <c r="L23" s="1" t="s">
        <v>40</v>
      </c>
    </row>
    <row r="24" spans="1:12" x14ac:dyDescent="0.25">
      <c r="A24" s="3">
        <v>44166.832433912037</v>
      </c>
      <c r="B24" s="1" t="s">
        <v>33</v>
      </c>
      <c r="D24" s="1" t="s">
        <v>10</v>
      </c>
      <c r="F24" s="1" t="s">
        <v>86</v>
      </c>
      <c r="H24" s="1" t="s">
        <v>95</v>
      </c>
      <c r="J24" s="1" t="s">
        <v>16</v>
      </c>
      <c r="K24" s="1">
        <v>1994</v>
      </c>
      <c r="L24" s="1" t="s">
        <v>34</v>
      </c>
    </row>
    <row r="25" spans="1:12" x14ac:dyDescent="0.25">
      <c r="A25" s="3">
        <v>44166.832985682871</v>
      </c>
      <c r="B25" s="1" t="s">
        <v>10</v>
      </c>
      <c r="C25" t="s">
        <v>53</v>
      </c>
      <c r="D25" s="7" t="s">
        <v>42</v>
      </c>
      <c r="F25" s="1" t="s">
        <v>87</v>
      </c>
      <c r="G25" t="s">
        <v>75</v>
      </c>
      <c r="H25" s="1" t="s">
        <v>33</v>
      </c>
      <c r="I25" s="5" t="s">
        <v>91</v>
      </c>
      <c r="J25" s="1" t="s">
        <v>16</v>
      </c>
      <c r="K25" s="1">
        <v>94</v>
      </c>
      <c r="L25" s="1" t="s">
        <v>43</v>
      </c>
    </row>
    <row r="26" spans="1:12" x14ac:dyDescent="0.25">
      <c r="A26" s="3">
        <v>44166.872243275458</v>
      </c>
      <c r="B26" s="1" t="s">
        <v>33</v>
      </c>
      <c r="D26" s="1" t="s">
        <v>10</v>
      </c>
      <c r="F26" s="1" t="s">
        <v>87</v>
      </c>
      <c r="H26" s="1" t="s">
        <v>33</v>
      </c>
      <c r="J26" s="1" t="s">
        <v>16</v>
      </c>
      <c r="K26" s="1">
        <v>1994</v>
      </c>
      <c r="L26" s="1" t="s">
        <v>34</v>
      </c>
    </row>
    <row r="27" spans="1:12" x14ac:dyDescent="0.25">
      <c r="A27" s="6">
        <v>44166.968888854171</v>
      </c>
      <c r="B27" s="2" t="s">
        <v>10</v>
      </c>
      <c r="C27" t="s">
        <v>54</v>
      </c>
      <c r="D27" s="1" t="s">
        <v>56</v>
      </c>
      <c r="E27" t="s">
        <v>74</v>
      </c>
      <c r="F27" s="2" t="s">
        <v>56</v>
      </c>
      <c r="G27" t="s">
        <v>74</v>
      </c>
      <c r="H27" s="1" t="s">
        <v>10</v>
      </c>
      <c r="I27" t="s">
        <v>54</v>
      </c>
      <c r="J27" s="1" t="s">
        <v>16</v>
      </c>
    </row>
    <row r="29" spans="1:12" x14ac:dyDescent="0.25">
      <c r="A29" s="3">
        <v>44165.808071122687</v>
      </c>
      <c r="B29" s="1" t="s">
        <v>56</v>
      </c>
      <c r="D29" s="1" t="s">
        <v>11</v>
      </c>
      <c r="F29" s="10" t="s">
        <v>37</v>
      </c>
      <c r="H29" s="10" t="s">
        <v>38</v>
      </c>
      <c r="J29" s="1" t="s">
        <v>16</v>
      </c>
      <c r="K29" s="1">
        <v>1994</v>
      </c>
      <c r="L29" s="1" t="s">
        <v>39</v>
      </c>
    </row>
    <row r="30" spans="1:12" x14ac:dyDescent="0.25">
      <c r="A30" s="3">
        <v>44163.898744305552</v>
      </c>
      <c r="B30" s="10" t="s">
        <v>14</v>
      </c>
      <c r="D30" s="1" t="s">
        <v>56</v>
      </c>
      <c r="F30" s="1" t="s">
        <v>87</v>
      </c>
      <c r="H30" s="10" t="s">
        <v>15</v>
      </c>
      <c r="J30" s="1" t="s">
        <v>16</v>
      </c>
      <c r="K30" s="1">
        <v>1968</v>
      </c>
      <c r="L30" s="1" t="s">
        <v>17</v>
      </c>
    </row>
    <row r="31" spans="1:12" ht="15.75" customHeight="1" x14ac:dyDescent="0.25">
      <c r="A31" s="3">
        <v>44164.503238773148</v>
      </c>
      <c r="B31" s="7" t="s">
        <v>80</v>
      </c>
      <c r="C31" t="s">
        <v>19</v>
      </c>
      <c r="D31" s="1" t="s">
        <v>33</v>
      </c>
      <c r="E31" t="s">
        <v>20</v>
      </c>
      <c r="F31" s="9" t="s">
        <v>56</v>
      </c>
      <c r="G31" t="s">
        <v>21</v>
      </c>
      <c r="H31" s="7" t="s">
        <v>80</v>
      </c>
      <c r="I31" t="s">
        <v>22</v>
      </c>
      <c r="J31" s="1" t="s">
        <v>8</v>
      </c>
      <c r="K31" s="1">
        <v>1964</v>
      </c>
      <c r="L31" s="1" t="s">
        <v>23</v>
      </c>
    </row>
    <row r="32" spans="1:12" s="12" customFormat="1" x14ac:dyDescent="0.25">
      <c r="A32" s="11">
        <v>44164.514498055556</v>
      </c>
      <c r="B32" s="10" t="s">
        <v>24</v>
      </c>
      <c r="D32" s="10" t="s">
        <v>25</v>
      </c>
      <c r="F32" s="10" t="s">
        <v>26</v>
      </c>
      <c r="H32" s="10" t="s">
        <v>27</v>
      </c>
      <c r="J32" s="10" t="s">
        <v>16</v>
      </c>
      <c r="K32" s="10">
        <v>1984</v>
      </c>
      <c r="L32" s="10" t="s">
        <v>28</v>
      </c>
    </row>
    <row r="34" spans="2:8" x14ac:dyDescent="0.25">
      <c r="B34" s="13" t="s">
        <v>57</v>
      </c>
      <c r="C34" s="14"/>
      <c r="D34" s="15" t="s">
        <v>57</v>
      </c>
      <c r="E34" s="14"/>
      <c r="F34" s="15" t="s">
        <v>57</v>
      </c>
      <c r="G34" s="14"/>
      <c r="H34" s="16" t="s">
        <v>57</v>
      </c>
    </row>
    <row r="35" spans="2:8" x14ac:dyDescent="0.25">
      <c r="B35" s="17" t="s">
        <v>59</v>
      </c>
      <c r="C35" s="18"/>
      <c r="D35" s="19" t="s">
        <v>102</v>
      </c>
      <c r="E35" s="18"/>
      <c r="F35" s="19" t="s">
        <v>103</v>
      </c>
      <c r="G35" s="18"/>
      <c r="H35" s="20" t="s">
        <v>104</v>
      </c>
    </row>
    <row r="36" spans="2:8" x14ac:dyDescent="0.25">
      <c r="B36" s="21"/>
      <c r="C36" s="18"/>
      <c r="D36" s="18"/>
      <c r="E36" s="18"/>
      <c r="F36" s="18"/>
      <c r="G36" s="18"/>
      <c r="H36" s="22"/>
    </row>
    <row r="37" spans="2:8" x14ac:dyDescent="0.25">
      <c r="B37" s="23" t="s">
        <v>58</v>
      </c>
      <c r="C37" s="18"/>
      <c r="D37" s="24" t="s">
        <v>58</v>
      </c>
      <c r="E37" s="18"/>
      <c r="F37" s="24" t="s">
        <v>58</v>
      </c>
      <c r="G37" s="18"/>
      <c r="H37" s="25" t="s">
        <v>58</v>
      </c>
    </row>
    <row r="38" spans="2:8" x14ac:dyDescent="0.25">
      <c r="B38" s="26" t="s">
        <v>33</v>
      </c>
      <c r="C38" s="27"/>
      <c r="D38" s="27" t="s">
        <v>105</v>
      </c>
      <c r="E38" s="27"/>
      <c r="F38" s="27" t="s">
        <v>106</v>
      </c>
      <c r="G38" s="27"/>
      <c r="H38" s="36"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4D80-DBD6-461A-A834-449E31913DC5}">
  <dimension ref="A1:P62"/>
  <sheetViews>
    <sheetView topLeftCell="C43" zoomScale="85" zoomScaleNormal="85" workbookViewId="0">
      <selection activeCell="G62" sqref="G55:I62"/>
    </sheetView>
  </sheetViews>
  <sheetFormatPr defaultRowHeight="12.5" x14ac:dyDescent="0.25"/>
  <cols>
    <col min="1" max="1" width="19.7265625" style="47" customWidth="1"/>
    <col min="2" max="2" width="16.90625" style="47" customWidth="1"/>
    <col min="3" max="3" width="8.54296875" style="54" customWidth="1"/>
    <col min="4" max="4" width="15.36328125" customWidth="1"/>
    <col min="5" max="5" width="14.54296875" bestFit="1" customWidth="1"/>
    <col min="6" max="6" width="12.08984375" customWidth="1"/>
    <col min="7" max="7" width="12.36328125" customWidth="1"/>
    <col min="8" max="8" width="18.81640625" customWidth="1"/>
    <col min="9" max="9" width="13.26953125" customWidth="1"/>
    <col min="10" max="10" width="12.7265625" customWidth="1"/>
    <col min="11" max="11" width="16.90625" customWidth="1"/>
    <col min="12" max="12" width="12.453125" customWidth="1"/>
    <col min="13" max="14" width="7.90625" style="54" bestFit="1" customWidth="1"/>
    <col min="15" max="15" width="16.7265625" style="47" customWidth="1"/>
    <col min="16" max="16" width="91.1796875" customWidth="1"/>
  </cols>
  <sheetData>
    <row r="1" spans="1:16" ht="13" x14ac:dyDescent="0.3">
      <c r="A1" s="30" t="s">
        <v>107</v>
      </c>
      <c r="B1" s="30" t="s">
        <v>108</v>
      </c>
      <c r="C1" s="30" t="s">
        <v>201</v>
      </c>
      <c r="D1" s="38" t="s">
        <v>273</v>
      </c>
      <c r="E1" s="39" t="s">
        <v>274</v>
      </c>
      <c r="F1" s="39" t="s">
        <v>275</v>
      </c>
      <c r="G1" s="38" t="s">
        <v>276</v>
      </c>
      <c r="H1" s="39" t="s">
        <v>277</v>
      </c>
      <c r="I1" s="39" t="s">
        <v>278</v>
      </c>
      <c r="J1" s="38" t="s">
        <v>279</v>
      </c>
      <c r="K1" s="39" t="s">
        <v>280</v>
      </c>
      <c r="L1" s="40" t="s">
        <v>281</v>
      </c>
      <c r="M1" s="30" t="s">
        <v>198</v>
      </c>
      <c r="N1" s="30" t="s">
        <v>197</v>
      </c>
      <c r="O1" s="45" t="s">
        <v>199</v>
      </c>
      <c r="P1" s="45" t="s">
        <v>200</v>
      </c>
    </row>
    <row r="2" spans="1:16" x14ac:dyDescent="0.25">
      <c r="A2" s="46" t="s">
        <v>109</v>
      </c>
      <c r="B2" s="46" t="s">
        <v>111</v>
      </c>
      <c r="C2" s="41">
        <v>230</v>
      </c>
      <c r="D2" s="42" t="b">
        <v>0</v>
      </c>
      <c r="E2" s="43" t="b">
        <v>1</v>
      </c>
      <c r="F2" s="43" t="b">
        <v>0</v>
      </c>
      <c r="G2" s="42" t="b">
        <v>0</v>
      </c>
      <c r="H2" s="43" t="b">
        <v>1</v>
      </c>
      <c r="I2" s="43" t="b">
        <v>0</v>
      </c>
      <c r="J2" s="42" t="b">
        <v>0</v>
      </c>
      <c r="K2" s="43" t="b">
        <v>1</v>
      </c>
      <c r="L2" s="44" t="b">
        <v>0</v>
      </c>
      <c r="M2" s="41" t="s">
        <v>113</v>
      </c>
      <c r="N2" s="41">
        <v>1963</v>
      </c>
      <c r="O2" s="46" t="s">
        <v>112</v>
      </c>
      <c r="P2" s="46" t="s">
        <v>114</v>
      </c>
    </row>
    <row r="3" spans="1:16" x14ac:dyDescent="0.25">
      <c r="A3" s="46" t="s">
        <v>109</v>
      </c>
      <c r="B3" s="46" t="s">
        <v>115</v>
      </c>
      <c r="C3" s="41">
        <v>135</v>
      </c>
      <c r="D3" s="42" t="b">
        <v>0</v>
      </c>
      <c r="E3" s="43" t="b">
        <v>0</v>
      </c>
      <c r="F3" s="43" t="b">
        <v>1</v>
      </c>
      <c r="G3" s="42" t="b">
        <v>0</v>
      </c>
      <c r="H3" s="43" t="b">
        <v>0</v>
      </c>
      <c r="I3" s="43" t="b">
        <v>1</v>
      </c>
      <c r="J3" s="42" t="b">
        <v>0</v>
      </c>
      <c r="K3" s="43" t="b">
        <v>0</v>
      </c>
      <c r="L3" s="44" t="b">
        <v>1</v>
      </c>
      <c r="M3" s="41" t="s">
        <v>117</v>
      </c>
      <c r="N3" s="41">
        <v>1976</v>
      </c>
      <c r="O3" s="46" t="s">
        <v>116</v>
      </c>
      <c r="P3" s="46" t="s">
        <v>118</v>
      </c>
    </row>
    <row r="4" spans="1:16" x14ac:dyDescent="0.25">
      <c r="A4" s="46" t="s">
        <v>109</v>
      </c>
      <c r="B4" s="46" t="s">
        <v>119</v>
      </c>
      <c r="C4" s="41">
        <v>64</v>
      </c>
      <c r="D4" s="42" t="b">
        <v>0</v>
      </c>
      <c r="E4" s="43" t="b">
        <v>0</v>
      </c>
      <c r="F4" s="43" t="b">
        <v>1</v>
      </c>
      <c r="G4" s="42" t="b">
        <v>0</v>
      </c>
      <c r="H4" s="43" t="b">
        <v>0</v>
      </c>
      <c r="I4" s="43" t="b">
        <v>1</v>
      </c>
      <c r="J4" s="42" t="b">
        <v>0</v>
      </c>
      <c r="K4" s="43" t="b">
        <v>0</v>
      </c>
      <c r="L4" s="44" t="b">
        <v>1</v>
      </c>
      <c r="M4" s="41" t="s">
        <v>117</v>
      </c>
      <c r="N4" s="41">
        <v>1998</v>
      </c>
      <c r="O4" s="46" t="s">
        <v>120</v>
      </c>
      <c r="P4" s="46" t="s">
        <v>121</v>
      </c>
    </row>
    <row r="5" spans="1:16" x14ac:dyDescent="0.25">
      <c r="A5" s="46" t="s">
        <v>109</v>
      </c>
      <c r="B5" s="46" t="s">
        <v>122</v>
      </c>
      <c r="C5" s="41">
        <v>123</v>
      </c>
      <c r="D5" s="42" t="b">
        <v>0</v>
      </c>
      <c r="E5" s="43" t="b">
        <v>1</v>
      </c>
      <c r="F5" s="43" t="b">
        <v>0</v>
      </c>
      <c r="G5" s="42" t="b">
        <v>0</v>
      </c>
      <c r="H5" s="43" t="b">
        <v>0</v>
      </c>
      <c r="I5" s="43" t="b">
        <v>1</v>
      </c>
      <c r="J5" s="42" t="b">
        <v>0</v>
      </c>
      <c r="K5" s="43" t="b">
        <v>0</v>
      </c>
      <c r="L5" s="44" t="b">
        <v>1</v>
      </c>
      <c r="M5" s="41" t="s">
        <v>113</v>
      </c>
      <c r="N5" s="41">
        <v>1988</v>
      </c>
      <c r="O5" s="46" t="s">
        <v>123</v>
      </c>
      <c r="P5" s="46"/>
    </row>
    <row r="6" spans="1:16" x14ac:dyDescent="0.25">
      <c r="A6" s="46" t="s">
        <v>109</v>
      </c>
      <c r="B6" s="46" t="s">
        <v>124</v>
      </c>
      <c r="C6" s="41">
        <v>417</v>
      </c>
      <c r="D6" s="42" t="b">
        <v>0</v>
      </c>
      <c r="E6" s="43" t="b">
        <v>0</v>
      </c>
      <c r="F6" s="43" t="b">
        <v>1</v>
      </c>
      <c r="G6" s="42" t="b">
        <v>0</v>
      </c>
      <c r="H6" s="43" t="b">
        <v>1</v>
      </c>
      <c r="I6" s="43" t="b">
        <v>0</v>
      </c>
      <c r="J6" s="42" t="b">
        <v>0</v>
      </c>
      <c r="K6" s="43" t="b">
        <v>0</v>
      </c>
      <c r="L6" s="44" t="b">
        <v>1</v>
      </c>
      <c r="M6" s="41" t="s">
        <v>117</v>
      </c>
      <c r="N6" s="41">
        <v>1984</v>
      </c>
      <c r="O6" s="46" t="s">
        <v>125</v>
      </c>
      <c r="P6" s="74" t="s">
        <v>126</v>
      </c>
    </row>
    <row r="7" spans="1:16" x14ac:dyDescent="0.25">
      <c r="A7" s="46" t="s">
        <v>127</v>
      </c>
      <c r="B7" s="46" t="s">
        <v>128</v>
      </c>
      <c r="C7" s="41">
        <v>371</v>
      </c>
      <c r="D7" s="42" t="b">
        <v>0</v>
      </c>
      <c r="E7" s="43" t="b">
        <v>0</v>
      </c>
      <c r="F7" s="43" t="b">
        <v>1</v>
      </c>
      <c r="G7" s="42" t="b">
        <v>0</v>
      </c>
      <c r="H7" s="43" t="b">
        <v>1</v>
      </c>
      <c r="I7" s="43" t="b">
        <v>0</v>
      </c>
      <c r="J7" s="42" t="b">
        <v>0</v>
      </c>
      <c r="K7" s="43" t="b">
        <v>1</v>
      </c>
      <c r="L7" s="44" t="b">
        <v>0</v>
      </c>
      <c r="M7" s="41" t="s">
        <v>117</v>
      </c>
      <c r="N7" s="41">
        <v>1980</v>
      </c>
      <c r="O7" s="46" t="s">
        <v>129</v>
      </c>
      <c r="P7" s="46" t="s">
        <v>130</v>
      </c>
    </row>
    <row r="8" spans="1:16" x14ac:dyDescent="0.25">
      <c r="A8" s="46" t="s">
        <v>127</v>
      </c>
      <c r="B8" s="46" t="s">
        <v>131</v>
      </c>
      <c r="C8" s="41">
        <v>894</v>
      </c>
      <c r="D8" s="42" t="s">
        <v>133</v>
      </c>
      <c r="E8" s="43"/>
      <c r="F8" s="43"/>
      <c r="G8" s="64" t="s">
        <v>284</v>
      </c>
      <c r="H8" s="43"/>
      <c r="I8" s="43"/>
      <c r="J8" s="42" t="b">
        <v>0</v>
      </c>
      <c r="K8" s="43" t="b">
        <v>0</v>
      </c>
      <c r="L8" s="44" t="b">
        <v>1</v>
      </c>
      <c r="M8" s="41" t="s">
        <v>117</v>
      </c>
      <c r="N8" s="41">
        <v>1981</v>
      </c>
      <c r="O8" s="46" t="s">
        <v>132</v>
      </c>
      <c r="P8" s="46" t="s">
        <v>134</v>
      </c>
    </row>
    <row r="9" spans="1:16" x14ac:dyDescent="0.25">
      <c r="A9" s="46" t="s">
        <v>127</v>
      </c>
      <c r="B9" s="46" t="s">
        <v>135</v>
      </c>
      <c r="C9" s="41">
        <v>115</v>
      </c>
      <c r="D9" s="42" t="b">
        <v>0</v>
      </c>
      <c r="E9" s="43" t="b">
        <v>1</v>
      </c>
      <c r="F9" s="43" t="b">
        <v>0</v>
      </c>
      <c r="G9" s="42" t="b">
        <v>0</v>
      </c>
      <c r="H9" s="43" t="b">
        <v>1</v>
      </c>
      <c r="I9" s="43" t="b">
        <v>0</v>
      </c>
      <c r="J9" s="42" t="b">
        <v>0</v>
      </c>
      <c r="K9" s="43" t="b">
        <v>1</v>
      </c>
      <c r="L9" s="44" t="b">
        <v>0</v>
      </c>
      <c r="M9" s="41" t="s">
        <v>117</v>
      </c>
      <c r="N9" s="41">
        <v>1988</v>
      </c>
      <c r="O9" s="46" t="s">
        <v>136</v>
      </c>
      <c r="P9" s="46" t="s">
        <v>137</v>
      </c>
    </row>
    <row r="10" spans="1:16" x14ac:dyDescent="0.25">
      <c r="A10" s="46" t="s">
        <v>127</v>
      </c>
      <c r="B10" s="46" t="s">
        <v>138</v>
      </c>
      <c r="C10" s="41">
        <v>503</v>
      </c>
      <c r="D10" s="42" t="b">
        <v>0</v>
      </c>
      <c r="E10" s="43" t="b">
        <v>0</v>
      </c>
      <c r="F10" s="43" t="b">
        <v>1</v>
      </c>
      <c r="G10" s="42" t="b">
        <v>0</v>
      </c>
      <c r="H10" s="43" t="b">
        <v>0</v>
      </c>
      <c r="I10" s="43" t="b">
        <v>1</v>
      </c>
      <c r="J10" s="42" t="b">
        <v>0</v>
      </c>
      <c r="K10" s="43" t="b">
        <v>0</v>
      </c>
      <c r="L10" s="44" t="b">
        <v>1</v>
      </c>
      <c r="M10" s="41" t="s">
        <v>117</v>
      </c>
      <c r="N10" s="41">
        <v>1970</v>
      </c>
      <c r="O10" s="46" t="s">
        <v>139</v>
      </c>
      <c r="P10" s="46" t="s">
        <v>140</v>
      </c>
    </row>
    <row r="11" spans="1:16" x14ac:dyDescent="0.25">
      <c r="A11" s="46" t="s">
        <v>127</v>
      </c>
      <c r="B11" s="46" t="s">
        <v>141</v>
      </c>
      <c r="C11" s="41">
        <v>62</v>
      </c>
      <c r="D11" s="42" t="b">
        <v>0</v>
      </c>
      <c r="E11" s="43" t="b">
        <v>0</v>
      </c>
      <c r="F11" s="43" t="b">
        <v>1</v>
      </c>
      <c r="G11" s="42" t="b">
        <v>0</v>
      </c>
      <c r="H11" s="43" t="b">
        <v>0</v>
      </c>
      <c r="I11" s="43" t="b">
        <v>1</v>
      </c>
      <c r="J11" s="42" t="b">
        <v>0</v>
      </c>
      <c r="K11" s="43" t="b">
        <v>0</v>
      </c>
      <c r="L11" s="44" t="b">
        <v>1</v>
      </c>
      <c r="M11" s="41" t="s">
        <v>113</v>
      </c>
      <c r="N11" s="41">
        <v>1991</v>
      </c>
      <c r="O11" s="46" t="s">
        <v>142</v>
      </c>
      <c r="P11" s="46" t="s">
        <v>143</v>
      </c>
    </row>
    <row r="12" spans="1:16" x14ac:dyDescent="0.25">
      <c r="A12" s="46" t="s">
        <v>144</v>
      </c>
      <c r="B12" s="46" t="s">
        <v>145</v>
      </c>
      <c r="C12" s="41">
        <v>290</v>
      </c>
      <c r="D12" s="42" t="b">
        <v>0</v>
      </c>
      <c r="E12" s="43" t="b">
        <v>0</v>
      </c>
      <c r="F12" s="43" t="b">
        <v>1</v>
      </c>
      <c r="G12" s="42" t="b">
        <v>0</v>
      </c>
      <c r="H12" s="43" t="b">
        <v>0</v>
      </c>
      <c r="I12" s="43" t="b">
        <v>1</v>
      </c>
      <c r="J12" s="42" t="b">
        <v>0</v>
      </c>
      <c r="K12" s="43" t="b">
        <v>1</v>
      </c>
      <c r="L12" s="44" t="b">
        <v>0</v>
      </c>
      <c r="M12" s="41" t="s">
        <v>117</v>
      </c>
      <c r="N12" s="41">
        <v>1984</v>
      </c>
      <c r="O12" s="46" t="s">
        <v>146</v>
      </c>
      <c r="P12" s="46" t="s">
        <v>147</v>
      </c>
    </row>
    <row r="13" spans="1:16" x14ac:dyDescent="0.25">
      <c r="A13" s="46" t="s">
        <v>144</v>
      </c>
      <c r="B13" s="46" t="s">
        <v>148</v>
      </c>
      <c r="C13" s="41">
        <v>156</v>
      </c>
      <c r="D13" s="42" t="b">
        <v>0</v>
      </c>
      <c r="E13" s="43" t="b">
        <v>0</v>
      </c>
      <c r="F13" s="43" t="b">
        <v>1</v>
      </c>
      <c r="G13" s="42" t="b">
        <v>0</v>
      </c>
      <c r="H13" s="43" t="b">
        <v>0</v>
      </c>
      <c r="I13" s="43" t="b">
        <v>1</v>
      </c>
      <c r="J13" s="42" t="b">
        <v>0</v>
      </c>
      <c r="K13" s="43" t="b">
        <v>0</v>
      </c>
      <c r="L13" s="44" t="b">
        <v>1</v>
      </c>
      <c r="M13" s="41" t="s">
        <v>113</v>
      </c>
      <c r="N13" s="41">
        <v>1977</v>
      </c>
      <c r="O13" s="46" t="s">
        <v>149</v>
      </c>
      <c r="P13" s="46" t="s">
        <v>150</v>
      </c>
    </row>
    <row r="14" spans="1:16" x14ac:dyDescent="0.25">
      <c r="A14" s="46" t="s">
        <v>144</v>
      </c>
      <c r="B14" s="46" t="s">
        <v>151</v>
      </c>
      <c r="C14" s="41">
        <v>359</v>
      </c>
      <c r="D14" s="42" t="b">
        <v>0</v>
      </c>
      <c r="E14" s="43" t="b">
        <v>1</v>
      </c>
      <c r="F14" s="43" t="b">
        <v>0</v>
      </c>
      <c r="G14" s="42" t="b">
        <v>0</v>
      </c>
      <c r="H14" s="43" t="b">
        <v>0</v>
      </c>
      <c r="I14" s="43" t="b">
        <v>1</v>
      </c>
      <c r="J14" s="42" t="b">
        <v>0</v>
      </c>
      <c r="K14" s="43" t="b">
        <v>1</v>
      </c>
      <c r="L14" s="44" t="b">
        <v>0</v>
      </c>
      <c r="M14" s="41" t="s">
        <v>113</v>
      </c>
      <c r="N14" s="41">
        <v>1981</v>
      </c>
      <c r="O14" s="46" t="s">
        <v>152</v>
      </c>
      <c r="P14" s="46" t="s">
        <v>153</v>
      </c>
    </row>
    <row r="15" spans="1:16" x14ac:dyDescent="0.25">
      <c r="A15" s="46" t="s">
        <v>144</v>
      </c>
      <c r="B15" s="46" t="s">
        <v>154</v>
      </c>
      <c r="C15" s="41">
        <v>167</v>
      </c>
      <c r="D15" s="42" t="b">
        <v>0</v>
      </c>
      <c r="E15" s="43" t="b">
        <v>0</v>
      </c>
      <c r="F15" s="43" t="b">
        <v>1</v>
      </c>
      <c r="G15" s="42" t="b">
        <v>0</v>
      </c>
      <c r="H15" s="43" t="b">
        <v>0</v>
      </c>
      <c r="I15" s="43" t="b">
        <v>1</v>
      </c>
      <c r="J15" s="42" t="b">
        <v>0</v>
      </c>
      <c r="K15" s="43" t="b">
        <v>0</v>
      </c>
      <c r="L15" s="44" t="b">
        <v>1</v>
      </c>
      <c r="M15" s="41" t="s">
        <v>117</v>
      </c>
      <c r="N15" s="41">
        <v>1982</v>
      </c>
      <c r="O15" s="46" t="s">
        <v>155</v>
      </c>
      <c r="P15" s="46" t="s">
        <v>156</v>
      </c>
    </row>
    <row r="16" spans="1:16" x14ac:dyDescent="0.25">
      <c r="A16" s="46" t="s">
        <v>144</v>
      </c>
      <c r="B16" s="46" t="s">
        <v>157</v>
      </c>
      <c r="C16" s="41">
        <v>151</v>
      </c>
      <c r="D16" s="42" t="b">
        <v>0</v>
      </c>
      <c r="E16" s="43" t="b">
        <v>0</v>
      </c>
      <c r="F16" s="43" t="b">
        <v>1</v>
      </c>
      <c r="G16" s="42" t="b">
        <v>0</v>
      </c>
      <c r="H16" s="43" t="b">
        <v>1</v>
      </c>
      <c r="I16" s="43" t="b">
        <v>0</v>
      </c>
      <c r="J16" s="42" t="b">
        <v>0</v>
      </c>
      <c r="K16" s="43" t="b">
        <v>1</v>
      </c>
      <c r="L16" s="44" t="b">
        <v>0</v>
      </c>
      <c r="M16" s="41" t="s">
        <v>117</v>
      </c>
      <c r="N16" s="41">
        <v>1981</v>
      </c>
      <c r="O16" s="46" t="s">
        <v>158</v>
      </c>
      <c r="P16" s="46" t="s">
        <v>159</v>
      </c>
    </row>
    <row r="17" spans="1:16" x14ac:dyDescent="0.25">
      <c r="A17" s="46" t="s">
        <v>160</v>
      </c>
      <c r="B17" s="46" t="s">
        <v>161</v>
      </c>
      <c r="C17" s="41">
        <v>123</v>
      </c>
      <c r="D17" s="42" t="b">
        <v>0</v>
      </c>
      <c r="E17" s="43" t="b">
        <v>0</v>
      </c>
      <c r="F17" s="43" t="b">
        <v>1</v>
      </c>
      <c r="G17" s="42" t="b">
        <v>0</v>
      </c>
      <c r="H17" s="43" t="b">
        <v>0</v>
      </c>
      <c r="I17" s="43" t="b">
        <v>1</v>
      </c>
      <c r="J17" s="42" t="b">
        <v>0</v>
      </c>
      <c r="K17" s="43" t="b">
        <v>1</v>
      </c>
      <c r="L17" s="44" t="b">
        <v>0</v>
      </c>
      <c r="M17" s="41" t="s">
        <v>113</v>
      </c>
      <c r="N17" s="41">
        <v>1979</v>
      </c>
      <c r="O17" s="46" t="s">
        <v>162</v>
      </c>
      <c r="P17" s="46" t="s">
        <v>163</v>
      </c>
    </row>
    <row r="18" spans="1:16" x14ac:dyDescent="0.25">
      <c r="A18" s="46" t="s">
        <v>160</v>
      </c>
      <c r="B18" s="46" t="s">
        <v>164</v>
      </c>
      <c r="C18" s="41">
        <v>460</v>
      </c>
      <c r="D18" s="42" t="s">
        <v>166</v>
      </c>
      <c r="E18" s="43"/>
      <c r="F18" s="43"/>
      <c r="G18" s="42" t="b">
        <v>0</v>
      </c>
      <c r="H18" s="43" t="b">
        <v>0</v>
      </c>
      <c r="I18" s="43" t="b">
        <v>1</v>
      </c>
      <c r="J18" s="42" t="b">
        <v>0</v>
      </c>
      <c r="K18" s="43" t="b">
        <v>1</v>
      </c>
      <c r="L18" s="44" t="b">
        <v>0</v>
      </c>
      <c r="M18" s="41" t="s">
        <v>113</v>
      </c>
      <c r="N18" s="41">
        <v>1996</v>
      </c>
      <c r="O18" s="46" t="s">
        <v>165</v>
      </c>
      <c r="P18" s="46" t="s">
        <v>167</v>
      </c>
    </row>
    <row r="19" spans="1:16" x14ac:dyDescent="0.25">
      <c r="A19" s="46" t="s">
        <v>160</v>
      </c>
      <c r="B19" s="46" t="s">
        <v>168</v>
      </c>
      <c r="C19" s="41">
        <v>142</v>
      </c>
      <c r="D19" s="42" t="b">
        <v>0</v>
      </c>
      <c r="E19" s="43" t="b">
        <v>0</v>
      </c>
      <c r="F19" s="43" t="b">
        <v>1</v>
      </c>
      <c r="G19" s="42" t="b">
        <v>0</v>
      </c>
      <c r="H19" s="43" t="b">
        <v>0</v>
      </c>
      <c r="I19" s="43" t="b">
        <v>1</v>
      </c>
      <c r="J19" s="42" t="b">
        <v>0</v>
      </c>
      <c r="K19" s="43" t="b">
        <v>0</v>
      </c>
      <c r="L19" s="44" t="b">
        <v>1</v>
      </c>
      <c r="M19" s="41" t="s">
        <v>113</v>
      </c>
      <c r="N19" s="41">
        <v>1972</v>
      </c>
      <c r="O19" s="46" t="s">
        <v>169</v>
      </c>
      <c r="P19" s="73" t="s">
        <v>170</v>
      </c>
    </row>
    <row r="20" spans="1:16" x14ac:dyDescent="0.25">
      <c r="A20" s="46" t="s">
        <v>171</v>
      </c>
      <c r="B20" s="46" t="s">
        <v>172</v>
      </c>
      <c r="C20" s="41">
        <v>979</v>
      </c>
      <c r="D20" s="42" t="b">
        <v>0</v>
      </c>
      <c r="E20" s="43" t="b">
        <v>1</v>
      </c>
      <c r="F20" s="43" t="b">
        <v>0</v>
      </c>
      <c r="G20" s="42" t="b">
        <v>0</v>
      </c>
      <c r="H20" s="43" t="b">
        <v>1</v>
      </c>
      <c r="I20" s="43" t="b">
        <v>0</v>
      </c>
      <c r="J20" s="42" t="b">
        <v>0</v>
      </c>
      <c r="K20" s="43" t="b">
        <v>0</v>
      </c>
      <c r="L20" s="44" t="b">
        <v>1</v>
      </c>
      <c r="M20" s="41" t="s">
        <v>113</v>
      </c>
      <c r="N20" s="41">
        <v>1988</v>
      </c>
      <c r="O20" s="46" t="s">
        <v>173</v>
      </c>
      <c r="P20" s="46" t="s">
        <v>174</v>
      </c>
    </row>
    <row r="21" spans="1:16" x14ac:dyDescent="0.25">
      <c r="A21" s="46" t="s">
        <v>171</v>
      </c>
      <c r="B21" s="46" t="s">
        <v>175</v>
      </c>
      <c r="C21" s="41">
        <v>96</v>
      </c>
      <c r="D21" s="42" t="b">
        <v>0</v>
      </c>
      <c r="E21" s="43" t="b">
        <v>0</v>
      </c>
      <c r="F21" s="43" t="b">
        <v>1</v>
      </c>
      <c r="G21" s="42" t="b">
        <v>0</v>
      </c>
      <c r="H21" s="43" t="b">
        <v>0</v>
      </c>
      <c r="I21" s="43" t="b">
        <v>1</v>
      </c>
      <c r="J21" s="42" t="b">
        <v>0</v>
      </c>
      <c r="K21" s="43" t="b">
        <v>0</v>
      </c>
      <c r="L21" s="44" t="b">
        <v>1</v>
      </c>
      <c r="M21" s="41" t="s">
        <v>113</v>
      </c>
      <c r="N21" s="41">
        <v>1988</v>
      </c>
      <c r="O21" s="46" t="s">
        <v>176</v>
      </c>
      <c r="P21" s="46" t="s">
        <v>177</v>
      </c>
    </row>
    <row r="22" spans="1:16" x14ac:dyDescent="0.25">
      <c r="A22" s="46" t="s">
        <v>171</v>
      </c>
      <c r="B22" s="46" t="s">
        <v>178</v>
      </c>
      <c r="C22" s="41">
        <v>39</v>
      </c>
      <c r="D22" s="42" t="b">
        <v>0</v>
      </c>
      <c r="E22" s="43" t="b">
        <v>0</v>
      </c>
      <c r="F22" s="43" t="b">
        <v>1</v>
      </c>
      <c r="G22" s="42" t="b">
        <v>0</v>
      </c>
      <c r="H22" s="43" t="b">
        <v>0</v>
      </c>
      <c r="I22" s="43" t="b">
        <v>1</v>
      </c>
      <c r="J22" s="42" t="b">
        <v>0</v>
      </c>
      <c r="K22" s="43" t="b">
        <v>0</v>
      </c>
      <c r="L22" s="44" t="b">
        <v>1</v>
      </c>
      <c r="M22" s="41" t="s">
        <v>117</v>
      </c>
      <c r="N22" s="41">
        <v>1988</v>
      </c>
      <c r="O22" s="46" t="s">
        <v>179</v>
      </c>
      <c r="P22" s="46"/>
    </row>
    <row r="23" spans="1:16" x14ac:dyDescent="0.25">
      <c r="A23" s="46" t="s">
        <v>171</v>
      </c>
      <c r="B23" s="46" t="s">
        <v>180</v>
      </c>
      <c r="C23" s="41">
        <v>1744</v>
      </c>
      <c r="D23" s="42" t="b">
        <v>0</v>
      </c>
      <c r="E23" s="43" t="b">
        <v>1</v>
      </c>
      <c r="F23" s="43" t="b">
        <v>0</v>
      </c>
      <c r="G23" s="42" t="b">
        <v>0</v>
      </c>
      <c r="H23" s="43" t="b">
        <v>0</v>
      </c>
      <c r="I23" s="43" t="b">
        <v>1</v>
      </c>
      <c r="J23" s="42" t="b">
        <v>0</v>
      </c>
      <c r="K23" s="43" t="b">
        <v>0</v>
      </c>
      <c r="L23" s="44" t="b">
        <v>1</v>
      </c>
      <c r="M23" s="41" t="s">
        <v>113</v>
      </c>
      <c r="N23" s="41">
        <v>1985</v>
      </c>
      <c r="O23" s="46" t="s">
        <v>165</v>
      </c>
      <c r="P23" s="46" t="s">
        <v>181</v>
      </c>
    </row>
    <row r="24" spans="1:16" x14ac:dyDescent="0.25">
      <c r="A24" s="46" t="s">
        <v>171</v>
      </c>
      <c r="B24" s="46" t="s">
        <v>182</v>
      </c>
      <c r="C24" s="41">
        <v>40</v>
      </c>
      <c r="D24" s="42" t="b">
        <v>0</v>
      </c>
      <c r="E24" s="43" t="b">
        <v>0</v>
      </c>
      <c r="F24" s="43" t="b">
        <v>1</v>
      </c>
      <c r="G24" s="42" t="b">
        <v>0</v>
      </c>
      <c r="H24" s="43" t="b">
        <v>1</v>
      </c>
      <c r="I24" s="43" t="b">
        <v>0</v>
      </c>
      <c r="J24" s="42" t="b">
        <v>0</v>
      </c>
      <c r="K24" s="43" t="b">
        <v>0</v>
      </c>
      <c r="L24" s="44" t="b">
        <v>1</v>
      </c>
      <c r="M24" s="41" t="s">
        <v>117</v>
      </c>
      <c r="N24" s="41">
        <v>1990</v>
      </c>
      <c r="O24" s="46" t="s">
        <v>183</v>
      </c>
      <c r="P24" s="46" t="s">
        <v>184</v>
      </c>
    </row>
    <row r="25" spans="1:16" x14ac:dyDescent="0.25">
      <c r="A25" s="46" t="s">
        <v>171</v>
      </c>
      <c r="B25" s="46" t="s">
        <v>185</v>
      </c>
      <c r="C25" s="41">
        <v>275</v>
      </c>
      <c r="D25" s="42" t="b">
        <v>0</v>
      </c>
      <c r="E25" s="43" t="b">
        <v>0</v>
      </c>
      <c r="F25" s="43" t="b">
        <v>1</v>
      </c>
      <c r="G25" s="42" t="b">
        <v>0</v>
      </c>
      <c r="H25" s="43" t="b">
        <v>1</v>
      </c>
      <c r="I25" s="43" t="b">
        <v>0</v>
      </c>
      <c r="J25" s="42" t="b">
        <v>0</v>
      </c>
      <c r="K25" s="43" t="b">
        <v>0</v>
      </c>
      <c r="L25" s="44" t="b">
        <v>1</v>
      </c>
      <c r="M25" s="41" t="s">
        <v>117</v>
      </c>
      <c r="N25" s="41">
        <v>1990</v>
      </c>
      <c r="O25" s="46" t="s">
        <v>186</v>
      </c>
      <c r="P25" s="46" t="s">
        <v>187</v>
      </c>
    </row>
    <row r="26" spans="1:16" x14ac:dyDescent="0.25">
      <c r="A26" s="46" t="s">
        <v>171</v>
      </c>
      <c r="B26" s="46" t="s">
        <v>188</v>
      </c>
      <c r="C26" s="41">
        <v>96</v>
      </c>
      <c r="D26" s="42" t="b">
        <v>0</v>
      </c>
      <c r="E26" s="43" t="b">
        <v>0</v>
      </c>
      <c r="F26" s="43" t="b">
        <v>1</v>
      </c>
      <c r="G26" s="42" t="b">
        <v>0</v>
      </c>
      <c r="H26" s="43" t="b">
        <v>0</v>
      </c>
      <c r="I26" s="43" t="b">
        <v>1</v>
      </c>
      <c r="J26" s="42" t="b">
        <v>0</v>
      </c>
      <c r="K26" s="43" t="b">
        <v>0</v>
      </c>
      <c r="L26" s="44" t="b">
        <v>1</v>
      </c>
      <c r="M26" s="41" t="s">
        <v>113</v>
      </c>
      <c r="N26" s="41">
        <v>1990</v>
      </c>
      <c r="O26" s="46" t="s">
        <v>189</v>
      </c>
      <c r="P26" s="46" t="s">
        <v>114</v>
      </c>
    </row>
    <row r="27" spans="1:16" x14ac:dyDescent="0.25">
      <c r="A27" s="46" t="s">
        <v>171</v>
      </c>
      <c r="B27" s="46" t="s">
        <v>190</v>
      </c>
      <c r="C27" s="41">
        <v>386</v>
      </c>
      <c r="D27" s="42" t="b">
        <v>0</v>
      </c>
      <c r="E27" s="43" t="b">
        <v>0</v>
      </c>
      <c r="F27" s="43" t="b">
        <v>1</v>
      </c>
      <c r="G27" s="42" t="b">
        <v>0</v>
      </c>
      <c r="H27" s="43" t="b">
        <v>0</v>
      </c>
      <c r="I27" s="43" t="b">
        <v>1</v>
      </c>
      <c r="J27" s="42" t="b">
        <v>0</v>
      </c>
      <c r="K27" s="43" t="b">
        <v>0</v>
      </c>
      <c r="L27" s="44" t="b">
        <v>1</v>
      </c>
      <c r="M27" s="41" t="s">
        <v>117</v>
      </c>
      <c r="N27" s="41">
        <v>1993</v>
      </c>
      <c r="O27" s="46" t="s">
        <v>189</v>
      </c>
      <c r="P27" s="46"/>
    </row>
    <row r="28" spans="1:16" x14ac:dyDescent="0.25">
      <c r="A28" s="46" t="s">
        <v>171</v>
      </c>
      <c r="B28" s="46" t="s">
        <v>191</v>
      </c>
      <c r="C28" s="41">
        <v>161</v>
      </c>
      <c r="D28" s="42" t="b">
        <v>0</v>
      </c>
      <c r="E28" s="43" t="b">
        <v>0</v>
      </c>
      <c r="F28" s="43" t="b">
        <v>1</v>
      </c>
      <c r="G28" s="42" t="b">
        <v>0</v>
      </c>
      <c r="H28" s="43" t="b">
        <v>1</v>
      </c>
      <c r="I28" s="43" t="b">
        <v>0</v>
      </c>
      <c r="J28" s="42" t="b">
        <v>0</v>
      </c>
      <c r="K28" s="43" t="b">
        <v>0</v>
      </c>
      <c r="L28" s="44" t="b">
        <v>1</v>
      </c>
      <c r="M28" s="41" t="s">
        <v>117</v>
      </c>
      <c r="N28" s="41">
        <v>1964</v>
      </c>
      <c r="O28" s="46" t="s">
        <v>192</v>
      </c>
      <c r="P28" s="46" t="s">
        <v>193</v>
      </c>
    </row>
    <row r="29" spans="1:16" x14ac:dyDescent="0.25">
      <c r="A29" s="46" t="s">
        <v>171</v>
      </c>
      <c r="B29" s="46" t="s">
        <v>194</v>
      </c>
      <c r="C29" s="41">
        <v>1226</v>
      </c>
      <c r="D29" s="42" t="b">
        <v>0</v>
      </c>
      <c r="E29" s="43" t="b">
        <v>1</v>
      </c>
      <c r="F29" s="43" t="b">
        <v>0</v>
      </c>
      <c r="G29" s="42" t="b">
        <v>0</v>
      </c>
      <c r="H29" s="43" t="b">
        <v>1</v>
      </c>
      <c r="I29" s="43" t="b">
        <v>0</v>
      </c>
      <c r="J29" s="42" t="b">
        <v>0</v>
      </c>
      <c r="K29" s="43" t="b">
        <v>0</v>
      </c>
      <c r="L29" s="44" t="b">
        <v>1</v>
      </c>
      <c r="M29" s="41" t="s">
        <v>117</v>
      </c>
      <c r="N29" s="41">
        <v>1966</v>
      </c>
      <c r="O29" s="46" t="s">
        <v>195</v>
      </c>
      <c r="P29" s="46" t="s">
        <v>196</v>
      </c>
    </row>
    <row r="30" spans="1:16" x14ac:dyDescent="0.25">
      <c r="A30" s="37" t="s">
        <v>205</v>
      </c>
      <c r="B30" s="37" t="s">
        <v>206</v>
      </c>
      <c r="C30" s="41">
        <v>632</v>
      </c>
      <c r="D30" s="48" t="s">
        <v>207</v>
      </c>
      <c r="E30" s="49"/>
      <c r="F30" s="49"/>
      <c r="G30" s="48" t="s">
        <v>208</v>
      </c>
      <c r="H30" s="49"/>
      <c r="I30" s="49"/>
      <c r="J30" s="48" t="b">
        <v>0</v>
      </c>
      <c r="K30" s="49" t="b">
        <v>0</v>
      </c>
      <c r="L30" s="50" t="b">
        <v>1</v>
      </c>
      <c r="M30" s="41" t="s">
        <v>117</v>
      </c>
      <c r="N30" s="41">
        <v>1980</v>
      </c>
      <c r="O30" s="46" t="s">
        <v>116</v>
      </c>
      <c r="P30" s="37" t="s">
        <v>209</v>
      </c>
    </row>
    <row r="31" spans="1:16" x14ac:dyDescent="0.25">
      <c r="A31" s="37" t="s">
        <v>205</v>
      </c>
      <c r="B31" s="37" t="s">
        <v>210</v>
      </c>
      <c r="C31" s="41">
        <v>810</v>
      </c>
      <c r="D31" s="48" t="b">
        <v>0</v>
      </c>
      <c r="E31" s="49" t="b">
        <v>1</v>
      </c>
      <c r="F31" s="49" t="b">
        <v>0</v>
      </c>
      <c r="G31" s="48" t="b">
        <v>0</v>
      </c>
      <c r="H31" s="49" t="b">
        <v>0</v>
      </c>
      <c r="I31" s="49" t="b">
        <v>1</v>
      </c>
      <c r="J31" s="48" t="b">
        <v>0</v>
      </c>
      <c r="K31" s="49" t="b">
        <v>1</v>
      </c>
      <c r="L31" s="50" t="b">
        <v>0</v>
      </c>
      <c r="M31" s="41" t="s">
        <v>117</v>
      </c>
      <c r="N31" s="41">
        <v>1975</v>
      </c>
      <c r="O31" s="46" t="s">
        <v>211</v>
      </c>
      <c r="P31" s="37" t="s">
        <v>212</v>
      </c>
    </row>
    <row r="32" spans="1:16" x14ac:dyDescent="0.25">
      <c r="A32" s="37" t="s">
        <v>205</v>
      </c>
      <c r="B32" s="37" t="s">
        <v>213</v>
      </c>
      <c r="C32" s="41">
        <v>455</v>
      </c>
      <c r="D32" s="48" t="b">
        <v>0</v>
      </c>
      <c r="E32" s="49" t="b">
        <v>1</v>
      </c>
      <c r="F32" s="49" t="b">
        <v>0</v>
      </c>
      <c r="G32" s="48" t="b">
        <v>0</v>
      </c>
      <c r="H32" s="49" t="b">
        <v>0</v>
      </c>
      <c r="I32" s="49" t="b">
        <v>1</v>
      </c>
      <c r="J32" s="48" t="b">
        <v>0</v>
      </c>
      <c r="K32" s="49" t="b">
        <v>1</v>
      </c>
      <c r="L32" s="50" t="b">
        <v>0</v>
      </c>
      <c r="M32" s="41" t="s">
        <v>117</v>
      </c>
      <c r="N32" s="41">
        <v>1990</v>
      </c>
      <c r="O32" s="46" t="s">
        <v>214</v>
      </c>
      <c r="P32" s="37" t="s">
        <v>215</v>
      </c>
    </row>
    <row r="33" spans="1:16" x14ac:dyDescent="0.25">
      <c r="A33" s="37" t="s">
        <v>205</v>
      </c>
      <c r="B33" s="37" t="s">
        <v>216</v>
      </c>
      <c r="C33" s="41">
        <v>348</v>
      </c>
      <c r="D33" s="48" t="s">
        <v>218</v>
      </c>
      <c r="E33" s="49"/>
      <c r="F33" s="49"/>
      <c r="G33" s="48" t="b">
        <v>0</v>
      </c>
      <c r="H33" s="49" t="b">
        <v>0</v>
      </c>
      <c r="I33" s="49" t="b">
        <v>1</v>
      </c>
      <c r="J33" s="48" t="b">
        <v>0</v>
      </c>
      <c r="K33" s="49" t="b">
        <v>0</v>
      </c>
      <c r="L33" s="50" t="b">
        <v>1</v>
      </c>
      <c r="M33" s="41" t="s">
        <v>117</v>
      </c>
      <c r="N33" s="41">
        <v>1969</v>
      </c>
      <c r="O33" s="46" t="s">
        <v>217</v>
      </c>
      <c r="P33" s="37" t="s">
        <v>219</v>
      </c>
    </row>
    <row r="34" spans="1:16" x14ac:dyDescent="0.25">
      <c r="A34" s="37" t="s">
        <v>205</v>
      </c>
      <c r="B34" s="37" t="s">
        <v>220</v>
      </c>
      <c r="C34" s="41">
        <v>978</v>
      </c>
      <c r="D34" s="55" t="b">
        <v>1</v>
      </c>
      <c r="E34" s="56" t="b">
        <v>0</v>
      </c>
      <c r="F34" s="56" t="b">
        <v>0</v>
      </c>
      <c r="G34" s="48" t="b">
        <v>0</v>
      </c>
      <c r="H34" s="49" t="b">
        <v>0</v>
      </c>
      <c r="I34" s="49" t="b">
        <v>1</v>
      </c>
      <c r="J34" s="48" t="b">
        <v>0</v>
      </c>
      <c r="K34" s="49" t="b">
        <v>0</v>
      </c>
      <c r="L34" s="50" t="b">
        <v>1</v>
      </c>
      <c r="M34" s="41" t="s">
        <v>113</v>
      </c>
      <c r="N34" s="41">
        <v>1993</v>
      </c>
      <c r="O34" s="46" t="s">
        <v>221</v>
      </c>
      <c r="P34" s="37" t="s">
        <v>212</v>
      </c>
    </row>
    <row r="35" spans="1:16" x14ac:dyDescent="0.25">
      <c r="A35" s="37" t="s">
        <v>222</v>
      </c>
      <c r="B35" s="37" t="s">
        <v>223</v>
      </c>
      <c r="C35" s="41">
        <v>104</v>
      </c>
      <c r="D35" s="48" t="b">
        <v>0</v>
      </c>
      <c r="E35" s="49" t="b">
        <v>0</v>
      </c>
      <c r="F35" s="49" t="b">
        <v>1</v>
      </c>
      <c r="G35" s="48" t="b">
        <v>0</v>
      </c>
      <c r="H35" s="49" t="b">
        <v>1</v>
      </c>
      <c r="I35" s="49" t="b">
        <v>0</v>
      </c>
      <c r="J35" s="48" t="b">
        <v>0</v>
      </c>
      <c r="K35" s="49" t="b">
        <v>1</v>
      </c>
      <c r="L35" s="50" t="b">
        <v>0</v>
      </c>
      <c r="M35" s="41" t="s">
        <v>117</v>
      </c>
      <c r="N35" s="41">
        <v>1990</v>
      </c>
      <c r="O35" s="46" t="s">
        <v>224</v>
      </c>
      <c r="P35" s="37" t="s">
        <v>225</v>
      </c>
    </row>
    <row r="36" spans="1:16" x14ac:dyDescent="0.25">
      <c r="A36" s="37" t="s">
        <v>222</v>
      </c>
      <c r="B36" s="37" t="s">
        <v>226</v>
      </c>
      <c r="C36" s="41">
        <v>101</v>
      </c>
      <c r="D36" s="48" t="b">
        <v>0</v>
      </c>
      <c r="E36" s="49" t="b">
        <v>0</v>
      </c>
      <c r="F36" s="49" t="b">
        <v>1</v>
      </c>
      <c r="G36" s="48" t="b">
        <v>0</v>
      </c>
      <c r="H36" s="49" t="b">
        <v>0</v>
      </c>
      <c r="I36" s="49" t="b">
        <v>1</v>
      </c>
      <c r="J36" s="48" t="b">
        <v>0</v>
      </c>
      <c r="K36" s="49" t="b">
        <v>0</v>
      </c>
      <c r="L36" s="50" t="b">
        <v>1</v>
      </c>
      <c r="M36" s="41" t="s">
        <v>113</v>
      </c>
      <c r="N36" s="41">
        <v>1996</v>
      </c>
      <c r="O36" s="46" t="s">
        <v>227</v>
      </c>
      <c r="P36" s="37"/>
    </row>
    <row r="37" spans="1:16" x14ac:dyDescent="0.25">
      <c r="A37" s="37" t="s">
        <v>222</v>
      </c>
      <c r="B37" s="37" t="s">
        <v>228</v>
      </c>
      <c r="C37" s="41">
        <v>252</v>
      </c>
      <c r="D37" s="48" t="b">
        <v>0</v>
      </c>
      <c r="E37" s="49" t="b">
        <v>0</v>
      </c>
      <c r="F37" s="49" t="b">
        <v>1</v>
      </c>
      <c r="G37" s="48" t="b">
        <v>0</v>
      </c>
      <c r="H37" s="49" t="b">
        <v>1</v>
      </c>
      <c r="I37" s="49" t="b">
        <v>0</v>
      </c>
      <c r="J37" s="48" t="b">
        <v>0</v>
      </c>
      <c r="K37" s="49" t="b">
        <v>0</v>
      </c>
      <c r="L37" s="50" t="b">
        <v>1</v>
      </c>
      <c r="M37" s="41" t="s">
        <v>117</v>
      </c>
      <c r="N37" s="41">
        <v>1984</v>
      </c>
      <c r="O37" s="46" t="s">
        <v>229</v>
      </c>
      <c r="P37" s="37" t="s">
        <v>230</v>
      </c>
    </row>
    <row r="38" spans="1:16" x14ac:dyDescent="0.25">
      <c r="A38" s="37" t="s">
        <v>222</v>
      </c>
      <c r="B38" s="37" t="s">
        <v>231</v>
      </c>
      <c r="C38" s="41">
        <v>122</v>
      </c>
      <c r="D38" s="48" t="b">
        <v>0</v>
      </c>
      <c r="E38" s="49" t="b">
        <v>0</v>
      </c>
      <c r="F38" s="49" t="b">
        <v>1</v>
      </c>
      <c r="G38" s="48" t="b">
        <v>0</v>
      </c>
      <c r="H38" s="49" t="b">
        <v>0</v>
      </c>
      <c r="I38" s="49" t="b">
        <v>1</v>
      </c>
      <c r="J38" s="48" t="b">
        <v>0</v>
      </c>
      <c r="K38" s="49" t="b">
        <v>0</v>
      </c>
      <c r="L38" s="50" t="b">
        <v>1</v>
      </c>
      <c r="M38" s="41" t="s">
        <v>113</v>
      </c>
      <c r="N38" s="41">
        <v>1965</v>
      </c>
      <c r="O38" s="46" t="s">
        <v>176</v>
      </c>
      <c r="P38" s="37" t="s">
        <v>232</v>
      </c>
    </row>
    <row r="39" spans="1:16" x14ac:dyDescent="0.25">
      <c r="A39" s="37" t="s">
        <v>222</v>
      </c>
      <c r="B39" s="37" t="s">
        <v>233</v>
      </c>
      <c r="C39" s="41">
        <v>47</v>
      </c>
      <c r="D39" s="48" t="b">
        <v>0</v>
      </c>
      <c r="E39" s="49" t="b">
        <v>1</v>
      </c>
      <c r="F39" s="49" t="b">
        <v>0</v>
      </c>
      <c r="G39" s="48" t="b">
        <v>0</v>
      </c>
      <c r="H39" s="49" t="b">
        <v>0</v>
      </c>
      <c r="I39" s="49" t="b">
        <v>1</v>
      </c>
      <c r="J39" s="48" t="b">
        <v>0</v>
      </c>
      <c r="K39" s="49" t="b">
        <v>0</v>
      </c>
      <c r="L39" s="50" t="b">
        <v>1</v>
      </c>
      <c r="M39" s="41" t="s">
        <v>117</v>
      </c>
      <c r="N39" s="41">
        <v>1987</v>
      </c>
      <c r="O39" s="46" t="s">
        <v>234</v>
      </c>
      <c r="P39" s="37" t="s">
        <v>235</v>
      </c>
    </row>
    <row r="40" spans="1:16" x14ac:dyDescent="0.25">
      <c r="A40" s="37" t="s">
        <v>236</v>
      </c>
      <c r="B40" s="37" t="s">
        <v>237</v>
      </c>
      <c r="C40" s="41">
        <v>1411</v>
      </c>
      <c r="D40" s="48" t="b">
        <v>0</v>
      </c>
      <c r="E40" s="49" t="b">
        <v>1</v>
      </c>
      <c r="F40" s="49" t="b">
        <v>0</v>
      </c>
      <c r="G40" s="48" t="b">
        <v>0</v>
      </c>
      <c r="H40" s="49" t="b">
        <v>1</v>
      </c>
      <c r="I40" s="49" t="b">
        <v>0</v>
      </c>
      <c r="J40" s="48" t="b">
        <v>0</v>
      </c>
      <c r="K40" s="49" t="b">
        <v>0</v>
      </c>
      <c r="L40" s="50" t="b">
        <v>1</v>
      </c>
      <c r="M40" s="41" t="s">
        <v>117</v>
      </c>
      <c r="N40" s="41">
        <v>1970</v>
      </c>
      <c r="O40" s="46" t="s">
        <v>238</v>
      </c>
      <c r="P40" s="37" t="s">
        <v>212</v>
      </c>
    </row>
    <row r="41" spans="1:16" x14ac:dyDescent="0.25">
      <c r="A41" s="37" t="s">
        <v>236</v>
      </c>
      <c r="B41" s="37" t="s">
        <v>239</v>
      </c>
      <c r="C41" s="41">
        <v>495</v>
      </c>
      <c r="D41" s="48" t="b">
        <v>0</v>
      </c>
      <c r="E41" s="49" t="b">
        <v>0</v>
      </c>
      <c r="F41" s="49" t="b">
        <v>1</v>
      </c>
      <c r="G41" s="48" t="b">
        <v>0</v>
      </c>
      <c r="H41" s="49" t="b">
        <v>0</v>
      </c>
      <c r="I41" s="49" t="b">
        <v>1</v>
      </c>
      <c r="J41" s="48" t="b">
        <v>0</v>
      </c>
      <c r="K41" s="49" t="b">
        <v>0</v>
      </c>
      <c r="L41" s="50" t="b">
        <v>1</v>
      </c>
      <c r="M41" s="41" t="s">
        <v>113</v>
      </c>
      <c r="N41" s="41">
        <v>1992</v>
      </c>
      <c r="O41" s="46" t="s">
        <v>240</v>
      </c>
      <c r="P41" s="37"/>
    </row>
    <row r="42" spans="1:16" x14ac:dyDescent="0.25">
      <c r="A42" s="37" t="s">
        <v>236</v>
      </c>
      <c r="B42" s="37" t="s">
        <v>241</v>
      </c>
      <c r="C42" s="41">
        <v>299</v>
      </c>
      <c r="D42" s="48" t="s">
        <v>242</v>
      </c>
      <c r="E42" s="49"/>
      <c r="F42" s="49"/>
      <c r="G42" s="48" t="b">
        <v>0</v>
      </c>
      <c r="H42" s="49" t="b">
        <v>0</v>
      </c>
      <c r="I42" s="49" t="b">
        <v>1</v>
      </c>
      <c r="J42" s="48" t="s">
        <v>242</v>
      </c>
      <c r="K42" s="49"/>
      <c r="L42" s="50"/>
      <c r="M42" s="41" t="s">
        <v>117</v>
      </c>
      <c r="N42" s="41">
        <v>1955</v>
      </c>
      <c r="O42" s="46" t="s">
        <v>173</v>
      </c>
      <c r="P42" s="37" t="s">
        <v>243</v>
      </c>
    </row>
    <row r="43" spans="1:16" x14ac:dyDescent="0.25">
      <c r="A43" s="37" t="s">
        <v>236</v>
      </c>
      <c r="B43" s="37" t="s">
        <v>244</v>
      </c>
      <c r="C43" s="41">
        <v>369</v>
      </c>
      <c r="D43" s="48" t="b">
        <v>0</v>
      </c>
      <c r="E43" s="49" t="b">
        <v>0</v>
      </c>
      <c r="F43" s="49" t="b">
        <v>1</v>
      </c>
      <c r="G43" s="48" t="b">
        <v>0</v>
      </c>
      <c r="H43" s="49" t="b">
        <v>0</v>
      </c>
      <c r="I43" s="49" t="b">
        <v>1</v>
      </c>
      <c r="J43" s="48" t="b">
        <v>0</v>
      </c>
      <c r="K43" s="49" t="b">
        <v>0</v>
      </c>
      <c r="L43" s="50" t="b">
        <v>1</v>
      </c>
      <c r="M43" s="41" t="s">
        <v>117</v>
      </c>
      <c r="N43" s="41">
        <v>1983</v>
      </c>
      <c r="O43" s="46" t="s">
        <v>245</v>
      </c>
      <c r="P43" s="37" t="s">
        <v>246</v>
      </c>
    </row>
    <row r="44" spans="1:16" x14ac:dyDescent="0.25">
      <c r="A44" s="37" t="s">
        <v>247</v>
      </c>
      <c r="B44" s="37" t="s">
        <v>248</v>
      </c>
      <c r="C44" s="41">
        <v>202</v>
      </c>
      <c r="D44" s="48" t="b">
        <v>0</v>
      </c>
      <c r="E44" s="49" t="b">
        <v>0</v>
      </c>
      <c r="F44" s="49" t="b">
        <v>1</v>
      </c>
      <c r="G44" s="48" t="b">
        <v>0</v>
      </c>
      <c r="H44" s="49" t="b">
        <v>0</v>
      </c>
      <c r="I44" s="49" t="b">
        <v>1</v>
      </c>
      <c r="J44" s="48" t="b">
        <v>0</v>
      </c>
      <c r="K44" s="49" t="b">
        <v>0</v>
      </c>
      <c r="L44" s="50" t="b">
        <v>1</v>
      </c>
      <c r="M44" s="41" t="s">
        <v>113</v>
      </c>
      <c r="N44" s="41">
        <v>1988</v>
      </c>
      <c r="O44" s="46" t="s">
        <v>249</v>
      </c>
      <c r="P44" s="37"/>
    </row>
    <row r="45" spans="1:16" x14ac:dyDescent="0.25">
      <c r="A45" s="37" t="s">
        <v>247</v>
      </c>
      <c r="B45" s="37" t="s">
        <v>250</v>
      </c>
      <c r="C45" s="41">
        <v>260</v>
      </c>
      <c r="D45" s="48" t="b">
        <v>0</v>
      </c>
      <c r="E45" s="49" t="b">
        <v>0</v>
      </c>
      <c r="F45" s="49" t="b">
        <v>1</v>
      </c>
      <c r="G45" s="48" t="s">
        <v>252</v>
      </c>
      <c r="H45" s="49"/>
      <c r="I45" s="49"/>
      <c r="J45" s="48" t="b">
        <v>0</v>
      </c>
      <c r="K45" s="49" t="b">
        <v>0</v>
      </c>
      <c r="L45" s="50" t="b">
        <v>1</v>
      </c>
      <c r="M45" s="41" t="s">
        <v>113</v>
      </c>
      <c r="N45" s="41">
        <v>1978</v>
      </c>
      <c r="O45" s="46" t="s">
        <v>251</v>
      </c>
      <c r="P45" s="37" t="s">
        <v>253</v>
      </c>
    </row>
    <row r="46" spans="1:16" x14ac:dyDescent="0.25">
      <c r="A46" s="37" t="s">
        <v>247</v>
      </c>
      <c r="B46" s="37" t="s">
        <v>254</v>
      </c>
      <c r="C46" s="41">
        <v>99</v>
      </c>
      <c r="D46" s="48" t="b">
        <v>0</v>
      </c>
      <c r="E46" s="49" t="b">
        <v>0</v>
      </c>
      <c r="F46" s="49" t="b">
        <v>1</v>
      </c>
      <c r="G46" s="48" t="b">
        <v>0</v>
      </c>
      <c r="H46" s="49" t="b">
        <v>0</v>
      </c>
      <c r="I46" s="49" t="b">
        <v>1</v>
      </c>
      <c r="J46" s="48" t="b">
        <v>0</v>
      </c>
      <c r="K46" s="49" t="b">
        <v>0</v>
      </c>
      <c r="L46" s="50" t="b">
        <v>1</v>
      </c>
      <c r="M46" s="41" t="s">
        <v>117</v>
      </c>
      <c r="N46" s="41">
        <v>1984</v>
      </c>
      <c r="O46" s="46" t="s">
        <v>255</v>
      </c>
      <c r="P46" s="37"/>
    </row>
    <row r="47" spans="1:16" x14ac:dyDescent="0.25">
      <c r="A47" s="37" t="s">
        <v>247</v>
      </c>
      <c r="B47" s="37" t="s">
        <v>256</v>
      </c>
      <c r="C47" s="41">
        <v>158</v>
      </c>
      <c r="D47" s="48" t="s">
        <v>258</v>
      </c>
      <c r="E47" s="49"/>
      <c r="F47" s="49"/>
      <c r="G47" s="48" t="b">
        <v>0</v>
      </c>
      <c r="H47" s="49" t="b">
        <v>0</v>
      </c>
      <c r="I47" s="49" t="b">
        <v>1</v>
      </c>
      <c r="J47" s="48" t="s">
        <v>259</v>
      </c>
      <c r="K47" s="49"/>
      <c r="L47" s="50"/>
      <c r="M47" s="41" t="s">
        <v>113</v>
      </c>
      <c r="N47" s="41">
        <v>1984</v>
      </c>
      <c r="O47" s="46" t="s">
        <v>257</v>
      </c>
      <c r="P47" s="37" t="s">
        <v>260</v>
      </c>
    </row>
    <row r="48" spans="1:16" x14ac:dyDescent="0.25">
      <c r="A48" s="37" t="s">
        <v>261</v>
      </c>
      <c r="B48" s="37" t="s">
        <v>262</v>
      </c>
      <c r="C48" s="41">
        <v>123</v>
      </c>
      <c r="D48" s="48" t="b">
        <v>0</v>
      </c>
      <c r="E48" s="49" t="b">
        <v>0</v>
      </c>
      <c r="F48" s="49" t="b">
        <v>1</v>
      </c>
      <c r="G48" s="48" t="b">
        <v>0</v>
      </c>
      <c r="H48" s="49" t="b">
        <v>0</v>
      </c>
      <c r="I48" s="49" t="b">
        <v>1</v>
      </c>
      <c r="J48" s="48" t="b">
        <v>0</v>
      </c>
      <c r="K48" s="49" t="b">
        <v>0</v>
      </c>
      <c r="L48" s="50" t="b">
        <v>1</v>
      </c>
      <c r="M48" s="41" t="s">
        <v>117</v>
      </c>
      <c r="N48" s="41">
        <v>1992</v>
      </c>
      <c r="O48" s="46" t="s">
        <v>186</v>
      </c>
      <c r="P48" s="37"/>
    </row>
    <row r="49" spans="1:16" x14ac:dyDescent="0.25">
      <c r="A49" s="37" t="s">
        <v>261</v>
      </c>
      <c r="B49" s="37" t="s">
        <v>263</v>
      </c>
      <c r="C49" s="41">
        <v>80</v>
      </c>
      <c r="D49" s="48" t="b">
        <v>0</v>
      </c>
      <c r="E49" s="49" t="b">
        <v>1</v>
      </c>
      <c r="F49" s="49" t="b">
        <v>0</v>
      </c>
      <c r="G49" s="48" t="b">
        <v>0</v>
      </c>
      <c r="H49" s="49" t="b">
        <v>1</v>
      </c>
      <c r="I49" s="49" t="b">
        <v>0</v>
      </c>
      <c r="J49" s="48" t="b">
        <v>0</v>
      </c>
      <c r="K49" s="49" t="b">
        <v>0</v>
      </c>
      <c r="L49" s="50" t="b">
        <v>1</v>
      </c>
      <c r="M49" s="41" t="s">
        <v>117</v>
      </c>
      <c r="N49" s="41">
        <v>1985</v>
      </c>
      <c r="O49" s="46" t="s">
        <v>264</v>
      </c>
      <c r="P49" s="37" t="s">
        <v>265</v>
      </c>
    </row>
    <row r="50" spans="1:16" x14ac:dyDescent="0.25">
      <c r="A50" s="37" t="s">
        <v>261</v>
      </c>
      <c r="B50" s="37" t="s">
        <v>266</v>
      </c>
      <c r="C50" s="41">
        <v>117</v>
      </c>
      <c r="D50" s="48" t="b">
        <v>0</v>
      </c>
      <c r="E50" s="49" t="b">
        <v>0</v>
      </c>
      <c r="F50" s="49" t="b">
        <v>1</v>
      </c>
      <c r="G50" s="48" t="b">
        <v>0</v>
      </c>
      <c r="H50" s="49" t="b">
        <v>0</v>
      </c>
      <c r="I50" s="49" t="b">
        <v>1</v>
      </c>
      <c r="J50" s="48" t="b">
        <v>0</v>
      </c>
      <c r="K50" s="49" t="b">
        <v>0</v>
      </c>
      <c r="L50" s="50" t="b">
        <v>1</v>
      </c>
      <c r="M50" s="41" t="s">
        <v>117</v>
      </c>
      <c r="N50" s="41">
        <v>1981</v>
      </c>
      <c r="O50" s="46" t="s">
        <v>267</v>
      </c>
      <c r="P50" s="37" t="s">
        <v>110</v>
      </c>
    </row>
    <row r="51" spans="1:16" x14ac:dyDescent="0.25">
      <c r="A51" s="37" t="s">
        <v>261</v>
      </c>
      <c r="B51" s="37" t="s">
        <v>268</v>
      </c>
      <c r="C51" s="41">
        <v>157</v>
      </c>
      <c r="D51" s="48" t="b">
        <v>0</v>
      </c>
      <c r="E51" s="49" t="b">
        <v>0</v>
      </c>
      <c r="F51" s="49" t="b">
        <v>1</v>
      </c>
      <c r="G51" s="48" t="b">
        <v>0</v>
      </c>
      <c r="H51" s="49" t="b">
        <v>0</v>
      </c>
      <c r="I51" s="49" t="b">
        <v>1</v>
      </c>
      <c r="J51" s="48" t="b">
        <v>0</v>
      </c>
      <c r="K51" s="49" t="b">
        <v>0</v>
      </c>
      <c r="L51" s="50" t="b">
        <v>1</v>
      </c>
      <c r="M51" s="41" t="s">
        <v>117</v>
      </c>
      <c r="N51" s="41">
        <v>1980</v>
      </c>
      <c r="O51" s="46" t="s">
        <v>269</v>
      </c>
      <c r="P51" s="37" t="s">
        <v>202</v>
      </c>
    </row>
    <row r="52" spans="1:16" ht="13" thickBot="1" x14ac:dyDescent="0.3">
      <c r="A52" s="37" t="s">
        <v>261</v>
      </c>
      <c r="B52" s="37" t="s">
        <v>270</v>
      </c>
      <c r="C52" s="41">
        <v>453</v>
      </c>
      <c r="D52" s="51" t="s">
        <v>166</v>
      </c>
      <c r="E52" s="52"/>
      <c r="F52" s="52"/>
      <c r="G52" s="51" t="b">
        <v>0</v>
      </c>
      <c r="H52" s="52" t="b">
        <v>0</v>
      </c>
      <c r="I52" s="52" t="b">
        <v>1</v>
      </c>
      <c r="J52" s="51" t="s">
        <v>166</v>
      </c>
      <c r="K52" s="52"/>
      <c r="L52" s="53"/>
      <c r="M52" s="41" t="s">
        <v>113</v>
      </c>
      <c r="N52" s="41">
        <v>1971</v>
      </c>
      <c r="O52" s="46" t="s">
        <v>271</v>
      </c>
      <c r="P52" s="75" t="s">
        <v>272</v>
      </c>
    </row>
    <row r="54" spans="1:16" ht="13" thickBot="1" x14ac:dyDescent="0.3">
      <c r="C54" s="54">
        <f>AVERAGE(C2:C52)</f>
        <v>350.50980392156862</v>
      </c>
      <c r="N54" s="54">
        <f>AVERAGE(N2:N52)</f>
        <v>1982.0588235294117</v>
      </c>
    </row>
    <row r="55" spans="1:16" ht="13" x14ac:dyDescent="0.3">
      <c r="D55" s="38" t="s">
        <v>1</v>
      </c>
      <c r="E55" s="39" t="s">
        <v>282</v>
      </c>
      <c r="F55" s="39" t="s">
        <v>283</v>
      </c>
      <c r="G55" s="38" t="s">
        <v>2</v>
      </c>
      <c r="H55" s="39" t="s">
        <v>282</v>
      </c>
      <c r="I55" s="39" t="s">
        <v>283</v>
      </c>
      <c r="J55" s="65" t="s">
        <v>3</v>
      </c>
      <c r="K55" s="39" t="s">
        <v>282</v>
      </c>
      <c r="L55" s="40" t="s">
        <v>283</v>
      </c>
      <c r="N55" s="72"/>
    </row>
    <row r="56" spans="1:16" x14ac:dyDescent="0.25">
      <c r="D56" s="57" t="s">
        <v>60</v>
      </c>
      <c r="E56" s="24"/>
      <c r="F56" s="18"/>
      <c r="G56" s="57" t="s">
        <v>60</v>
      </c>
      <c r="H56" s="24"/>
      <c r="I56" s="18"/>
      <c r="J56" s="66" t="s">
        <v>100</v>
      </c>
      <c r="K56" s="24"/>
      <c r="L56" s="58"/>
    </row>
    <row r="57" spans="1:16" x14ac:dyDescent="0.25">
      <c r="D57" s="57" t="s">
        <v>61</v>
      </c>
      <c r="E57" s="24" t="s">
        <v>203</v>
      </c>
      <c r="F57" s="63" t="s">
        <v>287</v>
      </c>
      <c r="G57" s="57" t="s">
        <v>61</v>
      </c>
      <c r="H57" s="24" t="s">
        <v>203</v>
      </c>
      <c r="I57" s="63" t="s">
        <v>290</v>
      </c>
      <c r="J57" s="66" t="s">
        <v>61</v>
      </c>
      <c r="K57" s="24" t="s">
        <v>203</v>
      </c>
      <c r="L57" s="68" t="s">
        <v>295</v>
      </c>
    </row>
    <row r="58" spans="1:16" x14ac:dyDescent="0.25">
      <c r="D58" s="57" t="s">
        <v>62</v>
      </c>
      <c r="E58" s="71" t="s">
        <v>33</v>
      </c>
      <c r="F58" s="63" t="s">
        <v>288</v>
      </c>
      <c r="G58" s="57" t="s">
        <v>62</v>
      </c>
      <c r="H58" s="70" t="s">
        <v>105</v>
      </c>
      <c r="I58" s="63" t="s">
        <v>291</v>
      </c>
      <c r="J58" s="57" t="s">
        <v>62</v>
      </c>
      <c r="K58" s="63" t="s">
        <v>33</v>
      </c>
      <c r="L58" s="68" t="s">
        <v>296</v>
      </c>
    </row>
    <row r="59" spans="1:16" x14ac:dyDescent="0.25">
      <c r="D59" s="57" t="s">
        <v>63</v>
      </c>
      <c r="E59" s="24"/>
      <c r="F59" s="18"/>
      <c r="G59" s="57" t="s">
        <v>96</v>
      </c>
      <c r="H59" s="24"/>
      <c r="I59" s="18"/>
      <c r="J59" s="66" t="s">
        <v>63</v>
      </c>
      <c r="K59" s="24"/>
      <c r="L59" s="58"/>
    </row>
    <row r="60" spans="1:16" x14ac:dyDescent="0.25">
      <c r="D60" s="57" t="s">
        <v>64</v>
      </c>
      <c r="E60" s="24" t="s">
        <v>204</v>
      </c>
      <c r="F60" s="63" t="s">
        <v>285</v>
      </c>
      <c r="G60" s="57" t="s">
        <v>97</v>
      </c>
      <c r="H60" s="24" t="s">
        <v>204</v>
      </c>
      <c r="I60" s="63" t="s">
        <v>289</v>
      </c>
      <c r="J60" s="66" t="s">
        <v>64</v>
      </c>
      <c r="K60" s="24" t="s">
        <v>204</v>
      </c>
      <c r="L60" s="68" t="s">
        <v>293</v>
      </c>
    </row>
    <row r="61" spans="1:16" x14ac:dyDescent="0.25">
      <c r="D61" s="57" t="s">
        <v>65</v>
      </c>
      <c r="E61" s="69" t="s">
        <v>10</v>
      </c>
      <c r="F61" s="63" t="s">
        <v>286</v>
      </c>
      <c r="G61" s="57" t="s">
        <v>26</v>
      </c>
      <c r="H61" s="69" t="s">
        <v>56</v>
      </c>
      <c r="I61" s="63" t="s">
        <v>292</v>
      </c>
      <c r="J61" s="66" t="s">
        <v>101</v>
      </c>
      <c r="K61" s="69" t="s">
        <v>10</v>
      </c>
      <c r="L61" s="68" t="s">
        <v>294</v>
      </c>
    </row>
    <row r="62" spans="1:16" ht="13" thickBot="1" x14ac:dyDescent="0.3">
      <c r="D62" s="59" t="s">
        <v>66</v>
      </c>
      <c r="E62" s="60"/>
      <c r="F62" s="61"/>
      <c r="G62" s="59" t="s">
        <v>66</v>
      </c>
      <c r="H62" s="61"/>
      <c r="I62" s="61"/>
      <c r="J62" s="67" t="s">
        <v>66</v>
      </c>
      <c r="K62" s="61"/>
      <c r="L62" s="6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7E631-93CD-4B2A-8411-E0B9C51ABC69}">
  <dimension ref="A1:S165"/>
  <sheetViews>
    <sheetView topLeftCell="C145" workbookViewId="0">
      <selection activeCell="R140" sqref="R140"/>
    </sheetView>
  </sheetViews>
  <sheetFormatPr defaultRowHeight="12.5" x14ac:dyDescent="0.25"/>
  <cols>
    <col min="1" max="1" width="28" customWidth="1"/>
    <col min="2" max="2" width="22.26953125" customWidth="1"/>
    <col min="3" max="3" width="10.54296875" style="54" customWidth="1"/>
    <col min="4" max="4" width="10.08984375" customWidth="1"/>
    <col min="5" max="5" width="11.36328125" customWidth="1"/>
    <col min="6" max="6" width="9.6328125" customWidth="1"/>
    <col min="7" max="7" width="10.08984375" customWidth="1"/>
    <col min="8" max="8" width="11.7265625" customWidth="1"/>
    <col min="9" max="9" width="9.7265625" customWidth="1"/>
    <col min="10" max="10" width="10.26953125" customWidth="1"/>
    <col min="11" max="11" width="11.81640625" customWidth="1"/>
    <col min="12" max="12" width="10.26953125" customWidth="1"/>
    <col min="13" max="13" width="12.08984375" customWidth="1"/>
    <col min="14" max="14" width="13.1796875" customWidth="1"/>
    <col min="15" max="15" width="12.36328125" customWidth="1"/>
    <col min="16" max="16" width="9.1796875" style="54" customWidth="1"/>
    <col min="17" max="17" width="7.08984375" style="54" customWidth="1"/>
    <col min="18" max="18" width="26.81640625" bestFit="1" customWidth="1"/>
    <col min="19" max="19" width="54.26953125" customWidth="1"/>
  </cols>
  <sheetData>
    <row r="1" spans="1:19" s="30" customFormat="1" ht="13" x14ac:dyDescent="0.3">
      <c r="B1" s="30" t="s">
        <v>108</v>
      </c>
      <c r="C1" s="30" t="s">
        <v>201</v>
      </c>
      <c r="D1" s="38" t="s">
        <v>413</v>
      </c>
      <c r="E1" s="39" t="s">
        <v>274</v>
      </c>
      <c r="F1" s="40" t="s">
        <v>275</v>
      </c>
      <c r="G1" s="38" t="s">
        <v>414</v>
      </c>
      <c r="H1" s="39" t="s">
        <v>277</v>
      </c>
      <c r="I1" s="40" t="s">
        <v>278</v>
      </c>
      <c r="J1" s="38" t="s">
        <v>415</v>
      </c>
      <c r="K1" s="39" t="s">
        <v>280</v>
      </c>
      <c r="L1" s="40" t="s">
        <v>281</v>
      </c>
      <c r="M1" s="38" t="s">
        <v>416</v>
      </c>
      <c r="N1" s="39" t="s">
        <v>417</v>
      </c>
      <c r="O1" s="40" t="s">
        <v>418</v>
      </c>
      <c r="P1" s="30" t="s">
        <v>198</v>
      </c>
      <c r="Q1" s="30" t="s">
        <v>197</v>
      </c>
      <c r="R1" s="30" t="s">
        <v>419</v>
      </c>
      <c r="S1" s="30" t="s">
        <v>200</v>
      </c>
    </row>
    <row r="2" spans="1:19" x14ac:dyDescent="0.25">
      <c r="A2" s="37" t="s">
        <v>297</v>
      </c>
      <c r="B2" s="37" t="s">
        <v>298</v>
      </c>
      <c r="C2" s="41">
        <v>414</v>
      </c>
      <c r="D2" s="48" t="b">
        <v>0</v>
      </c>
      <c r="E2" s="49" t="b">
        <v>0</v>
      </c>
      <c r="F2" s="50" t="b">
        <v>1</v>
      </c>
      <c r="G2" s="48" t="b">
        <v>0</v>
      </c>
      <c r="H2" s="49" t="b">
        <v>0</v>
      </c>
      <c r="I2" s="50" t="b">
        <v>1</v>
      </c>
      <c r="J2" s="48" t="b">
        <v>0</v>
      </c>
      <c r="K2" s="49" t="b">
        <v>1</v>
      </c>
      <c r="L2" s="50" t="b">
        <v>0</v>
      </c>
      <c r="M2" s="48" t="b">
        <v>0</v>
      </c>
      <c r="N2" s="49" t="b">
        <v>1</v>
      </c>
      <c r="O2" s="50" t="b">
        <v>0</v>
      </c>
      <c r="P2" s="41" t="s">
        <v>117</v>
      </c>
      <c r="Q2" s="41">
        <v>1990</v>
      </c>
      <c r="R2" s="37" t="s">
        <v>299</v>
      </c>
      <c r="S2" s="37" t="s">
        <v>300</v>
      </c>
    </row>
    <row r="3" spans="1:19" x14ac:dyDescent="0.25">
      <c r="A3" s="37" t="s">
        <v>297</v>
      </c>
      <c r="B3" s="37" t="s">
        <v>301</v>
      </c>
      <c r="C3" s="41">
        <v>165</v>
      </c>
      <c r="D3" s="48" t="b">
        <v>1</v>
      </c>
      <c r="E3" s="49" t="b">
        <v>0</v>
      </c>
      <c r="F3" s="50" t="b">
        <v>0</v>
      </c>
      <c r="G3" s="48" t="b">
        <v>0</v>
      </c>
      <c r="H3" s="49" t="b">
        <v>1</v>
      </c>
      <c r="I3" s="50" t="b">
        <v>0</v>
      </c>
      <c r="J3" s="48" t="b">
        <v>1</v>
      </c>
      <c r="K3" s="49" t="b">
        <v>0</v>
      </c>
      <c r="L3" s="50" t="b">
        <v>0</v>
      </c>
      <c r="M3" s="48" t="b">
        <v>1</v>
      </c>
      <c r="N3" s="49" t="b">
        <v>0</v>
      </c>
      <c r="O3" s="50" t="b">
        <v>0</v>
      </c>
      <c r="P3" s="41" t="s">
        <v>117</v>
      </c>
      <c r="Q3" s="41">
        <v>1988</v>
      </c>
      <c r="R3" s="37" t="s">
        <v>269</v>
      </c>
      <c r="S3" s="37" t="s">
        <v>302</v>
      </c>
    </row>
    <row r="4" spans="1:19" x14ac:dyDescent="0.25">
      <c r="A4" s="37" t="s">
        <v>297</v>
      </c>
      <c r="B4" s="37" t="s">
        <v>303</v>
      </c>
      <c r="C4" s="41">
        <v>1336</v>
      </c>
      <c r="D4" s="48" t="b">
        <v>0</v>
      </c>
      <c r="E4" s="49" t="b">
        <v>0</v>
      </c>
      <c r="F4" s="50" t="b">
        <v>1</v>
      </c>
      <c r="G4" s="48" t="b">
        <v>0</v>
      </c>
      <c r="H4" s="49" t="b">
        <v>0</v>
      </c>
      <c r="I4" s="50" t="b">
        <v>1</v>
      </c>
      <c r="J4" s="48" t="b">
        <v>0</v>
      </c>
      <c r="K4" s="49" t="b">
        <v>1</v>
      </c>
      <c r="L4" s="50" t="b">
        <v>0</v>
      </c>
      <c r="M4" s="48" t="b">
        <v>0</v>
      </c>
      <c r="N4" s="49" t="b">
        <v>1</v>
      </c>
      <c r="O4" s="50" t="b">
        <v>0</v>
      </c>
      <c r="P4" s="41" t="s">
        <v>113</v>
      </c>
      <c r="Q4" s="41">
        <v>1994</v>
      </c>
      <c r="R4" s="37" t="s">
        <v>304</v>
      </c>
      <c r="S4" s="37" t="s">
        <v>305</v>
      </c>
    </row>
    <row r="5" spans="1:19" x14ac:dyDescent="0.25">
      <c r="A5" s="37" t="s">
        <v>297</v>
      </c>
      <c r="B5" s="37" t="s">
        <v>306</v>
      </c>
      <c r="C5" s="41">
        <v>261</v>
      </c>
      <c r="D5" s="48" t="b">
        <v>1</v>
      </c>
      <c r="E5" s="49" t="b">
        <v>0</v>
      </c>
      <c r="F5" s="50" t="b">
        <v>0</v>
      </c>
      <c r="G5" s="48" t="b">
        <v>1</v>
      </c>
      <c r="H5" s="49" t="b">
        <v>0</v>
      </c>
      <c r="I5" s="50" t="b">
        <v>0</v>
      </c>
      <c r="J5" s="48" t="b">
        <v>1</v>
      </c>
      <c r="K5" s="49" t="b">
        <v>0</v>
      </c>
      <c r="L5" s="50" t="b">
        <v>0</v>
      </c>
      <c r="M5" s="48" t="b">
        <v>1</v>
      </c>
      <c r="N5" s="49" t="b">
        <v>0</v>
      </c>
      <c r="O5" s="50" t="b">
        <v>0</v>
      </c>
      <c r="P5" s="41" t="s">
        <v>113</v>
      </c>
      <c r="Q5" s="41">
        <v>1995</v>
      </c>
      <c r="R5" s="37" t="s">
        <v>307</v>
      </c>
      <c r="S5" s="37" t="s">
        <v>308</v>
      </c>
    </row>
    <row r="6" spans="1:19" x14ac:dyDescent="0.25">
      <c r="A6" s="37" t="s">
        <v>297</v>
      </c>
      <c r="B6" s="37" t="s">
        <v>309</v>
      </c>
      <c r="C6" s="41">
        <v>1622</v>
      </c>
      <c r="D6" s="48" t="b">
        <v>0</v>
      </c>
      <c r="E6" s="49" t="b">
        <v>0</v>
      </c>
      <c r="F6" s="50" t="b">
        <v>1</v>
      </c>
      <c r="G6" s="48" t="b">
        <v>0</v>
      </c>
      <c r="H6" s="49" t="b">
        <v>1</v>
      </c>
      <c r="I6" s="50" t="b">
        <v>0</v>
      </c>
      <c r="J6" s="48" t="b">
        <v>1</v>
      </c>
      <c r="K6" s="49" t="b">
        <v>0</v>
      </c>
      <c r="L6" s="50" t="b">
        <v>0</v>
      </c>
      <c r="M6" s="48" t="b">
        <v>0</v>
      </c>
      <c r="N6" s="49" t="b">
        <v>0</v>
      </c>
      <c r="O6" s="50" t="b">
        <v>1</v>
      </c>
      <c r="P6" s="41" t="s">
        <v>113</v>
      </c>
      <c r="Q6" s="41">
        <v>1996</v>
      </c>
      <c r="R6" s="37" t="s">
        <v>310</v>
      </c>
      <c r="S6" s="37" t="s">
        <v>311</v>
      </c>
    </row>
    <row r="7" spans="1:19" x14ac:dyDescent="0.25">
      <c r="A7" s="37" t="s">
        <v>312</v>
      </c>
      <c r="B7" s="37" t="s">
        <v>313</v>
      </c>
      <c r="C7" s="41">
        <v>603</v>
      </c>
      <c r="D7" s="48" t="b">
        <v>1</v>
      </c>
      <c r="E7" s="49" t="b">
        <v>0</v>
      </c>
      <c r="F7" s="50" t="b">
        <v>0</v>
      </c>
      <c r="G7" s="48" t="b">
        <v>1</v>
      </c>
      <c r="H7" s="49" t="b">
        <v>0</v>
      </c>
      <c r="I7" s="50" t="b">
        <v>0</v>
      </c>
      <c r="J7" s="48" t="b">
        <v>1</v>
      </c>
      <c r="K7" s="49" t="b">
        <v>0</v>
      </c>
      <c r="L7" s="50" t="b">
        <v>0</v>
      </c>
      <c r="M7" s="48" t="b">
        <v>1</v>
      </c>
      <c r="N7" s="49" t="b">
        <v>0</v>
      </c>
      <c r="O7" s="50" t="b">
        <v>0</v>
      </c>
      <c r="P7" s="41" t="s">
        <v>117</v>
      </c>
      <c r="Q7" s="41">
        <v>1993</v>
      </c>
      <c r="R7" s="37" t="s">
        <v>314</v>
      </c>
      <c r="S7" s="37" t="s">
        <v>315</v>
      </c>
    </row>
    <row r="8" spans="1:19" x14ac:dyDescent="0.25">
      <c r="A8" s="37" t="s">
        <v>312</v>
      </c>
      <c r="B8" s="37" t="s">
        <v>316</v>
      </c>
      <c r="C8" s="41">
        <v>411</v>
      </c>
      <c r="D8" s="48" t="b">
        <v>1</v>
      </c>
      <c r="E8" s="49" t="b">
        <v>0</v>
      </c>
      <c r="F8" s="50" t="b">
        <v>0</v>
      </c>
      <c r="G8" s="48" t="b">
        <v>0</v>
      </c>
      <c r="H8" s="49" t="b">
        <v>0</v>
      </c>
      <c r="I8" s="50" t="b">
        <v>1</v>
      </c>
      <c r="J8" s="48" t="b">
        <v>0</v>
      </c>
      <c r="K8" s="49" t="b">
        <v>1</v>
      </c>
      <c r="L8" s="50" t="b">
        <v>0</v>
      </c>
      <c r="M8" s="48" t="b">
        <v>0</v>
      </c>
      <c r="N8" s="49" t="b">
        <v>1</v>
      </c>
      <c r="O8" s="50" t="b">
        <v>0</v>
      </c>
      <c r="P8" s="41" t="s">
        <v>113</v>
      </c>
      <c r="Q8" s="41">
        <v>1981</v>
      </c>
      <c r="R8" s="37" t="s">
        <v>317</v>
      </c>
      <c r="S8" s="37" t="s">
        <v>225</v>
      </c>
    </row>
    <row r="9" spans="1:19" x14ac:dyDescent="0.25">
      <c r="A9" s="37" t="s">
        <v>312</v>
      </c>
      <c r="B9" s="37" t="s">
        <v>318</v>
      </c>
      <c r="C9" s="41">
        <v>289</v>
      </c>
      <c r="D9" s="48" t="b">
        <v>1</v>
      </c>
      <c r="E9" s="49" t="b">
        <v>0</v>
      </c>
      <c r="F9" s="50" t="b">
        <v>0</v>
      </c>
      <c r="G9" s="48" t="b">
        <v>1</v>
      </c>
      <c r="H9" s="49" t="b">
        <v>0</v>
      </c>
      <c r="I9" s="50" t="b">
        <v>0</v>
      </c>
      <c r="J9" s="48" t="b">
        <v>1</v>
      </c>
      <c r="K9" s="49" t="b">
        <v>0</v>
      </c>
      <c r="L9" s="50" t="b">
        <v>0</v>
      </c>
      <c r="M9" s="48" t="b">
        <v>1</v>
      </c>
      <c r="N9" s="49" t="b">
        <v>0</v>
      </c>
      <c r="O9" s="50" t="b">
        <v>0</v>
      </c>
      <c r="P9" s="41" t="s">
        <v>113</v>
      </c>
      <c r="Q9" s="41">
        <v>1989</v>
      </c>
      <c r="R9" s="37" t="s">
        <v>319</v>
      </c>
      <c r="S9" s="37" t="s">
        <v>320</v>
      </c>
    </row>
    <row r="10" spans="1:19" x14ac:dyDescent="0.25">
      <c r="A10" s="37" t="s">
        <v>312</v>
      </c>
      <c r="B10" s="37" t="s">
        <v>321</v>
      </c>
      <c r="C10" s="41">
        <v>639</v>
      </c>
      <c r="D10" s="48" t="b">
        <v>0</v>
      </c>
      <c r="E10" s="49" t="b">
        <v>1</v>
      </c>
      <c r="F10" s="50" t="b">
        <v>0</v>
      </c>
      <c r="G10" s="48" t="b">
        <v>0</v>
      </c>
      <c r="H10" s="49" t="b">
        <v>1</v>
      </c>
      <c r="I10" s="50" t="b">
        <v>0</v>
      </c>
      <c r="J10" s="48" t="b">
        <v>0</v>
      </c>
      <c r="K10" s="49" t="b">
        <v>1</v>
      </c>
      <c r="L10" s="50" t="b">
        <v>0</v>
      </c>
      <c r="M10" s="48" t="b">
        <v>0</v>
      </c>
      <c r="N10" s="49" t="b">
        <v>0</v>
      </c>
      <c r="O10" s="50" t="b">
        <v>1</v>
      </c>
      <c r="P10" s="41" t="s">
        <v>117</v>
      </c>
      <c r="Q10" s="41">
        <v>1976</v>
      </c>
      <c r="R10" s="37" t="s">
        <v>322</v>
      </c>
      <c r="S10" s="37"/>
    </row>
    <row r="11" spans="1:19" x14ac:dyDescent="0.25">
      <c r="A11" s="37" t="s">
        <v>312</v>
      </c>
      <c r="B11" s="37" t="s">
        <v>323</v>
      </c>
      <c r="C11" s="41">
        <v>970</v>
      </c>
      <c r="D11" s="48" t="b">
        <v>0</v>
      </c>
      <c r="E11" s="49" t="b">
        <v>1</v>
      </c>
      <c r="F11" s="50" t="b">
        <v>0</v>
      </c>
      <c r="G11" s="48" t="b">
        <v>0</v>
      </c>
      <c r="H11" s="49" t="b">
        <v>0</v>
      </c>
      <c r="I11" s="50" t="b">
        <v>1</v>
      </c>
      <c r="J11" s="48" t="b">
        <v>0</v>
      </c>
      <c r="K11" s="49" t="b">
        <v>1</v>
      </c>
      <c r="L11" s="50" t="b">
        <v>0</v>
      </c>
      <c r="M11" s="48" t="b">
        <v>0</v>
      </c>
      <c r="N11" s="49" t="b">
        <v>0</v>
      </c>
      <c r="O11" s="50" t="b">
        <v>1</v>
      </c>
      <c r="P11" s="41" t="s">
        <v>113</v>
      </c>
      <c r="Q11" s="41">
        <v>1977</v>
      </c>
      <c r="R11" s="37" t="s">
        <v>324</v>
      </c>
      <c r="S11" s="37" t="s">
        <v>325</v>
      </c>
    </row>
    <row r="12" spans="1:19" x14ac:dyDescent="0.25">
      <c r="A12" s="37" t="s">
        <v>312</v>
      </c>
      <c r="B12" s="37" t="s">
        <v>326</v>
      </c>
      <c r="C12" s="41">
        <v>1163</v>
      </c>
      <c r="D12" s="48" t="b">
        <v>0</v>
      </c>
      <c r="E12" s="49" t="b">
        <v>0</v>
      </c>
      <c r="F12" s="50" t="b">
        <v>1</v>
      </c>
      <c r="G12" s="48" t="b">
        <v>0</v>
      </c>
      <c r="H12" s="49" t="b">
        <v>0</v>
      </c>
      <c r="I12" s="50" t="b">
        <v>1</v>
      </c>
      <c r="J12" s="48" t="b">
        <v>0</v>
      </c>
      <c r="K12" s="49" t="b">
        <v>1</v>
      </c>
      <c r="L12" s="50" t="b">
        <v>0</v>
      </c>
      <c r="M12" s="48" t="b">
        <v>0</v>
      </c>
      <c r="N12" s="49" t="b">
        <v>1</v>
      </c>
      <c r="O12" s="50" t="b">
        <v>0</v>
      </c>
      <c r="P12" s="41" t="s">
        <v>117</v>
      </c>
      <c r="Q12" s="41">
        <v>1963</v>
      </c>
      <c r="R12" s="37" t="s">
        <v>327</v>
      </c>
      <c r="S12" s="37" t="s">
        <v>328</v>
      </c>
    </row>
    <row r="13" spans="1:19" x14ac:dyDescent="0.25">
      <c r="A13" s="37" t="s">
        <v>312</v>
      </c>
      <c r="B13" s="37" t="s">
        <v>329</v>
      </c>
      <c r="C13" s="41">
        <v>338</v>
      </c>
      <c r="D13" s="48" t="b">
        <v>1</v>
      </c>
      <c r="E13" s="49" t="b">
        <v>0</v>
      </c>
      <c r="F13" s="50" t="b">
        <v>0</v>
      </c>
      <c r="G13" s="48" t="b">
        <v>1</v>
      </c>
      <c r="H13" s="49" t="b">
        <v>0</v>
      </c>
      <c r="I13" s="50" t="b">
        <v>0</v>
      </c>
      <c r="J13" s="48" t="b">
        <v>1</v>
      </c>
      <c r="K13" s="49" t="b">
        <v>0</v>
      </c>
      <c r="L13" s="50" t="b">
        <v>0</v>
      </c>
      <c r="M13" s="48" t="b">
        <v>1</v>
      </c>
      <c r="N13" s="49" t="b">
        <v>0</v>
      </c>
      <c r="O13" s="50" t="b">
        <v>0</v>
      </c>
      <c r="P13" s="41" t="s">
        <v>113</v>
      </c>
      <c r="Q13" s="41">
        <v>1988</v>
      </c>
      <c r="R13" s="37" t="s">
        <v>330</v>
      </c>
      <c r="S13" s="37" t="s">
        <v>331</v>
      </c>
    </row>
    <row r="14" spans="1:19" x14ac:dyDescent="0.25">
      <c r="A14" s="37" t="s">
        <v>312</v>
      </c>
      <c r="B14" s="37" t="s">
        <v>332</v>
      </c>
      <c r="C14" s="41">
        <v>1462</v>
      </c>
      <c r="D14" s="48" t="b">
        <v>0</v>
      </c>
      <c r="E14" s="49" t="b">
        <v>0</v>
      </c>
      <c r="F14" s="50" t="b">
        <v>1</v>
      </c>
      <c r="G14" s="48" t="b">
        <v>1</v>
      </c>
      <c r="H14" s="49" t="b">
        <v>0</v>
      </c>
      <c r="I14" s="50" t="b">
        <v>0</v>
      </c>
      <c r="J14" s="48" t="b">
        <v>0</v>
      </c>
      <c r="K14" s="49" t="b">
        <v>0</v>
      </c>
      <c r="L14" s="50" t="b">
        <v>1</v>
      </c>
      <c r="M14" s="48" t="b">
        <v>0</v>
      </c>
      <c r="N14" s="49" t="b">
        <v>0</v>
      </c>
      <c r="O14" s="50" t="b">
        <v>1</v>
      </c>
      <c r="P14" s="41" t="s">
        <v>117</v>
      </c>
      <c r="Q14" s="41">
        <v>1982</v>
      </c>
      <c r="R14" s="37" t="s">
        <v>333</v>
      </c>
      <c r="S14" s="37" t="s">
        <v>334</v>
      </c>
    </row>
    <row r="15" spans="1:19" x14ac:dyDescent="0.25">
      <c r="A15" s="37" t="s">
        <v>312</v>
      </c>
      <c r="B15" s="37" t="s">
        <v>335</v>
      </c>
      <c r="C15" s="41">
        <v>1261</v>
      </c>
      <c r="D15" s="48" t="b">
        <v>1</v>
      </c>
      <c r="E15" s="49" t="b">
        <v>0</v>
      </c>
      <c r="F15" s="50" t="b">
        <v>0</v>
      </c>
      <c r="G15" s="48" t="b">
        <v>1</v>
      </c>
      <c r="H15" s="49" t="b">
        <v>0</v>
      </c>
      <c r="I15" s="50" t="b">
        <v>0</v>
      </c>
      <c r="J15" s="48" t="b">
        <v>1</v>
      </c>
      <c r="K15" s="49" t="b">
        <v>0</v>
      </c>
      <c r="L15" s="50" t="b">
        <v>0</v>
      </c>
      <c r="M15" s="48" t="b">
        <v>1</v>
      </c>
      <c r="N15" s="49" t="b">
        <v>0</v>
      </c>
      <c r="O15" s="50" t="b">
        <v>0</v>
      </c>
      <c r="P15" s="41" t="s">
        <v>117</v>
      </c>
      <c r="Q15" s="41">
        <v>1963</v>
      </c>
      <c r="R15" s="37" t="s">
        <v>336</v>
      </c>
      <c r="S15" s="37" t="s">
        <v>225</v>
      </c>
    </row>
    <row r="16" spans="1:19" x14ac:dyDescent="0.25">
      <c r="A16" s="37" t="s">
        <v>337</v>
      </c>
      <c r="B16" s="37" t="s">
        <v>338</v>
      </c>
      <c r="C16" s="41">
        <v>733</v>
      </c>
      <c r="D16" s="48" t="b">
        <v>0</v>
      </c>
      <c r="E16" s="49" t="b">
        <v>0</v>
      </c>
      <c r="F16" s="50" t="b">
        <v>1</v>
      </c>
      <c r="G16" s="48" t="b">
        <v>0</v>
      </c>
      <c r="H16" s="49" t="b">
        <v>1</v>
      </c>
      <c r="I16" s="50" t="b">
        <v>0</v>
      </c>
      <c r="J16" s="48" t="b">
        <v>1</v>
      </c>
      <c r="K16" s="49" t="b">
        <v>0</v>
      </c>
      <c r="L16" s="50" t="b">
        <v>0</v>
      </c>
      <c r="M16" s="48" t="b">
        <v>0</v>
      </c>
      <c r="N16" s="49" t="b">
        <v>0</v>
      </c>
      <c r="O16" s="50" t="b">
        <v>1</v>
      </c>
      <c r="P16" s="41" t="s">
        <v>113</v>
      </c>
      <c r="Q16" s="41">
        <v>1981</v>
      </c>
      <c r="R16" s="37" t="s">
        <v>333</v>
      </c>
      <c r="S16" s="37" t="s">
        <v>143</v>
      </c>
    </row>
    <row r="17" spans="1:19" x14ac:dyDescent="0.25">
      <c r="A17" s="37" t="s">
        <v>337</v>
      </c>
      <c r="B17" s="37" t="s">
        <v>339</v>
      </c>
      <c r="C17" s="41">
        <v>604</v>
      </c>
      <c r="D17" s="48" t="b">
        <v>0</v>
      </c>
      <c r="E17" s="49" t="b">
        <v>1</v>
      </c>
      <c r="F17" s="50" t="b">
        <v>0</v>
      </c>
      <c r="G17" s="48" t="b">
        <v>1</v>
      </c>
      <c r="H17" s="49" t="b">
        <v>0</v>
      </c>
      <c r="I17" s="50" t="b">
        <v>0</v>
      </c>
      <c r="J17" s="48" t="b">
        <v>0</v>
      </c>
      <c r="K17" s="49" t="b">
        <v>0</v>
      </c>
      <c r="L17" s="50" t="b">
        <v>1</v>
      </c>
      <c r="M17" s="48" t="b">
        <v>0</v>
      </c>
      <c r="N17" s="49" t="b">
        <v>0</v>
      </c>
      <c r="O17" s="50" t="b">
        <v>1</v>
      </c>
      <c r="P17" s="41" t="s">
        <v>113</v>
      </c>
      <c r="Q17" s="41">
        <v>1991</v>
      </c>
      <c r="R17" s="37" t="s">
        <v>333</v>
      </c>
      <c r="S17" s="37" t="s">
        <v>340</v>
      </c>
    </row>
    <row r="18" spans="1:19" x14ac:dyDescent="0.25">
      <c r="A18" s="37" t="s">
        <v>337</v>
      </c>
      <c r="B18" s="37" t="s">
        <v>341</v>
      </c>
      <c r="C18" s="41">
        <v>763</v>
      </c>
      <c r="D18" s="48" t="b">
        <v>0</v>
      </c>
      <c r="E18" s="49" t="b">
        <v>1</v>
      </c>
      <c r="F18" s="50" t="b">
        <v>0</v>
      </c>
      <c r="G18" s="48" t="b">
        <v>0</v>
      </c>
      <c r="H18" s="49" t="b">
        <v>0</v>
      </c>
      <c r="I18" s="50" t="b">
        <v>1</v>
      </c>
      <c r="J18" s="48" t="b">
        <v>0</v>
      </c>
      <c r="K18" s="49" t="b">
        <v>1</v>
      </c>
      <c r="L18" s="50" t="b">
        <v>0</v>
      </c>
      <c r="M18" s="48" t="b">
        <v>1</v>
      </c>
      <c r="N18" s="49" t="b">
        <v>0</v>
      </c>
      <c r="O18" s="50" t="b">
        <v>0</v>
      </c>
      <c r="P18" s="41" t="s">
        <v>117</v>
      </c>
      <c r="Q18" s="41">
        <v>1991</v>
      </c>
      <c r="R18" s="37" t="s">
        <v>224</v>
      </c>
      <c r="S18" s="37" t="s">
        <v>342</v>
      </c>
    </row>
    <row r="19" spans="1:19" x14ac:dyDescent="0.25">
      <c r="A19" s="37" t="s">
        <v>337</v>
      </c>
      <c r="B19" s="37" t="s">
        <v>343</v>
      </c>
      <c r="C19" s="41">
        <v>164</v>
      </c>
      <c r="D19" s="48" t="b">
        <v>1</v>
      </c>
      <c r="E19" s="49" t="b">
        <v>0</v>
      </c>
      <c r="F19" s="50" t="b">
        <v>0</v>
      </c>
      <c r="G19" s="48" t="b">
        <v>0</v>
      </c>
      <c r="H19" s="49" t="b">
        <v>0</v>
      </c>
      <c r="I19" s="50" t="b">
        <v>1</v>
      </c>
      <c r="J19" s="48" t="b">
        <v>0</v>
      </c>
      <c r="K19" s="49" t="b">
        <v>1</v>
      </c>
      <c r="L19" s="50" t="b">
        <v>0</v>
      </c>
      <c r="M19" s="48" t="b">
        <v>0</v>
      </c>
      <c r="N19" s="49" t="b">
        <v>1</v>
      </c>
      <c r="O19" s="50" t="b">
        <v>0</v>
      </c>
      <c r="P19" s="41" t="s">
        <v>117</v>
      </c>
      <c r="Q19" s="41">
        <v>1984</v>
      </c>
      <c r="R19" s="37" t="s">
        <v>344</v>
      </c>
      <c r="S19" s="37" t="s">
        <v>114</v>
      </c>
    </row>
    <row r="20" spans="1:19" x14ac:dyDescent="0.25">
      <c r="A20" s="37" t="s">
        <v>337</v>
      </c>
      <c r="B20" s="37" t="s">
        <v>345</v>
      </c>
      <c r="C20" s="41">
        <v>630</v>
      </c>
      <c r="D20" s="48" t="b">
        <v>1</v>
      </c>
      <c r="E20" s="49" t="b">
        <v>0</v>
      </c>
      <c r="F20" s="50" t="b">
        <v>0</v>
      </c>
      <c r="G20" s="48" t="b">
        <v>0</v>
      </c>
      <c r="H20" s="49" t="b">
        <v>1</v>
      </c>
      <c r="I20" s="50" t="b">
        <v>0</v>
      </c>
      <c r="J20" s="48" t="b">
        <v>1</v>
      </c>
      <c r="K20" s="49" t="b">
        <v>0</v>
      </c>
      <c r="L20" s="50" t="b">
        <v>0</v>
      </c>
      <c r="M20" s="48" t="b">
        <v>0</v>
      </c>
      <c r="N20" s="49" t="b">
        <v>0</v>
      </c>
      <c r="O20" s="50" t="b">
        <v>1</v>
      </c>
      <c r="P20" s="41" t="s">
        <v>117</v>
      </c>
      <c r="Q20" s="41">
        <v>1991</v>
      </c>
      <c r="R20" s="37" t="s">
        <v>346</v>
      </c>
      <c r="S20" s="37" t="s">
        <v>347</v>
      </c>
    </row>
    <row r="21" spans="1:19" x14ac:dyDescent="0.25">
      <c r="A21" s="37" t="s">
        <v>337</v>
      </c>
      <c r="B21" s="37" t="s">
        <v>348</v>
      </c>
      <c r="C21" s="41">
        <v>143</v>
      </c>
      <c r="D21" s="48" t="b">
        <v>0</v>
      </c>
      <c r="E21" s="49" t="b">
        <v>1</v>
      </c>
      <c r="F21" s="50" t="b">
        <v>0</v>
      </c>
      <c r="G21" s="48" t="b">
        <v>0</v>
      </c>
      <c r="H21" s="49" t="b">
        <v>0</v>
      </c>
      <c r="I21" s="50" t="b">
        <v>1</v>
      </c>
      <c r="J21" s="48" t="b">
        <v>0</v>
      </c>
      <c r="K21" s="49" t="b">
        <v>1</v>
      </c>
      <c r="L21" s="50" t="b">
        <v>0</v>
      </c>
      <c r="M21" s="48" t="b">
        <v>0</v>
      </c>
      <c r="N21" s="49" t="b">
        <v>1</v>
      </c>
      <c r="O21" s="50" t="b">
        <v>0</v>
      </c>
      <c r="P21" s="41" t="s">
        <v>117</v>
      </c>
      <c r="Q21" s="41">
        <v>1991</v>
      </c>
      <c r="R21" s="37" t="s">
        <v>349</v>
      </c>
      <c r="S21" s="37" t="s">
        <v>350</v>
      </c>
    </row>
    <row r="22" spans="1:19" x14ac:dyDescent="0.25">
      <c r="A22" s="37" t="s">
        <v>337</v>
      </c>
      <c r="B22" s="37" t="s">
        <v>351</v>
      </c>
      <c r="C22" s="41">
        <v>608</v>
      </c>
      <c r="D22" s="48" t="b">
        <v>0</v>
      </c>
      <c r="E22" s="49" t="b">
        <v>0</v>
      </c>
      <c r="F22" s="50" t="b">
        <v>1</v>
      </c>
      <c r="G22" s="48" t="b">
        <v>0</v>
      </c>
      <c r="H22" s="49" t="b">
        <v>1</v>
      </c>
      <c r="I22" s="50" t="b">
        <v>0</v>
      </c>
      <c r="J22" s="48" t="b">
        <v>0</v>
      </c>
      <c r="K22" s="49" t="b">
        <v>0</v>
      </c>
      <c r="L22" s="50" t="b">
        <v>1</v>
      </c>
      <c r="M22" s="48" t="b">
        <v>1</v>
      </c>
      <c r="N22" s="49" t="b">
        <v>0</v>
      </c>
      <c r="O22" s="50" t="b">
        <v>0</v>
      </c>
      <c r="P22" s="41" t="s">
        <v>113</v>
      </c>
      <c r="Q22" s="41">
        <v>1979</v>
      </c>
      <c r="R22" s="37" t="s">
        <v>333</v>
      </c>
      <c r="S22" s="37" t="s">
        <v>143</v>
      </c>
    </row>
    <row r="23" spans="1:19" x14ac:dyDescent="0.25">
      <c r="A23" s="37" t="s">
        <v>337</v>
      </c>
      <c r="B23" s="37" t="s">
        <v>352</v>
      </c>
      <c r="C23" s="41">
        <v>241</v>
      </c>
      <c r="D23" s="48" t="b">
        <v>1</v>
      </c>
      <c r="E23" s="49" t="b">
        <v>0</v>
      </c>
      <c r="F23" s="50" t="b">
        <v>0</v>
      </c>
      <c r="G23" s="48" t="b">
        <v>0</v>
      </c>
      <c r="H23" s="49" t="b">
        <v>1</v>
      </c>
      <c r="I23" s="50" t="b">
        <v>0</v>
      </c>
      <c r="J23" s="55" t="b">
        <v>0</v>
      </c>
      <c r="K23" s="56" t="b">
        <v>0</v>
      </c>
      <c r="L23" s="76" t="b">
        <v>0</v>
      </c>
      <c r="M23" s="48" t="b">
        <v>0</v>
      </c>
      <c r="N23" s="49" t="b">
        <v>0</v>
      </c>
      <c r="O23" s="50" t="b">
        <v>1</v>
      </c>
      <c r="P23" s="41" t="s">
        <v>113</v>
      </c>
      <c r="Q23" s="41">
        <v>1986</v>
      </c>
      <c r="R23" s="37" t="s">
        <v>353</v>
      </c>
      <c r="S23" s="37" t="s">
        <v>354</v>
      </c>
    </row>
    <row r="24" spans="1:19" x14ac:dyDescent="0.25">
      <c r="A24" s="37" t="s">
        <v>337</v>
      </c>
      <c r="B24" s="37" t="s">
        <v>355</v>
      </c>
      <c r="C24" s="41">
        <v>919</v>
      </c>
      <c r="D24" s="48" t="b">
        <v>0</v>
      </c>
      <c r="E24" s="49" t="b">
        <v>1</v>
      </c>
      <c r="F24" s="50" t="b">
        <v>0</v>
      </c>
      <c r="G24" s="48" t="b">
        <v>0</v>
      </c>
      <c r="H24" s="49" t="b">
        <v>1</v>
      </c>
      <c r="I24" s="50" t="b">
        <v>0</v>
      </c>
      <c r="J24" s="48" t="b">
        <v>0</v>
      </c>
      <c r="K24" s="49" t="b">
        <v>1</v>
      </c>
      <c r="L24" s="50" t="b">
        <v>0</v>
      </c>
      <c r="M24" s="48" t="b">
        <v>0</v>
      </c>
      <c r="N24" s="49" t="b">
        <v>0</v>
      </c>
      <c r="O24" s="50" t="b">
        <v>1</v>
      </c>
      <c r="P24" s="41" t="s">
        <v>113</v>
      </c>
      <c r="Q24" s="41">
        <v>1991</v>
      </c>
      <c r="R24" s="37" t="s">
        <v>356</v>
      </c>
      <c r="S24" s="37" t="s">
        <v>143</v>
      </c>
    </row>
    <row r="25" spans="1:19" x14ac:dyDescent="0.25">
      <c r="A25" s="37" t="s">
        <v>357</v>
      </c>
      <c r="B25" s="37" t="s">
        <v>316</v>
      </c>
      <c r="C25" s="41">
        <v>158</v>
      </c>
      <c r="D25" s="48" t="b">
        <v>0</v>
      </c>
      <c r="E25" s="49" t="b">
        <v>1</v>
      </c>
      <c r="F25" s="50" t="b">
        <v>0</v>
      </c>
      <c r="G25" s="48" t="b">
        <v>0</v>
      </c>
      <c r="H25" s="49" t="b">
        <v>0</v>
      </c>
      <c r="I25" s="50" t="b">
        <v>1</v>
      </c>
      <c r="J25" s="48" t="b">
        <v>0</v>
      </c>
      <c r="K25" s="49" t="b">
        <v>1</v>
      </c>
      <c r="L25" s="50" t="b">
        <v>0</v>
      </c>
      <c r="M25" s="48" t="b">
        <v>0</v>
      </c>
      <c r="N25" s="49" t="b">
        <v>1</v>
      </c>
      <c r="O25" s="50" t="b">
        <v>0</v>
      </c>
      <c r="P25" s="41" t="s">
        <v>113</v>
      </c>
      <c r="Q25" s="41">
        <v>1981</v>
      </c>
      <c r="R25" s="37" t="s">
        <v>217</v>
      </c>
      <c r="S25" s="37" t="s">
        <v>225</v>
      </c>
    </row>
    <row r="26" spans="1:19" x14ac:dyDescent="0.25">
      <c r="A26" s="37" t="s">
        <v>357</v>
      </c>
      <c r="B26" s="37" t="s">
        <v>358</v>
      </c>
      <c r="C26" s="41">
        <v>814</v>
      </c>
      <c r="D26" s="55" t="b">
        <v>0</v>
      </c>
      <c r="E26" s="56" t="b">
        <v>0</v>
      </c>
      <c r="F26" s="76" t="b">
        <v>0</v>
      </c>
      <c r="G26" s="55" t="b">
        <v>0</v>
      </c>
      <c r="H26" s="56" t="b">
        <v>0</v>
      </c>
      <c r="I26" s="76" t="b">
        <v>0</v>
      </c>
      <c r="J26" s="55" t="b">
        <v>0</v>
      </c>
      <c r="K26" s="56" t="b">
        <v>0</v>
      </c>
      <c r="L26" s="76" t="b">
        <v>0</v>
      </c>
      <c r="M26" s="48" t="b">
        <v>0</v>
      </c>
      <c r="N26" s="49" t="b">
        <v>0</v>
      </c>
      <c r="O26" s="50" t="b">
        <v>1</v>
      </c>
      <c r="P26" s="41" t="s">
        <v>113</v>
      </c>
      <c r="Q26" s="41">
        <v>1995</v>
      </c>
      <c r="R26" s="37" t="s">
        <v>116</v>
      </c>
      <c r="S26" s="37" t="s">
        <v>359</v>
      </c>
    </row>
    <row r="27" spans="1:19" x14ac:dyDescent="0.25">
      <c r="A27" s="37" t="s">
        <v>357</v>
      </c>
      <c r="B27" s="37" t="s">
        <v>360</v>
      </c>
      <c r="C27" s="41">
        <v>462</v>
      </c>
      <c r="D27" s="48" t="b">
        <v>0</v>
      </c>
      <c r="E27" s="49" t="b">
        <v>0</v>
      </c>
      <c r="F27" s="50" t="b">
        <v>1</v>
      </c>
      <c r="G27" s="48" t="b">
        <v>0</v>
      </c>
      <c r="H27" s="49" t="b">
        <v>1</v>
      </c>
      <c r="I27" s="50" t="b">
        <v>0</v>
      </c>
      <c r="J27" s="48" t="b">
        <v>0</v>
      </c>
      <c r="K27" s="49" t="b">
        <v>1</v>
      </c>
      <c r="L27" s="50" t="b">
        <v>0</v>
      </c>
      <c r="M27" s="48" t="b">
        <v>1</v>
      </c>
      <c r="N27" s="49" t="b">
        <v>0</v>
      </c>
      <c r="O27" s="50" t="b">
        <v>0</v>
      </c>
      <c r="P27" s="41" t="s">
        <v>113</v>
      </c>
      <c r="Q27" s="41">
        <v>1973</v>
      </c>
      <c r="R27" s="37" t="s">
        <v>361</v>
      </c>
      <c r="S27" s="37" t="s">
        <v>362</v>
      </c>
    </row>
    <row r="28" spans="1:19" x14ac:dyDescent="0.25">
      <c r="A28" s="37" t="s">
        <v>357</v>
      </c>
      <c r="B28" s="37" t="s">
        <v>363</v>
      </c>
      <c r="C28" s="41">
        <v>226</v>
      </c>
      <c r="D28" s="48" t="b">
        <v>0</v>
      </c>
      <c r="E28" s="49" t="b">
        <v>1</v>
      </c>
      <c r="F28" s="50" t="b">
        <v>0</v>
      </c>
      <c r="G28" s="48" t="b">
        <v>0</v>
      </c>
      <c r="H28" s="49" t="b">
        <v>1</v>
      </c>
      <c r="I28" s="50" t="b">
        <v>0</v>
      </c>
      <c r="J28" s="48" t="b">
        <v>0</v>
      </c>
      <c r="K28" s="49" t="b">
        <v>1</v>
      </c>
      <c r="L28" s="50" t="b">
        <v>0</v>
      </c>
      <c r="M28" s="48" t="b">
        <v>0</v>
      </c>
      <c r="N28" s="49" t="b">
        <v>1</v>
      </c>
      <c r="O28" s="50" t="b">
        <v>0</v>
      </c>
      <c r="P28" s="41" t="s">
        <v>117</v>
      </c>
      <c r="Q28" s="41">
        <v>1980</v>
      </c>
      <c r="R28" s="37" t="s">
        <v>364</v>
      </c>
      <c r="S28" s="37" t="s">
        <v>365</v>
      </c>
    </row>
    <row r="29" spans="1:19" x14ac:dyDescent="0.25">
      <c r="A29" s="37" t="s">
        <v>357</v>
      </c>
      <c r="B29" s="37" t="s">
        <v>366</v>
      </c>
      <c r="C29" s="41">
        <v>88</v>
      </c>
      <c r="D29" s="48" t="b">
        <v>0</v>
      </c>
      <c r="E29" s="49" t="b">
        <v>0</v>
      </c>
      <c r="F29" s="50" t="b">
        <v>1</v>
      </c>
      <c r="G29" s="48" t="b">
        <v>0</v>
      </c>
      <c r="H29" s="49" t="b">
        <v>1</v>
      </c>
      <c r="I29" s="50" t="b">
        <v>0</v>
      </c>
      <c r="J29" s="48" t="b">
        <v>0</v>
      </c>
      <c r="K29" s="49" t="b">
        <v>0</v>
      </c>
      <c r="L29" s="50" t="b">
        <v>1</v>
      </c>
      <c r="M29" s="48" t="b">
        <v>1</v>
      </c>
      <c r="N29" s="49" t="b">
        <v>0</v>
      </c>
      <c r="O29" s="50" t="b">
        <v>0</v>
      </c>
      <c r="P29" s="41" t="s">
        <v>117</v>
      </c>
      <c r="Q29" s="41">
        <v>1984</v>
      </c>
      <c r="R29" s="37" t="s">
        <v>367</v>
      </c>
      <c r="S29" s="37" t="s">
        <v>153</v>
      </c>
    </row>
    <row r="30" spans="1:19" x14ac:dyDescent="0.25">
      <c r="A30" s="37" t="s">
        <v>357</v>
      </c>
      <c r="B30" s="37" t="s">
        <v>172</v>
      </c>
      <c r="C30" s="41">
        <v>440</v>
      </c>
      <c r="D30" s="48" t="b">
        <v>0</v>
      </c>
      <c r="E30" s="49" t="b">
        <v>1</v>
      </c>
      <c r="F30" s="50" t="b">
        <v>0</v>
      </c>
      <c r="G30" s="48" t="b">
        <v>0</v>
      </c>
      <c r="H30" s="49" t="b">
        <v>0</v>
      </c>
      <c r="I30" s="50" t="b">
        <v>1</v>
      </c>
      <c r="J30" s="48" t="b">
        <v>0</v>
      </c>
      <c r="K30" s="49" t="b">
        <v>1</v>
      </c>
      <c r="L30" s="50" t="b">
        <v>0</v>
      </c>
      <c r="M30" s="48" t="b">
        <v>1</v>
      </c>
      <c r="N30" s="49" t="b">
        <v>0</v>
      </c>
      <c r="O30" s="50" t="b">
        <v>0</v>
      </c>
      <c r="P30" s="41" t="s">
        <v>117</v>
      </c>
      <c r="Q30" s="41">
        <v>1988</v>
      </c>
      <c r="R30" s="37" t="s">
        <v>336</v>
      </c>
      <c r="S30" s="37" t="s">
        <v>368</v>
      </c>
    </row>
    <row r="31" spans="1:19" x14ac:dyDescent="0.25">
      <c r="A31" s="37" t="s">
        <v>357</v>
      </c>
      <c r="B31" s="37" t="s">
        <v>369</v>
      </c>
      <c r="C31" s="41">
        <v>58</v>
      </c>
      <c r="D31" s="48" t="b">
        <v>1</v>
      </c>
      <c r="E31" s="49" t="b">
        <v>0</v>
      </c>
      <c r="F31" s="50" t="b">
        <v>0</v>
      </c>
      <c r="G31" s="48" t="b">
        <v>1</v>
      </c>
      <c r="H31" s="49" t="b">
        <v>0</v>
      </c>
      <c r="I31" s="50" t="b">
        <v>0</v>
      </c>
      <c r="J31" s="48" t="b">
        <v>1</v>
      </c>
      <c r="K31" s="49" t="b">
        <v>0</v>
      </c>
      <c r="L31" s="50" t="b">
        <v>0</v>
      </c>
      <c r="M31" s="48" t="b">
        <v>1</v>
      </c>
      <c r="N31" s="49" t="b">
        <v>0</v>
      </c>
      <c r="O31" s="50" t="b">
        <v>0</v>
      </c>
      <c r="P31" s="41" t="s">
        <v>113</v>
      </c>
      <c r="Q31" s="41">
        <v>1988</v>
      </c>
      <c r="R31" s="37" t="s">
        <v>125</v>
      </c>
      <c r="S31" s="37" t="s">
        <v>370</v>
      </c>
    </row>
    <row r="32" spans="1:19" x14ac:dyDescent="0.25">
      <c r="A32" s="37" t="s">
        <v>357</v>
      </c>
      <c r="B32" s="37" t="s">
        <v>371</v>
      </c>
      <c r="C32" s="41">
        <v>66</v>
      </c>
      <c r="D32" s="48" t="b">
        <v>0</v>
      </c>
      <c r="E32" s="49" t="b">
        <v>0</v>
      </c>
      <c r="F32" s="50" t="b">
        <v>1</v>
      </c>
      <c r="G32" s="48" t="b">
        <v>0</v>
      </c>
      <c r="H32" s="49" t="b">
        <v>0</v>
      </c>
      <c r="I32" s="50" t="b">
        <v>1</v>
      </c>
      <c r="J32" s="48" t="b">
        <v>0</v>
      </c>
      <c r="K32" s="49" t="b">
        <v>0</v>
      </c>
      <c r="L32" s="50" t="b">
        <v>1</v>
      </c>
      <c r="M32" s="48" t="b">
        <v>0</v>
      </c>
      <c r="N32" s="49" t="b">
        <v>0</v>
      </c>
      <c r="O32" s="50" t="b">
        <v>1</v>
      </c>
      <c r="P32" s="41" t="s">
        <v>113</v>
      </c>
      <c r="Q32" s="41">
        <v>1971</v>
      </c>
      <c r="R32" s="37" t="s">
        <v>346</v>
      </c>
      <c r="S32" s="37" t="s">
        <v>143</v>
      </c>
    </row>
    <row r="33" spans="1:19" x14ac:dyDescent="0.25">
      <c r="A33" s="37" t="s">
        <v>357</v>
      </c>
      <c r="B33" s="37" t="s">
        <v>372</v>
      </c>
      <c r="C33" s="41">
        <v>376</v>
      </c>
      <c r="D33" s="48" t="b">
        <v>1</v>
      </c>
      <c r="E33" s="49" t="b">
        <v>0</v>
      </c>
      <c r="F33" s="50" t="b">
        <v>0</v>
      </c>
      <c r="G33" s="48" t="b">
        <v>0</v>
      </c>
      <c r="H33" s="49" t="b">
        <v>0</v>
      </c>
      <c r="I33" s="50" t="b">
        <v>1</v>
      </c>
      <c r="J33" s="48" t="b">
        <v>0</v>
      </c>
      <c r="K33" s="49" t="b">
        <v>1</v>
      </c>
      <c r="L33" s="50" t="b">
        <v>0</v>
      </c>
      <c r="M33" s="48" t="b">
        <v>0</v>
      </c>
      <c r="N33" s="49" t="b">
        <v>0</v>
      </c>
      <c r="O33" s="50" t="b">
        <v>1</v>
      </c>
      <c r="P33" s="41" t="s">
        <v>117</v>
      </c>
      <c r="Q33" s="41">
        <v>1985</v>
      </c>
      <c r="R33" s="37" t="s">
        <v>373</v>
      </c>
      <c r="S33" s="37" t="s">
        <v>374</v>
      </c>
    </row>
    <row r="34" spans="1:19" x14ac:dyDescent="0.25">
      <c r="A34" s="37" t="s">
        <v>375</v>
      </c>
      <c r="B34" s="37" t="s">
        <v>371</v>
      </c>
      <c r="C34" s="41">
        <v>253</v>
      </c>
      <c r="D34" s="48" t="b">
        <v>0</v>
      </c>
      <c r="E34" s="49" t="b">
        <v>1</v>
      </c>
      <c r="F34" s="50" t="b">
        <v>0</v>
      </c>
      <c r="G34" s="48" t="b">
        <v>0</v>
      </c>
      <c r="H34" s="49" t="b">
        <v>1</v>
      </c>
      <c r="I34" s="50" t="b">
        <v>0</v>
      </c>
      <c r="J34" s="48" t="b">
        <v>0</v>
      </c>
      <c r="K34" s="49" t="b">
        <v>0</v>
      </c>
      <c r="L34" s="50" t="b">
        <v>1</v>
      </c>
      <c r="M34" s="48" t="b">
        <v>0</v>
      </c>
      <c r="N34" s="49" t="b">
        <v>0</v>
      </c>
      <c r="O34" s="50" t="b">
        <v>1</v>
      </c>
      <c r="P34" s="41" t="s">
        <v>113</v>
      </c>
      <c r="Q34" s="41">
        <v>1971</v>
      </c>
      <c r="R34" s="37" t="s">
        <v>346</v>
      </c>
      <c r="S34" s="37" t="s">
        <v>143</v>
      </c>
    </row>
    <row r="35" spans="1:19" x14ac:dyDescent="0.25">
      <c r="A35" s="37" t="s">
        <v>375</v>
      </c>
      <c r="B35" s="37" t="s">
        <v>376</v>
      </c>
      <c r="C35" s="41">
        <v>430</v>
      </c>
      <c r="D35" s="48" t="b">
        <v>1</v>
      </c>
      <c r="E35" s="49" t="b">
        <v>0</v>
      </c>
      <c r="F35" s="50" t="b">
        <v>0</v>
      </c>
      <c r="G35" s="48" t="b">
        <v>1</v>
      </c>
      <c r="H35" s="49" t="b">
        <v>0</v>
      </c>
      <c r="I35" s="50" t="b">
        <v>0</v>
      </c>
      <c r="J35" s="48" t="b">
        <v>1</v>
      </c>
      <c r="K35" s="49" t="b">
        <v>0</v>
      </c>
      <c r="L35" s="50" t="b">
        <v>0</v>
      </c>
      <c r="M35" s="48" t="b">
        <v>1</v>
      </c>
      <c r="N35" s="49" t="b">
        <v>0</v>
      </c>
      <c r="O35" s="50" t="b">
        <v>0</v>
      </c>
      <c r="P35" s="41" t="s">
        <v>117</v>
      </c>
      <c r="Q35" s="41">
        <v>1976</v>
      </c>
      <c r="R35" s="37" t="s">
        <v>377</v>
      </c>
      <c r="S35" s="37" t="s">
        <v>378</v>
      </c>
    </row>
    <row r="36" spans="1:19" x14ac:dyDescent="0.25">
      <c r="A36" s="37" t="s">
        <v>375</v>
      </c>
      <c r="B36" s="37" t="s">
        <v>379</v>
      </c>
      <c r="C36" s="41">
        <v>375</v>
      </c>
      <c r="D36" s="48" t="b">
        <v>1</v>
      </c>
      <c r="E36" s="49" t="b">
        <v>0</v>
      </c>
      <c r="F36" s="50" t="b">
        <v>0</v>
      </c>
      <c r="G36" s="48" t="b">
        <v>0</v>
      </c>
      <c r="H36" s="49" t="b">
        <v>0</v>
      </c>
      <c r="I36" s="50" t="b">
        <v>1</v>
      </c>
      <c r="J36" s="48" t="b">
        <v>0</v>
      </c>
      <c r="K36" s="49" t="b">
        <v>0</v>
      </c>
      <c r="L36" s="50" t="b">
        <v>1</v>
      </c>
      <c r="M36" s="48" t="b">
        <v>0</v>
      </c>
      <c r="N36" s="49" t="b">
        <v>1</v>
      </c>
      <c r="O36" s="50" t="b">
        <v>0</v>
      </c>
      <c r="P36" s="41" t="s">
        <v>117</v>
      </c>
      <c r="Q36" s="41">
        <v>1991</v>
      </c>
      <c r="R36" s="37" t="s">
        <v>173</v>
      </c>
      <c r="S36" s="37" t="s">
        <v>380</v>
      </c>
    </row>
    <row r="37" spans="1:19" x14ac:dyDescent="0.25">
      <c r="A37" s="37" t="s">
        <v>375</v>
      </c>
      <c r="B37" s="37" t="s">
        <v>381</v>
      </c>
      <c r="C37" s="41">
        <v>130</v>
      </c>
      <c r="D37" s="48" t="b">
        <v>1</v>
      </c>
      <c r="E37" s="49" t="b">
        <v>0</v>
      </c>
      <c r="F37" s="50" t="b">
        <v>0</v>
      </c>
      <c r="G37" s="48" t="b">
        <v>0</v>
      </c>
      <c r="H37" s="49" t="b">
        <v>0</v>
      </c>
      <c r="I37" s="50" t="b">
        <v>1</v>
      </c>
      <c r="J37" s="48" t="b">
        <v>1</v>
      </c>
      <c r="K37" s="49" t="b">
        <v>0</v>
      </c>
      <c r="L37" s="50" t="b">
        <v>0</v>
      </c>
      <c r="M37" s="48" t="b">
        <v>1</v>
      </c>
      <c r="N37" s="49" t="b">
        <v>0</v>
      </c>
      <c r="O37" s="50" t="b">
        <v>0</v>
      </c>
      <c r="P37" s="41" t="s">
        <v>117</v>
      </c>
      <c r="Q37" s="41">
        <v>1969</v>
      </c>
      <c r="R37" s="37" t="s">
        <v>116</v>
      </c>
      <c r="S37" s="37" t="s">
        <v>382</v>
      </c>
    </row>
    <row r="38" spans="1:19" x14ac:dyDescent="0.25">
      <c r="A38" s="37" t="s">
        <v>375</v>
      </c>
      <c r="B38" s="37" t="s">
        <v>383</v>
      </c>
      <c r="C38" s="41">
        <v>165</v>
      </c>
      <c r="D38" s="48" t="b">
        <v>0</v>
      </c>
      <c r="E38" s="49" t="b">
        <v>0</v>
      </c>
      <c r="F38" s="50" t="b">
        <v>1</v>
      </c>
      <c r="G38" s="48" t="b">
        <v>0</v>
      </c>
      <c r="H38" s="49" t="b">
        <v>0</v>
      </c>
      <c r="I38" s="50" t="b">
        <v>1</v>
      </c>
      <c r="J38" s="48" t="b">
        <v>1</v>
      </c>
      <c r="K38" s="49" t="b">
        <v>0</v>
      </c>
      <c r="L38" s="50" t="b">
        <v>0</v>
      </c>
      <c r="M38" s="48" t="b">
        <v>0</v>
      </c>
      <c r="N38" s="49" t="b">
        <v>0</v>
      </c>
      <c r="O38" s="50" t="b">
        <v>1</v>
      </c>
      <c r="P38" s="41" t="s">
        <v>117</v>
      </c>
      <c r="Q38" s="41">
        <v>1990</v>
      </c>
      <c r="R38" s="37" t="s">
        <v>384</v>
      </c>
      <c r="S38" s="37" t="s">
        <v>385</v>
      </c>
    </row>
    <row r="39" spans="1:19" x14ac:dyDescent="0.25">
      <c r="A39" s="37" t="s">
        <v>375</v>
      </c>
      <c r="B39" s="37" t="s">
        <v>316</v>
      </c>
      <c r="C39" s="41">
        <v>630</v>
      </c>
      <c r="D39" s="48" t="b">
        <v>0</v>
      </c>
      <c r="E39" s="49" t="b">
        <v>0</v>
      </c>
      <c r="F39" s="50" t="b">
        <v>1</v>
      </c>
      <c r="G39" s="48" t="b">
        <v>0</v>
      </c>
      <c r="H39" s="49" t="b">
        <v>0</v>
      </c>
      <c r="I39" s="50" t="b">
        <v>1</v>
      </c>
      <c r="J39" s="48" t="b">
        <v>0</v>
      </c>
      <c r="K39" s="49" t="b">
        <v>1</v>
      </c>
      <c r="L39" s="50" t="b">
        <v>0</v>
      </c>
      <c r="M39" s="48" t="b">
        <v>0</v>
      </c>
      <c r="N39" s="49" t="b">
        <v>1</v>
      </c>
      <c r="O39" s="50" t="b">
        <v>0</v>
      </c>
      <c r="P39" s="41" t="s">
        <v>113</v>
      </c>
      <c r="Q39" s="41">
        <v>1981</v>
      </c>
      <c r="R39" s="37" t="s">
        <v>317</v>
      </c>
      <c r="S39" s="37" t="s">
        <v>114</v>
      </c>
    </row>
    <row r="40" spans="1:19" x14ac:dyDescent="0.25">
      <c r="A40" s="37" t="s">
        <v>375</v>
      </c>
      <c r="B40" s="37" t="s">
        <v>386</v>
      </c>
      <c r="C40" s="41">
        <v>631</v>
      </c>
      <c r="D40" s="48" t="b">
        <v>0</v>
      </c>
      <c r="E40" s="49" t="b">
        <v>0</v>
      </c>
      <c r="F40" s="50" t="b">
        <v>1</v>
      </c>
      <c r="G40" s="48" t="b">
        <v>0</v>
      </c>
      <c r="H40" s="49" t="b">
        <v>1</v>
      </c>
      <c r="I40" s="50" t="b">
        <v>0</v>
      </c>
      <c r="J40" s="48" t="b">
        <v>0</v>
      </c>
      <c r="K40" s="49" t="b">
        <v>0</v>
      </c>
      <c r="L40" s="50" t="b">
        <v>1</v>
      </c>
      <c r="M40" s="48" t="b">
        <v>1</v>
      </c>
      <c r="N40" s="49" t="b">
        <v>0</v>
      </c>
      <c r="O40" s="50" t="b">
        <v>0</v>
      </c>
      <c r="P40" s="41" t="s">
        <v>113</v>
      </c>
      <c r="Q40" s="41">
        <v>1974</v>
      </c>
      <c r="R40" s="37" t="s">
        <v>387</v>
      </c>
      <c r="S40" s="37" t="s">
        <v>388</v>
      </c>
    </row>
    <row r="41" spans="1:19" x14ac:dyDescent="0.25">
      <c r="A41" s="37" t="s">
        <v>375</v>
      </c>
      <c r="B41" s="37" t="s">
        <v>389</v>
      </c>
      <c r="C41" s="41">
        <v>180</v>
      </c>
      <c r="D41" s="48" t="b">
        <v>0</v>
      </c>
      <c r="E41" s="49" t="b">
        <v>0</v>
      </c>
      <c r="F41" s="50" t="b">
        <v>1</v>
      </c>
      <c r="G41" s="48" t="b">
        <v>0</v>
      </c>
      <c r="H41" s="49" t="b">
        <v>1</v>
      </c>
      <c r="I41" s="50" t="b">
        <v>0</v>
      </c>
      <c r="J41" s="48" t="b">
        <v>1</v>
      </c>
      <c r="K41" s="49" t="b">
        <v>0</v>
      </c>
      <c r="L41" s="50" t="b">
        <v>0</v>
      </c>
      <c r="M41" s="48" t="b">
        <v>0</v>
      </c>
      <c r="N41" s="49" t="b">
        <v>0</v>
      </c>
      <c r="O41" s="50" t="b">
        <v>1</v>
      </c>
      <c r="P41" s="41" t="s">
        <v>113</v>
      </c>
      <c r="Q41" s="41">
        <v>1970</v>
      </c>
      <c r="R41" s="37" t="s">
        <v>116</v>
      </c>
      <c r="S41" s="37" t="s">
        <v>390</v>
      </c>
    </row>
    <row r="42" spans="1:19" x14ac:dyDescent="0.25">
      <c r="A42" s="37" t="s">
        <v>375</v>
      </c>
      <c r="B42" s="37" t="s">
        <v>164</v>
      </c>
      <c r="C42" s="41">
        <v>463</v>
      </c>
      <c r="D42" s="48" t="b">
        <v>1</v>
      </c>
      <c r="E42" s="49" t="b">
        <v>0</v>
      </c>
      <c r="F42" s="50" t="b">
        <v>0</v>
      </c>
      <c r="G42" s="48" t="b">
        <v>0</v>
      </c>
      <c r="H42" s="49" t="b">
        <v>0</v>
      </c>
      <c r="I42" s="50" t="b">
        <v>1</v>
      </c>
      <c r="J42" s="48" t="b">
        <v>1</v>
      </c>
      <c r="K42" s="49" t="b">
        <v>0</v>
      </c>
      <c r="L42" s="50" t="b">
        <v>0</v>
      </c>
      <c r="M42" s="48" t="b">
        <v>0</v>
      </c>
      <c r="N42" s="49" t="b">
        <v>1</v>
      </c>
      <c r="O42" s="50" t="b">
        <v>0</v>
      </c>
      <c r="P42" s="41" t="s">
        <v>113</v>
      </c>
      <c r="Q42" s="41">
        <v>1996</v>
      </c>
      <c r="R42" s="37" t="s">
        <v>391</v>
      </c>
      <c r="S42" s="37"/>
    </row>
    <row r="43" spans="1:19" x14ac:dyDescent="0.25">
      <c r="A43" s="37" t="s">
        <v>392</v>
      </c>
      <c r="B43" s="37" t="s">
        <v>393</v>
      </c>
      <c r="C43" s="41">
        <v>174</v>
      </c>
      <c r="D43" s="48" t="b">
        <v>1</v>
      </c>
      <c r="E43" s="49" t="b">
        <v>0</v>
      </c>
      <c r="F43" s="50" t="b">
        <v>0</v>
      </c>
      <c r="G43" s="48" t="b">
        <v>1</v>
      </c>
      <c r="H43" s="49" t="b">
        <v>0</v>
      </c>
      <c r="I43" s="50" t="b">
        <v>0</v>
      </c>
      <c r="J43" s="48" t="b">
        <v>1</v>
      </c>
      <c r="K43" s="49" t="b">
        <v>0</v>
      </c>
      <c r="L43" s="50" t="b">
        <v>0</v>
      </c>
      <c r="M43" s="48" t="b">
        <v>1</v>
      </c>
      <c r="N43" s="49" t="b">
        <v>0</v>
      </c>
      <c r="O43" s="50" t="b">
        <v>0</v>
      </c>
      <c r="P43" s="41" t="s">
        <v>117</v>
      </c>
      <c r="Q43" s="41">
        <v>1971</v>
      </c>
      <c r="R43" s="37" t="s">
        <v>394</v>
      </c>
      <c r="S43" s="37" t="s">
        <v>395</v>
      </c>
    </row>
    <row r="44" spans="1:19" x14ac:dyDescent="0.25">
      <c r="A44" s="37" t="s">
        <v>392</v>
      </c>
      <c r="B44" s="37" t="s">
        <v>396</v>
      </c>
      <c r="C44" s="41">
        <v>275</v>
      </c>
      <c r="D44" s="48" t="b">
        <v>1</v>
      </c>
      <c r="E44" s="49" t="b">
        <v>0</v>
      </c>
      <c r="F44" s="50" t="b">
        <v>0</v>
      </c>
      <c r="G44" s="48" t="b">
        <v>0</v>
      </c>
      <c r="H44" s="49" t="b">
        <v>0</v>
      </c>
      <c r="I44" s="50" t="b">
        <v>1</v>
      </c>
      <c r="J44" s="48" t="b">
        <v>0</v>
      </c>
      <c r="K44" s="49" t="b">
        <v>1</v>
      </c>
      <c r="L44" s="50" t="b">
        <v>0</v>
      </c>
      <c r="M44" s="48" t="b">
        <v>1</v>
      </c>
      <c r="N44" s="49" t="b">
        <v>0</v>
      </c>
      <c r="O44" s="50" t="b">
        <v>0</v>
      </c>
      <c r="P44" s="41" t="s">
        <v>117</v>
      </c>
      <c r="Q44" s="41">
        <v>1973</v>
      </c>
      <c r="R44" s="37" t="s">
        <v>397</v>
      </c>
      <c r="S44" s="37" t="s">
        <v>398</v>
      </c>
    </row>
    <row r="45" spans="1:19" x14ac:dyDescent="0.25">
      <c r="A45" s="37" t="s">
        <v>392</v>
      </c>
      <c r="B45" s="37" t="s">
        <v>339</v>
      </c>
      <c r="C45" s="41">
        <v>275</v>
      </c>
      <c r="D45" s="55" t="b">
        <v>0</v>
      </c>
      <c r="E45" s="56" t="b">
        <v>0</v>
      </c>
      <c r="F45" s="76" t="b">
        <v>0</v>
      </c>
      <c r="G45" s="48" t="b">
        <v>0</v>
      </c>
      <c r="H45" s="49" t="b">
        <v>0</v>
      </c>
      <c r="I45" s="50" t="b">
        <v>1</v>
      </c>
      <c r="J45" s="48" t="b">
        <v>0</v>
      </c>
      <c r="K45" s="49" t="b">
        <v>1</v>
      </c>
      <c r="L45" s="50" t="b">
        <v>0</v>
      </c>
      <c r="M45" s="48" t="b">
        <v>1</v>
      </c>
      <c r="N45" s="49" t="b">
        <v>0</v>
      </c>
      <c r="O45" s="50" t="b">
        <v>0</v>
      </c>
      <c r="P45" s="41" t="s">
        <v>113</v>
      </c>
      <c r="Q45" s="41">
        <v>1991</v>
      </c>
      <c r="R45" s="37" t="s">
        <v>399</v>
      </c>
      <c r="S45" s="37" t="s">
        <v>340</v>
      </c>
    </row>
    <row r="46" spans="1:19" x14ac:dyDescent="0.25">
      <c r="A46" s="37" t="s">
        <v>392</v>
      </c>
      <c r="B46" s="37" t="s">
        <v>400</v>
      </c>
      <c r="C46" s="41">
        <v>288</v>
      </c>
      <c r="D46" s="48" t="b">
        <v>0</v>
      </c>
      <c r="E46" s="49" t="b">
        <v>0</v>
      </c>
      <c r="F46" s="50" t="b">
        <v>1</v>
      </c>
      <c r="G46" s="48" t="b">
        <v>0</v>
      </c>
      <c r="H46" s="49" t="b">
        <v>1</v>
      </c>
      <c r="I46" s="50" t="b">
        <v>0</v>
      </c>
      <c r="J46" s="48" t="b">
        <v>0</v>
      </c>
      <c r="K46" s="49" t="b">
        <v>1</v>
      </c>
      <c r="L46" s="50" t="b">
        <v>0</v>
      </c>
      <c r="M46" s="48" t="b">
        <v>0</v>
      </c>
      <c r="N46" s="49" t="b">
        <v>1</v>
      </c>
      <c r="O46" s="50" t="b">
        <v>0</v>
      </c>
      <c r="P46" s="41" t="s">
        <v>113</v>
      </c>
      <c r="Q46" s="41">
        <v>1958</v>
      </c>
      <c r="R46" s="37" t="s">
        <v>112</v>
      </c>
      <c r="S46" s="37" t="s">
        <v>401</v>
      </c>
    </row>
    <row r="47" spans="1:19" x14ac:dyDescent="0.25">
      <c r="A47" s="37" t="s">
        <v>392</v>
      </c>
      <c r="B47" s="37" t="s">
        <v>402</v>
      </c>
      <c r="C47" s="41">
        <v>341</v>
      </c>
      <c r="D47" s="48" t="b">
        <v>1</v>
      </c>
      <c r="E47" s="49" t="b">
        <v>0</v>
      </c>
      <c r="F47" s="50" t="b">
        <v>0</v>
      </c>
      <c r="G47" s="48" t="b">
        <v>1</v>
      </c>
      <c r="H47" s="49" t="b">
        <v>0</v>
      </c>
      <c r="I47" s="50" t="b">
        <v>0</v>
      </c>
      <c r="J47" s="48" t="b">
        <v>1</v>
      </c>
      <c r="K47" s="49" t="b">
        <v>0</v>
      </c>
      <c r="L47" s="50" t="b">
        <v>0</v>
      </c>
      <c r="M47" s="48" t="b">
        <v>1</v>
      </c>
      <c r="N47" s="49" t="b">
        <v>0</v>
      </c>
      <c r="O47" s="50" t="b">
        <v>0</v>
      </c>
      <c r="P47" s="41" t="s">
        <v>117</v>
      </c>
      <c r="Q47" s="41">
        <v>1995</v>
      </c>
      <c r="R47" s="37" t="s">
        <v>403</v>
      </c>
      <c r="S47" s="37" t="s">
        <v>404</v>
      </c>
    </row>
    <row r="48" spans="1:19" x14ac:dyDescent="0.25">
      <c r="A48" s="37" t="s">
        <v>392</v>
      </c>
      <c r="B48" s="37" t="s">
        <v>313</v>
      </c>
      <c r="C48" s="41">
        <v>494</v>
      </c>
      <c r="D48" s="48" t="b">
        <v>1</v>
      </c>
      <c r="E48" s="49" t="b">
        <v>0</v>
      </c>
      <c r="F48" s="50" t="b">
        <v>0</v>
      </c>
      <c r="G48" s="48" t="b">
        <v>1</v>
      </c>
      <c r="H48" s="49" t="b">
        <v>0</v>
      </c>
      <c r="I48" s="50" t="b">
        <v>0</v>
      </c>
      <c r="J48" s="48" t="b">
        <v>1</v>
      </c>
      <c r="K48" s="49" t="b">
        <v>0</v>
      </c>
      <c r="L48" s="50" t="b">
        <v>0</v>
      </c>
      <c r="M48" s="48" t="b">
        <v>1</v>
      </c>
      <c r="N48" s="49" t="b">
        <v>0</v>
      </c>
      <c r="O48" s="50" t="b">
        <v>0</v>
      </c>
      <c r="P48" s="41" t="s">
        <v>117</v>
      </c>
      <c r="Q48" s="41">
        <v>1993</v>
      </c>
      <c r="R48" s="37" t="s">
        <v>314</v>
      </c>
      <c r="S48" s="37" t="s">
        <v>405</v>
      </c>
    </row>
    <row r="49" spans="1:19" x14ac:dyDescent="0.25">
      <c r="A49" s="37" t="s">
        <v>392</v>
      </c>
      <c r="B49" s="37" t="s">
        <v>406</v>
      </c>
      <c r="C49" s="41">
        <v>624</v>
      </c>
      <c r="D49" s="48" t="b">
        <v>1</v>
      </c>
      <c r="E49" s="49" t="b">
        <v>0</v>
      </c>
      <c r="F49" s="50" t="b">
        <v>0</v>
      </c>
      <c r="G49" s="48" t="b">
        <v>0</v>
      </c>
      <c r="H49" s="49" t="b">
        <v>0</v>
      </c>
      <c r="I49" s="50" t="b">
        <v>1</v>
      </c>
      <c r="J49" s="48" t="b">
        <v>0</v>
      </c>
      <c r="K49" s="49" t="b">
        <v>1</v>
      </c>
      <c r="L49" s="50" t="b">
        <v>0</v>
      </c>
      <c r="M49" s="48" t="b">
        <v>0</v>
      </c>
      <c r="N49" s="49" t="b">
        <v>0</v>
      </c>
      <c r="O49" s="50" t="b">
        <v>1</v>
      </c>
      <c r="P49" s="41" t="s">
        <v>113</v>
      </c>
      <c r="Q49" s="41">
        <v>1990</v>
      </c>
      <c r="R49" s="37" t="s">
        <v>407</v>
      </c>
      <c r="S49" s="37" t="s">
        <v>408</v>
      </c>
    </row>
    <row r="50" spans="1:19" x14ac:dyDescent="0.25">
      <c r="A50" s="37" t="s">
        <v>392</v>
      </c>
      <c r="B50" s="37" t="s">
        <v>409</v>
      </c>
      <c r="C50" s="41">
        <v>692</v>
      </c>
      <c r="D50" s="48" t="b">
        <v>0</v>
      </c>
      <c r="E50" s="49" t="b">
        <v>0</v>
      </c>
      <c r="F50" s="50" t="b">
        <v>1</v>
      </c>
      <c r="G50" s="48" t="b">
        <v>0</v>
      </c>
      <c r="H50" s="49" t="b">
        <v>1</v>
      </c>
      <c r="I50" s="50" t="b">
        <v>0</v>
      </c>
      <c r="J50" s="48" t="b">
        <v>0</v>
      </c>
      <c r="K50" s="49" t="b">
        <v>1</v>
      </c>
      <c r="L50" s="50" t="b">
        <v>0</v>
      </c>
      <c r="M50" s="48" t="b">
        <v>0</v>
      </c>
      <c r="N50" s="49" t="b">
        <v>0</v>
      </c>
      <c r="O50" s="50" t="b">
        <v>1</v>
      </c>
      <c r="P50" s="41" t="s">
        <v>113</v>
      </c>
      <c r="Q50" s="41">
        <v>1990</v>
      </c>
      <c r="R50" s="37" t="s">
        <v>410</v>
      </c>
      <c r="S50" s="37" t="s">
        <v>246</v>
      </c>
    </row>
    <row r="51" spans="1:19" x14ac:dyDescent="0.25">
      <c r="A51" s="37" t="s">
        <v>392</v>
      </c>
      <c r="B51" s="37" t="s">
        <v>237</v>
      </c>
      <c r="C51" s="41">
        <v>985</v>
      </c>
      <c r="D51" s="48" t="b">
        <v>0</v>
      </c>
      <c r="E51" s="49" t="b">
        <v>0</v>
      </c>
      <c r="F51" s="50" t="b">
        <v>1</v>
      </c>
      <c r="G51" s="48" t="b">
        <v>0</v>
      </c>
      <c r="H51" s="49" t="b">
        <v>0</v>
      </c>
      <c r="I51" s="50" t="b">
        <v>1</v>
      </c>
      <c r="J51" s="48" t="b">
        <v>0</v>
      </c>
      <c r="K51" s="49" t="b">
        <v>1</v>
      </c>
      <c r="L51" s="50" t="b">
        <v>0</v>
      </c>
      <c r="M51" s="48" t="b">
        <v>1</v>
      </c>
      <c r="N51" s="49" t="b">
        <v>0</v>
      </c>
      <c r="O51" s="50" t="b">
        <v>0</v>
      </c>
      <c r="P51" s="41" t="s">
        <v>117</v>
      </c>
      <c r="Q51" s="41">
        <v>1970</v>
      </c>
      <c r="R51" s="37" t="s">
        <v>411</v>
      </c>
      <c r="S51" s="37" t="s">
        <v>412</v>
      </c>
    </row>
    <row r="52" spans="1:19" x14ac:dyDescent="0.25">
      <c r="A52" s="37" t="s">
        <v>422</v>
      </c>
      <c r="B52" s="37" t="s">
        <v>262</v>
      </c>
      <c r="C52" s="41">
        <v>506</v>
      </c>
      <c r="D52" s="42" t="b">
        <v>1</v>
      </c>
      <c r="E52" s="43" t="b">
        <v>0</v>
      </c>
      <c r="F52" s="44" t="b">
        <v>0</v>
      </c>
      <c r="G52" s="42" t="b">
        <v>1</v>
      </c>
      <c r="H52" s="43" t="b">
        <v>0</v>
      </c>
      <c r="I52" s="44" t="b">
        <v>0</v>
      </c>
      <c r="J52" s="42" t="b">
        <v>1</v>
      </c>
      <c r="K52" s="43" t="b">
        <v>0</v>
      </c>
      <c r="L52" s="44" t="b">
        <v>0</v>
      </c>
      <c r="M52" s="42" t="b">
        <v>1</v>
      </c>
      <c r="N52" s="43" t="b">
        <v>0</v>
      </c>
      <c r="O52" s="44" t="b">
        <v>0</v>
      </c>
      <c r="P52" s="41" t="s">
        <v>117</v>
      </c>
      <c r="Q52" s="41">
        <v>1992</v>
      </c>
      <c r="R52" s="37" t="s">
        <v>186</v>
      </c>
      <c r="S52" s="37"/>
    </row>
    <row r="53" spans="1:19" x14ac:dyDescent="0.25">
      <c r="A53" s="37" t="s">
        <v>422</v>
      </c>
      <c r="B53" s="37" t="s">
        <v>426</v>
      </c>
      <c r="C53" s="41">
        <v>584</v>
      </c>
      <c r="D53" s="42" t="b">
        <v>0</v>
      </c>
      <c r="E53" s="43" t="b">
        <v>1</v>
      </c>
      <c r="F53" s="44" t="b">
        <v>0</v>
      </c>
      <c r="G53" s="42" t="b">
        <v>1</v>
      </c>
      <c r="H53" s="43" t="b">
        <v>0</v>
      </c>
      <c r="I53" s="44" t="b">
        <v>0</v>
      </c>
      <c r="J53" s="42" t="b">
        <v>1</v>
      </c>
      <c r="K53" s="43" t="b">
        <v>0</v>
      </c>
      <c r="L53" s="44" t="b">
        <v>0</v>
      </c>
      <c r="M53" s="42" t="b">
        <v>1</v>
      </c>
      <c r="N53" s="43" t="b">
        <v>0</v>
      </c>
      <c r="O53" s="44" t="b">
        <v>0</v>
      </c>
      <c r="P53" s="41" t="s">
        <v>117</v>
      </c>
      <c r="Q53" s="41">
        <v>1978</v>
      </c>
      <c r="R53" s="37" t="s">
        <v>427</v>
      </c>
      <c r="S53" s="37" t="s">
        <v>428</v>
      </c>
    </row>
    <row r="54" spans="1:19" x14ac:dyDescent="0.25">
      <c r="A54" s="37" t="s">
        <v>422</v>
      </c>
      <c r="B54" s="37" t="s">
        <v>148</v>
      </c>
      <c r="C54" s="41">
        <v>356</v>
      </c>
      <c r="D54" s="42" t="b">
        <v>1</v>
      </c>
      <c r="E54" s="43" t="b">
        <v>0</v>
      </c>
      <c r="F54" s="44" t="b">
        <v>0</v>
      </c>
      <c r="G54" s="42" t="b">
        <v>0</v>
      </c>
      <c r="H54" s="43" t="b">
        <v>0</v>
      </c>
      <c r="I54" s="44" t="b">
        <v>1</v>
      </c>
      <c r="J54" s="42" t="b">
        <v>0</v>
      </c>
      <c r="K54" s="43" t="b">
        <v>1</v>
      </c>
      <c r="L54" s="44" t="b">
        <v>0</v>
      </c>
      <c r="M54" s="42" t="b">
        <v>0</v>
      </c>
      <c r="N54" s="43" t="b">
        <v>1</v>
      </c>
      <c r="O54" s="44" t="b">
        <v>0</v>
      </c>
      <c r="P54" s="41" t="s">
        <v>113</v>
      </c>
      <c r="Q54" s="41">
        <v>1977</v>
      </c>
      <c r="R54" s="37" t="s">
        <v>149</v>
      </c>
      <c r="S54" s="37" t="s">
        <v>432</v>
      </c>
    </row>
    <row r="55" spans="1:19" x14ac:dyDescent="0.25">
      <c r="A55" s="37" t="s">
        <v>422</v>
      </c>
      <c r="B55" s="37" t="s">
        <v>329</v>
      </c>
      <c r="C55" s="41">
        <v>119</v>
      </c>
      <c r="D55" s="42" t="b">
        <v>1</v>
      </c>
      <c r="E55" s="43" t="b">
        <v>0</v>
      </c>
      <c r="F55" s="44" t="b">
        <v>0</v>
      </c>
      <c r="G55" s="42" t="b">
        <v>1</v>
      </c>
      <c r="H55" s="43" t="b">
        <v>0</v>
      </c>
      <c r="I55" s="44" t="b">
        <v>0</v>
      </c>
      <c r="J55" s="42" t="b">
        <v>1</v>
      </c>
      <c r="K55" s="43" t="b">
        <v>0</v>
      </c>
      <c r="L55" s="44" t="b">
        <v>0</v>
      </c>
      <c r="M55" s="42" t="b">
        <v>1</v>
      </c>
      <c r="N55" s="43" t="b">
        <v>0</v>
      </c>
      <c r="O55" s="44" t="b">
        <v>0</v>
      </c>
      <c r="P55" s="41" t="s">
        <v>113</v>
      </c>
      <c r="Q55" s="41">
        <v>1988</v>
      </c>
      <c r="R55" s="37" t="s">
        <v>435</v>
      </c>
      <c r="S55" s="37" t="s">
        <v>436</v>
      </c>
    </row>
    <row r="56" spans="1:19" x14ac:dyDescent="0.25">
      <c r="A56" s="37" t="s">
        <v>422</v>
      </c>
      <c r="B56" s="37" t="s">
        <v>440</v>
      </c>
      <c r="C56" s="41">
        <v>388</v>
      </c>
      <c r="D56" s="42" t="b">
        <v>1</v>
      </c>
      <c r="E56" s="43" t="b">
        <v>0</v>
      </c>
      <c r="F56" s="44" t="b">
        <v>0</v>
      </c>
      <c r="G56" s="42" t="b">
        <v>1</v>
      </c>
      <c r="H56" s="43" t="b">
        <v>0</v>
      </c>
      <c r="I56" s="44" t="b">
        <v>0</v>
      </c>
      <c r="J56" s="42" t="b">
        <v>1</v>
      </c>
      <c r="K56" s="43" t="b">
        <v>0</v>
      </c>
      <c r="L56" s="44" t="b">
        <v>0</v>
      </c>
      <c r="M56" s="42" t="b">
        <v>1</v>
      </c>
      <c r="N56" s="43" t="b">
        <v>0</v>
      </c>
      <c r="O56" s="44" t="b">
        <v>0</v>
      </c>
      <c r="P56" s="41" t="s">
        <v>117</v>
      </c>
      <c r="Q56" s="41">
        <v>1989</v>
      </c>
      <c r="R56" s="37" t="s">
        <v>441</v>
      </c>
      <c r="S56" s="37" t="s">
        <v>442</v>
      </c>
    </row>
    <row r="57" spans="1:19" x14ac:dyDescent="0.25">
      <c r="A57" s="37" t="s">
        <v>443</v>
      </c>
      <c r="B57" s="37" t="s">
        <v>446</v>
      </c>
      <c r="C57" s="41">
        <v>1334</v>
      </c>
      <c r="D57" s="42" t="b">
        <v>1</v>
      </c>
      <c r="E57" s="43" t="b">
        <v>0</v>
      </c>
      <c r="F57" s="44" t="b">
        <v>0</v>
      </c>
      <c r="G57" s="42" t="b">
        <v>1</v>
      </c>
      <c r="H57" s="43" t="b">
        <v>0</v>
      </c>
      <c r="I57" s="44" t="b">
        <v>0</v>
      </c>
      <c r="J57" s="42" t="b">
        <v>0</v>
      </c>
      <c r="K57" s="43" t="b">
        <v>1</v>
      </c>
      <c r="L57" s="44" t="b">
        <v>0</v>
      </c>
      <c r="M57" s="42" t="b">
        <v>1</v>
      </c>
      <c r="N57" s="43" t="b">
        <v>0</v>
      </c>
      <c r="O57" s="44" t="b">
        <v>0</v>
      </c>
      <c r="P57" s="41" t="s">
        <v>113</v>
      </c>
      <c r="Q57" s="41">
        <v>1990</v>
      </c>
      <c r="R57" s="37" t="s">
        <v>447</v>
      </c>
      <c r="S57" s="37" t="s">
        <v>448</v>
      </c>
    </row>
    <row r="58" spans="1:19" x14ac:dyDescent="0.25">
      <c r="A58" s="37" t="s">
        <v>443</v>
      </c>
      <c r="B58" s="37" t="s">
        <v>449</v>
      </c>
      <c r="C58" s="41">
        <v>544</v>
      </c>
      <c r="D58" s="42" t="b">
        <v>1</v>
      </c>
      <c r="E58" s="43" t="b">
        <v>0</v>
      </c>
      <c r="F58" s="44" t="b">
        <v>0</v>
      </c>
      <c r="G58" s="42" t="b">
        <v>1</v>
      </c>
      <c r="H58" s="43" t="b">
        <v>0</v>
      </c>
      <c r="I58" s="44" t="b">
        <v>0</v>
      </c>
      <c r="J58" s="42" t="b">
        <v>1</v>
      </c>
      <c r="K58" s="43" t="b">
        <v>0</v>
      </c>
      <c r="L58" s="44" t="b">
        <v>0</v>
      </c>
      <c r="M58" s="42" t="b">
        <v>1</v>
      </c>
      <c r="N58" s="43" t="b">
        <v>0</v>
      </c>
      <c r="O58" s="44" t="b">
        <v>0</v>
      </c>
      <c r="P58" s="41" t="s">
        <v>117</v>
      </c>
      <c r="Q58" s="41">
        <v>1980</v>
      </c>
      <c r="R58" s="37" t="s">
        <v>450</v>
      </c>
      <c r="S58" s="37" t="s">
        <v>451</v>
      </c>
    </row>
    <row r="59" spans="1:19" x14ac:dyDescent="0.25">
      <c r="A59" s="37" t="s">
        <v>443</v>
      </c>
      <c r="B59" s="37" t="s">
        <v>452</v>
      </c>
      <c r="C59" s="41">
        <v>1133</v>
      </c>
      <c r="D59" s="42" t="b">
        <v>1</v>
      </c>
      <c r="E59" s="43" t="b">
        <v>0</v>
      </c>
      <c r="F59" s="44" t="b">
        <v>0</v>
      </c>
      <c r="G59" s="42" t="b">
        <v>1</v>
      </c>
      <c r="H59" s="43" t="b">
        <v>0</v>
      </c>
      <c r="I59" s="44" t="b">
        <v>0</v>
      </c>
      <c r="J59" s="42" t="b">
        <v>0</v>
      </c>
      <c r="K59" s="43" t="b">
        <v>0</v>
      </c>
      <c r="L59" s="44" t="b">
        <v>0</v>
      </c>
      <c r="M59" s="42" t="b">
        <v>1</v>
      </c>
      <c r="N59" s="43" t="b">
        <v>0</v>
      </c>
      <c r="O59" s="44" t="b">
        <v>0</v>
      </c>
      <c r="P59" s="41" t="s">
        <v>117</v>
      </c>
      <c r="Q59" s="41">
        <v>1988</v>
      </c>
      <c r="R59" s="37" t="s">
        <v>453</v>
      </c>
      <c r="S59" s="37" t="s">
        <v>454</v>
      </c>
    </row>
    <row r="60" spans="1:19" x14ac:dyDescent="0.25">
      <c r="A60" s="37" t="s">
        <v>443</v>
      </c>
      <c r="B60" s="37" t="s">
        <v>313</v>
      </c>
      <c r="C60" s="41">
        <v>68</v>
      </c>
      <c r="D60" s="42" t="b">
        <v>1</v>
      </c>
      <c r="E60" s="43" t="b">
        <v>0</v>
      </c>
      <c r="F60" s="44" t="b">
        <v>0</v>
      </c>
      <c r="G60" s="42" t="b">
        <v>1</v>
      </c>
      <c r="H60" s="43" t="b">
        <v>0</v>
      </c>
      <c r="I60" s="44" t="b">
        <v>0</v>
      </c>
      <c r="J60" s="42" t="b">
        <v>1</v>
      </c>
      <c r="K60" s="43" t="b">
        <v>0</v>
      </c>
      <c r="L60" s="44" t="b">
        <v>0</v>
      </c>
      <c r="M60" s="42" t="b">
        <v>1</v>
      </c>
      <c r="N60" s="43" t="b">
        <v>0</v>
      </c>
      <c r="O60" s="44" t="b">
        <v>0</v>
      </c>
      <c r="P60" s="41" t="s">
        <v>117</v>
      </c>
      <c r="Q60" s="41">
        <v>1993</v>
      </c>
      <c r="R60" s="37" t="s">
        <v>314</v>
      </c>
      <c r="S60" s="37" t="s">
        <v>315</v>
      </c>
    </row>
    <row r="61" spans="1:19" x14ac:dyDescent="0.25">
      <c r="A61" s="37" t="s">
        <v>443</v>
      </c>
      <c r="B61" s="37" t="s">
        <v>440</v>
      </c>
      <c r="C61" s="41">
        <v>134</v>
      </c>
      <c r="D61" s="42" t="b">
        <v>1</v>
      </c>
      <c r="E61" s="43" t="b">
        <v>0</v>
      </c>
      <c r="F61" s="44" t="b">
        <v>0</v>
      </c>
      <c r="G61" s="42" t="b">
        <v>1</v>
      </c>
      <c r="H61" s="43" t="b">
        <v>0</v>
      </c>
      <c r="I61" s="44" t="b">
        <v>0</v>
      </c>
      <c r="J61" s="42" t="b">
        <v>1</v>
      </c>
      <c r="K61" s="43" t="b">
        <v>0</v>
      </c>
      <c r="L61" s="44" t="b">
        <v>0</v>
      </c>
      <c r="M61" s="42" t="b">
        <v>1</v>
      </c>
      <c r="N61" s="43" t="b">
        <v>0</v>
      </c>
      <c r="O61" s="44" t="b">
        <v>0</v>
      </c>
      <c r="P61" s="41" t="s">
        <v>117</v>
      </c>
      <c r="Q61" s="41">
        <v>1989</v>
      </c>
      <c r="R61" s="37" t="s">
        <v>441</v>
      </c>
      <c r="S61" s="37" t="s">
        <v>455</v>
      </c>
    </row>
    <row r="62" spans="1:19" x14ac:dyDescent="0.25">
      <c r="A62" s="37" t="s">
        <v>443</v>
      </c>
      <c r="B62" s="37" t="s">
        <v>456</v>
      </c>
      <c r="C62" s="41">
        <v>608</v>
      </c>
      <c r="D62" s="42" t="b">
        <v>1</v>
      </c>
      <c r="E62" s="43" t="b">
        <v>0</v>
      </c>
      <c r="F62" s="44" t="b">
        <v>0</v>
      </c>
      <c r="G62" s="42" t="b">
        <v>0</v>
      </c>
      <c r="H62" s="43" t="b">
        <v>0</v>
      </c>
      <c r="I62" s="44" t="b">
        <v>1</v>
      </c>
      <c r="J62" s="42" t="b">
        <v>1</v>
      </c>
      <c r="K62" s="43" t="b">
        <v>0</v>
      </c>
      <c r="L62" s="44" t="b">
        <v>0</v>
      </c>
      <c r="M62" s="42" t="b">
        <v>0</v>
      </c>
      <c r="N62" s="43" t="b">
        <v>0</v>
      </c>
      <c r="O62" s="44" t="b">
        <v>1</v>
      </c>
      <c r="P62" s="41" t="s">
        <v>113</v>
      </c>
      <c r="Q62" s="41">
        <v>1975</v>
      </c>
      <c r="R62" s="37" t="s">
        <v>457</v>
      </c>
      <c r="S62" s="37" t="s">
        <v>458</v>
      </c>
    </row>
    <row r="63" spans="1:19" x14ac:dyDescent="0.25">
      <c r="A63" s="37" t="s">
        <v>443</v>
      </c>
      <c r="B63" s="37" t="s">
        <v>461</v>
      </c>
      <c r="C63" s="41">
        <v>232</v>
      </c>
      <c r="D63" s="42" t="b">
        <v>1</v>
      </c>
      <c r="E63" s="43" t="b">
        <v>0</v>
      </c>
      <c r="F63" s="44" t="b">
        <v>0</v>
      </c>
      <c r="G63" s="42" t="b">
        <v>1</v>
      </c>
      <c r="H63" s="43" t="b">
        <v>0</v>
      </c>
      <c r="I63" s="44" t="b">
        <v>0</v>
      </c>
      <c r="J63" s="42" t="b">
        <v>1</v>
      </c>
      <c r="K63" s="43" t="b">
        <v>0</v>
      </c>
      <c r="L63" s="44" t="b">
        <v>0</v>
      </c>
      <c r="M63" s="42" t="b">
        <v>1</v>
      </c>
      <c r="N63" s="43" t="b">
        <v>0</v>
      </c>
      <c r="O63" s="44" t="b">
        <v>0</v>
      </c>
      <c r="P63" s="41" t="s">
        <v>117</v>
      </c>
      <c r="Q63" s="41">
        <v>1988</v>
      </c>
      <c r="R63" s="37" t="s">
        <v>462</v>
      </c>
      <c r="S63" s="37" t="s">
        <v>463</v>
      </c>
    </row>
    <row r="64" spans="1:19" x14ac:dyDescent="0.25">
      <c r="A64" s="37" t="s">
        <v>464</v>
      </c>
      <c r="B64" s="37" t="s">
        <v>371</v>
      </c>
      <c r="C64" s="41">
        <v>78</v>
      </c>
      <c r="D64" s="42" t="b">
        <v>0</v>
      </c>
      <c r="E64" s="43" t="b">
        <v>0</v>
      </c>
      <c r="F64" s="44" t="b">
        <v>1</v>
      </c>
      <c r="G64" s="42" t="b">
        <v>0</v>
      </c>
      <c r="H64" s="43" t="b">
        <v>0</v>
      </c>
      <c r="I64" s="44" t="b">
        <v>1</v>
      </c>
      <c r="J64" s="42" t="b">
        <v>0</v>
      </c>
      <c r="K64" s="43" t="b">
        <v>1</v>
      </c>
      <c r="L64" s="44" t="b">
        <v>0</v>
      </c>
      <c r="M64" s="42" t="b">
        <v>0</v>
      </c>
      <c r="N64" s="43" t="b">
        <v>0</v>
      </c>
      <c r="O64" s="44" t="b">
        <v>0</v>
      </c>
      <c r="P64" s="41" t="s">
        <v>113</v>
      </c>
      <c r="Q64" s="41">
        <v>1971</v>
      </c>
      <c r="R64" s="37" t="s">
        <v>346</v>
      </c>
      <c r="S64" s="37" t="s">
        <v>143</v>
      </c>
    </row>
    <row r="65" spans="1:19" x14ac:dyDescent="0.25">
      <c r="A65" s="37" t="s">
        <v>464</v>
      </c>
      <c r="B65" s="37" t="s">
        <v>471</v>
      </c>
      <c r="C65" s="41">
        <v>192</v>
      </c>
      <c r="D65" s="42" t="b">
        <v>1</v>
      </c>
      <c r="E65" s="43" t="b">
        <v>0</v>
      </c>
      <c r="F65" s="44" t="b">
        <v>0</v>
      </c>
      <c r="G65" s="42" t="b">
        <v>1</v>
      </c>
      <c r="H65" s="43" t="b">
        <v>0</v>
      </c>
      <c r="I65" s="44" t="b">
        <v>0</v>
      </c>
      <c r="J65" s="42" t="b">
        <v>1</v>
      </c>
      <c r="K65" s="43" t="b">
        <v>0</v>
      </c>
      <c r="L65" s="44" t="b">
        <v>0</v>
      </c>
      <c r="M65" s="42" t="b">
        <v>1</v>
      </c>
      <c r="N65" s="43" t="b">
        <v>0</v>
      </c>
      <c r="O65" s="44" t="b">
        <v>0</v>
      </c>
      <c r="P65" s="41" t="s">
        <v>113</v>
      </c>
      <c r="Q65" s="41">
        <v>1978</v>
      </c>
      <c r="R65" s="37" t="s">
        <v>179</v>
      </c>
      <c r="S65" s="37" t="s">
        <v>472</v>
      </c>
    </row>
    <row r="66" spans="1:19" x14ac:dyDescent="0.25">
      <c r="A66" s="37" t="s">
        <v>464</v>
      </c>
      <c r="B66" s="37" t="s">
        <v>473</v>
      </c>
      <c r="C66" s="41">
        <v>725</v>
      </c>
      <c r="D66" s="42" t="b">
        <v>1</v>
      </c>
      <c r="E66" s="43" t="b">
        <v>0</v>
      </c>
      <c r="F66" s="44" t="b">
        <v>0</v>
      </c>
      <c r="G66" s="42" t="b">
        <v>1</v>
      </c>
      <c r="H66" s="43" t="b">
        <v>0</v>
      </c>
      <c r="I66" s="44" t="b">
        <v>0</v>
      </c>
      <c r="J66" s="42" t="b">
        <v>1</v>
      </c>
      <c r="K66" s="43" t="b">
        <v>0</v>
      </c>
      <c r="L66" s="44" t="b">
        <v>0</v>
      </c>
      <c r="M66" s="42" t="b">
        <v>1</v>
      </c>
      <c r="N66" s="43" t="b">
        <v>0</v>
      </c>
      <c r="O66" s="44" t="b">
        <v>0</v>
      </c>
      <c r="P66" s="41" t="s">
        <v>117</v>
      </c>
      <c r="Q66" s="41">
        <v>1984</v>
      </c>
      <c r="R66" s="37" t="s">
        <v>474</v>
      </c>
      <c r="S66" s="37" t="s">
        <v>246</v>
      </c>
    </row>
    <row r="67" spans="1:19" x14ac:dyDescent="0.25">
      <c r="A67" s="37" t="s">
        <v>464</v>
      </c>
      <c r="B67" s="37" t="s">
        <v>164</v>
      </c>
      <c r="C67" s="41">
        <v>1246</v>
      </c>
      <c r="D67" s="42" t="b">
        <v>1</v>
      </c>
      <c r="E67" s="43" t="b">
        <v>0</v>
      </c>
      <c r="F67" s="44" t="b">
        <v>0</v>
      </c>
      <c r="G67" s="42" t="b">
        <v>0</v>
      </c>
      <c r="H67" s="43" t="b">
        <v>0</v>
      </c>
      <c r="I67" s="44" t="b">
        <v>1</v>
      </c>
      <c r="J67" s="42" t="b">
        <v>1</v>
      </c>
      <c r="K67" s="43" t="b">
        <v>0</v>
      </c>
      <c r="L67" s="44" t="b">
        <v>0</v>
      </c>
      <c r="M67" s="42" t="b">
        <v>0</v>
      </c>
      <c r="N67" s="43" t="b">
        <v>0</v>
      </c>
      <c r="O67" s="44" t="b">
        <v>1</v>
      </c>
      <c r="P67" s="41" t="s">
        <v>113</v>
      </c>
      <c r="Q67" s="41">
        <v>1996</v>
      </c>
      <c r="R67" s="37" t="s">
        <v>391</v>
      </c>
      <c r="S67" s="37"/>
    </row>
    <row r="68" spans="1:19" x14ac:dyDescent="0.25">
      <c r="A68" s="37" t="s">
        <v>464</v>
      </c>
      <c r="B68" s="37" t="s">
        <v>316</v>
      </c>
      <c r="C68" s="41">
        <v>303</v>
      </c>
      <c r="D68" s="42" t="b">
        <v>0</v>
      </c>
      <c r="E68" s="43" t="b">
        <v>1</v>
      </c>
      <c r="F68" s="44" t="b">
        <v>0</v>
      </c>
      <c r="G68" s="42" t="b">
        <v>0</v>
      </c>
      <c r="H68" s="43" t="b">
        <v>0</v>
      </c>
      <c r="I68" s="44" t="b">
        <v>1</v>
      </c>
      <c r="J68" s="42" t="b">
        <v>0</v>
      </c>
      <c r="K68" s="43" t="b">
        <v>1</v>
      </c>
      <c r="L68" s="44" t="b">
        <v>0</v>
      </c>
      <c r="M68" s="42" t="b">
        <v>0</v>
      </c>
      <c r="N68" s="43" t="b">
        <v>1</v>
      </c>
      <c r="O68" s="44" t="b">
        <v>0</v>
      </c>
      <c r="P68" s="41" t="s">
        <v>113</v>
      </c>
      <c r="Q68" s="41">
        <v>1981</v>
      </c>
      <c r="R68" s="37" t="s">
        <v>317</v>
      </c>
      <c r="S68" s="37" t="s">
        <v>475</v>
      </c>
    </row>
    <row r="69" spans="1:19" x14ac:dyDescent="0.25">
      <c r="A69" s="37" t="s">
        <v>464</v>
      </c>
      <c r="B69" s="37" t="s">
        <v>440</v>
      </c>
      <c r="C69" s="41">
        <v>333</v>
      </c>
      <c r="D69" s="42" t="b">
        <v>1</v>
      </c>
      <c r="E69" s="43" t="b">
        <v>0</v>
      </c>
      <c r="F69" s="44" t="b">
        <v>0</v>
      </c>
      <c r="G69" s="42" t="b">
        <v>1</v>
      </c>
      <c r="H69" s="43" t="b">
        <v>0</v>
      </c>
      <c r="I69" s="44" t="b">
        <v>0</v>
      </c>
      <c r="J69" s="42" t="b">
        <v>1</v>
      </c>
      <c r="K69" s="43" t="b">
        <v>0</v>
      </c>
      <c r="L69" s="44" t="b">
        <v>0</v>
      </c>
      <c r="M69" s="42" t="b">
        <v>1</v>
      </c>
      <c r="N69" s="43" t="b">
        <v>0</v>
      </c>
      <c r="O69" s="44" t="b">
        <v>0</v>
      </c>
      <c r="P69" s="41" t="s">
        <v>117</v>
      </c>
      <c r="Q69" s="41">
        <v>1989</v>
      </c>
      <c r="R69" s="37" t="s">
        <v>441</v>
      </c>
      <c r="S69" s="37" t="s">
        <v>476</v>
      </c>
    </row>
    <row r="70" spans="1:19" x14ac:dyDescent="0.25">
      <c r="A70" s="37" t="s">
        <v>480</v>
      </c>
      <c r="B70" s="37" t="s">
        <v>481</v>
      </c>
      <c r="C70" s="41">
        <v>400</v>
      </c>
      <c r="D70" s="42" t="b">
        <v>1</v>
      </c>
      <c r="E70" s="43" t="b">
        <v>0</v>
      </c>
      <c r="F70" s="44" t="b">
        <v>0</v>
      </c>
      <c r="G70" s="42" t="b">
        <v>0</v>
      </c>
      <c r="H70" s="43" t="b">
        <v>0</v>
      </c>
      <c r="I70" s="44" t="b">
        <v>1</v>
      </c>
      <c r="J70" s="42" t="b">
        <v>1</v>
      </c>
      <c r="K70" s="43" t="b">
        <v>0</v>
      </c>
      <c r="L70" s="44" t="b">
        <v>0</v>
      </c>
      <c r="M70" s="42" t="b">
        <v>1</v>
      </c>
      <c r="N70" s="43" t="b">
        <v>0</v>
      </c>
      <c r="O70" s="44" t="b">
        <v>0</v>
      </c>
      <c r="P70" s="41" t="s">
        <v>117</v>
      </c>
      <c r="Q70" s="41">
        <v>1973</v>
      </c>
      <c r="R70" s="37" t="s">
        <v>482</v>
      </c>
      <c r="S70" s="37" t="s">
        <v>483</v>
      </c>
    </row>
    <row r="71" spans="1:19" x14ac:dyDescent="0.25">
      <c r="A71" s="37" t="s">
        <v>480</v>
      </c>
      <c r="B71" s="37" t="s">
        <v>486</v>
      </c>
      <c r="C71" s="41">
        <v>76</v>
      </c>
      <c r="D71" s="42" t="b">
        <v>0</v>
      </c>
      <c r="E71" s="43" t="b">
        <v>0</v>
      </c>
      <c r="F71" s="44" t="b">
        <v>1</v>
      </c>
      <c r="G71" s="42" t="b">
        <v>0</v>
      </c>
      <c r="H71" s="43" t="b">
        <v>1</v>
      </c>
      <c r="I71" s="44" t="b">
        <v>0</v>
      </c>
      <c r="J71" s="42" t="b">
        <v>1</v>
      </c>
      <c r="K71" s="43" t="b">
        <v>0</v>
      </c>
      <c r="L71" s="44" t="b">
        <v>0</v>
      </c>
      <c r="M71" s="42" t="b">
        <v>0</v>
      </c>
      <c r="N71" s="43" t="b">
        <v>0</v>
      </c>
      <c r="O71" s="44" t="b">
        <v>1</v>
      </c>
      <c r="P71" s="41" t="s">
        <v>117</v>
      </c>
      <c r="Q71" s="41">
        <v>1964</v>
      </c>
      <c r="R71" s="37" t="s">
        <v>169</v>
      </c>
      <c r="S71" s="37" t="s">
        <v>350</v>
      </c>
    </row>
    <row r="72" spans="1:19" x14ac:dyDescent="0.25">
      <c r="A72" s="37" t="s">
        <v>480</v>
      </c>
      <c r="B72" s="37" t="s">
        <v>487</v>
      </c>
      <c r="C72" s="41">
        <v>363</v>
      </c>
      <c r="D72" s="42" t="b">
        <v>0</v>
      </c>
      <c r="E72" s="43" t="b">
        <v>0</v>
      </c>
      <c r="F72" s="44" t="b">
        <v>1</v>
      </c>
      <c r="G72" s="42" t="b">
        <v>1</v>
      </c>
      <c r="H72" s="43" t="b">
        <v>0</v>
      </c>
      <c r="I72" s="44" t="b">
        <v>0</v>
      </c>
      <c r="J72" s="42" t="b">
        <v>0</v>
      </c>
      <c r="K72" s="43" t="b">
        <v>1</v>
      </c>
      <c r="L72" s="44" t="b">
        <v>0</v>
      </c>
      <c r="M72" s="42" t="b">
        <v>1</v>
      </c>
      <c r="N72" s="43" t="b">
        <v>0</v>
      </c>
      <c r="O72" s="44" t="b">
        <v>0</v>
      </c>
      <c r="P72" s="41" t="s">
        <v>113</v>
      </c>
      <c r="Q72" s="41">
        <v>1994</v>
      </c>
      <c r="R72" s="37" t="s">
        <v>224</v>
      </c>
      <c r="S72" s="37"/>
    </row>
    <row r="73" spans="1:19" x14ac:dyDescent="0.25">
      <c r="A73" s="37" t="s">
        <v>480</v>
      </c>
      <c r="B73" s="37" t="s">
        <v>329</v>
      </c>
      <c r="C73" s="41">
        <v>1137</v>
      </c>
      <c r="D73" s="42" t="b">
        <v>1</v>
      </c>
      <c r="E73" s="43" t="b">
        <v>0</v>
      </c>
      <c r="F73" s="44" t="b">
        <v>0</v>
      </c>
      <c r="G73" s="42" t="b">
        <v>1</v>
      </c>
      <c r="H73" s="43" t="b">
        <v>0</v>
      </c>
      <c r="I73" s="44" t="b">
        <v>0</v>
      </c>
      <c r="J73" s="42" t="b">
        <v>1</v>
      </c>
      <c r="K73" s="43" t="b">
        <v>0</v>
      </c>
      <c r="L73" s="44" t="b">
        <v>0</v>
      </c>
      <c r="M73" s="42" t="b">
        <v>1</v>
      </c>
      <c r="N73" s="43" t="b">
        <v>0</v>
      </c>
      <c r="O73" s="44" t="b">
        <v>0</v>
      </c>
      <c r="P73" s="41" t="s">
        <v>113</v>
      </c>
      <c r="Q73" s="41">
        <v>1988</v>
      </c>
      <c r="R73" s="37" t="s">
        <v>435</v>
      </c>
      <c r="S73" s="37" t="s">
        <v>490</v>
      </c>
    </row>
    <row r="74" spans="1:19" x14ac:dyDescent="0.25">
      <c r="A74" s="37" t="s">
        <v>480</v>
      </c>
      <c r="B74" s="37" t="s">
        <v>491</v>
      </c>
      <c r="C74" s="41">
        <v>260</v>
      </c>
      <c r="D74" s="42" t="b">
        <v>1</v>
      </c>
      <c r="E74" s="43" t="b">
        <v>0</v>
      </c>
      <c r="F74" s="44" t="b">
        <v>0</v>
      </c>
      <c r="G74" s="42" t="b">
        <v>1</v>
      </c>
      <c r="H74" s="43" t="b">
        <v>0</v>
      </c>
      <c r="I74" s="44" t="b">
        <v>0</v>
      </c>
      <c r="J74" s="42" t="b">
        <v>1</v>
      </c>
      <c r="K74" s="43" t="b">
        <v>0</v>
      </c>
      <c r="L74" s="44" t="b">
        <v>0</v>
      </c>
      <c r="M74" s="42" t="b">
        <v>1</v>
      </c>
      <c r="N74" s="43" t="b">
        <v>0</v>
      </c>
      <c r="O74" s="44" t="b">
        <v>0</v>
      </c>
      <c r="P74" s="41" t="s">
        <v>113</v>
      </c>
      <c r="Q74" s="41">
        <v>1973</v>
      </c>
      <c r="R74" s="37" t="s">
        <v>492</v>
      </c>
      <c r="S74" s="37" t="s">
        <v>493</v>
      </c>
    </row>
    <row r="75" spans="1:19" x14ac:dyDescent="0.25">
      <c r="A75" s="37" t="s">
        <v>480</v>
      </c>
      <c r="B75" s="37" t="s">
        <v>494</v>
      </c>
      <c r="C75" s="41">
        <v>130</v>
      </c>
      <c r="D75" s="42" t="b">
        <v>0</v>
      </c>
      <c r="E75" s="43" t="b">
        <v>0</v>
      </c>
      <c r="F75" s="44" t="b">
        <v>1</v>
      </c>
      <c r="G75" s="42" t="b">
        <v>1</v>
      </c>
      <c r="H75" s="43" t="b">
        <v>0</v>
      </c>
      <c r="I75" s="44" t="b">
        <v>0</v>
      </c>
      <c r="J75" s="42" t="b">
        <v>0</v>
      </c>
      <c r="K75" s="43" t="b">
        <v>0</v>
      </c>
      <c r="L75" s="44" t="b">
        <v>1</v>
      </c>
      <c r="M75" s="42" t="b">
        <v>1</v>
      </c>
      <c r="N75" s="43" t="b">
        <v>0</v>
      </c>
      <c r="O75" s="44" t="b">
        <v>0</v>
      </c>
      <c r="P75" s="41" t="s">
        <v>117</v>
      </c>
      <c r="Q75" s="41">
        <v>1988</v>
      </c>
      <c r="R75" s="37" t="s">
        <v>327</v>
      </c>
      <c r="S75" s="37"/>
    </row>
    <row r="76" spans="1:19" x14ac:dyDescent="0.25">
      <c r="A76" s="37" t="s">
        <v>495</v>
      </c>
      <c r="B76" s="37" t="s">
        <v>426</v>
      </c>
      <c r="C76" s="41">
        <v>1413</v>
      </c>
      <c r="D76" s="42" t="b">
        <v>0</v>
      </c>
      <c r="E76" s="43" t="b">
        <v>1</v>
      </c>
      <c r="F76" s="44" t="b">
        <v>0</v>
      </c>
      <c r="G76" s="42" t="b">
        <v>0</v>
      </c>
      <c r="H76" s="43" t="b">
        <v>1</v>
      </c>
      <c r="I76" s="44" t="b">
        <v>0</v>
      </c>
      <c r="J76" s="42" t="b">
        <v>1</v>
      </c>
      <c r="K76" s="43" t="b">
        <v>0</v>
      </c>
      <c r="L76" s="44" t="b">
        <v>0</v>
      </c>
      <c r="M76" s="42" t="b">
        <v>1</v>
      </c>
      <c r="N76" s="43" t="b">
        <v>0</v>
      </c>
      <c r="O76" s="44" t="b">
        <v>0</v>
      </c>
      <c r="P76" s="41" t="s">
        <v>117</v>
      </c>
      <c r="Q76" s="41">
        <v>1980</v>
      </c>
      <c r="R76" s="37" t="s">
        <v>496</v>
      </c>
      <c r="S76" s="37"/>
    </row>
    <row r="77" spans="1:19" x14ac:dyDescent="0.25">
      <c r="A77" s="37" t="s">
        <v>495</v>
      </c>
      <c r="B77" s="37" t="s">
        <v>497</v>
      </c>
      <c r="C77" s="41">
        <v>581</v>
      </c>
      <c r="D77" s="42" t="b">
        <v>0</v>
      </c>
      <c r="E77" s="43" t="b">
        <v>1</v>
      </c>
      <c r="F77" s="44" t="b">
        <v>0</v>
      </c>
      <c r="G77" s="42" t="b">
        <v>0</v>
      </c>
      <c r="H77" s="43" t="b">
        <v>1</v>
      </c>
      <c r="I77" s="44" t="b">
        <v>0</v>
      </c>
      <c r="J77" s="42" t="b">
        <v>0</v>
      </c>
      <c r="K77" s="43" t="b">
        <v>1</v>
      </c>
      <c r="L77" s="44" t="b">
        <v>0</v>
      </c>
      <c r="M77" s="42" t="b">
        <v>0</v>
      </c>
      <c r="N77" s="43" t="b">
        <v>1</v>
      </c>
      <c r="O77" s="44" t="b">
        <v>0</v>
      </c>
      <c r="P77" s="41" t="s">
        <v>117</v>
      </c>
      <c r="Q77" s="41">
        <v>1900</v>
      </c>
      <c r="R77" s="37" t="s">
        <v>498</v>
      </c>
      <c r="S77" s="37" t="s">
        <v>499</v>
      </c>
    </row>
    <row r="78" spans="1:19" x14ac:dyDescent="0.25">
      <c r="A78" s="37" t="s">
        <v>495</v>
      </c>
      <c r="B78" s="37" t="s">
        <v>500</v>
      </c>
      <c r="C78" s="41">
        <v>395</v>
      </c>
      <c r="D78" s="42" t="b">
        <v>1</v>
      </c>
      <c r="E78" s="43" t="b">
        <v>0</v>
      </c>
      <c r="F78" s="44" t="b">
        <v>0</v>
      </c>
      <c r="G78" s="42" t="b">
        <v>0</v>
      </c>
      <c r="H78" s="43" t="b">
        <v>0</v>
      </c>
      <c r="I78" s="44" t="b">
        <v>1</v>
      </c>
      <c r="J78" s="42" t="b">
        <v>0</v>
      </c>
      <c r="K78" s="43" t="b">
        <v>1</v>
      </c>
      <c r="L78" s="44" t="b">
        <v>0</v>
      </c>
      <c r="M78" s="42" t="b">
        <v>0</v>
      </c>
      <c r="N78" s="43" t="b">
        <v>0</v>
      </c>
      <c r="O78" s="44" t="b">
        <v>1</v>
      </c>
      <c r="P78" s="41" t="s">
        <v>117</v>
      </c>
      <c r="Q78" s="41">
        <v>1973</v>
      </c>
      <c r="R78" s="37" t="s">
        <v>501</v>
      </c>
      <c r="S78" s="37" t="s">
        <v>502</v>
      </c>
    </row>
    <row r="79" spans="1:19" x14ac:dyDescent="0.25">
      <c r="A79" s="37" t="s">
        <v>495</v>
      </c>
      <c r="B79" s="37" t="s">
        <v>510</v>
      </c>
      <c r="C79" s="41">
        <v>48</v>
      </c>
      <c r="D79" s="42" t="b">
        <v>1</v>
      </c>
      <c r="E79" s="43" t="b">
        <v>0</v>
      </c>
      <c r="F79" s="44" t="b">
        <v>0</v>
      </c>
      <c r="G79" s="42" t="b">
        <v>1</v>
      </c>
      <c r="H79" s="43" t="b">
        <v>0</v>
      </c>
      <c r="I79" s="44" t="b">
        <v>0</v>
      </c>
      <c r="J79" s="42" t="b">
        <v>0</v>
      </c>
      <c r="K79" s="43" t="b">
        <v>0</v>
      </c>
      <c r="L79" s="44" t="b">
        <v>1</v>
      </c>
      <c r="M79" s="42" t="b">
        <v>1</v>
      </c>
      <c r="N79" s="43" t="b">
        <v>0</v>
      </c>
      <c r="O79" s="44" t="b">
        <v>0</v>
      </c>
      <c r="P79" s="41" t="s">
        <v>117</v>
      </c>
      <c r="Q79" s="41">
        <v>1993</v>
      </c>
      <c r="R79" s="37" t="s">
        <v>511</v>
      </c>
      <c r="S79" s="37"/>
    </row>
    <row r="80" spans="1:19" x14ac:dyDescent="0.25">
      <c r="A80" s="37" t="s">
        <v>515</v>
      </c>
      <c r="B80" s="37" t="s">
        <v>534</v>
      </c>
      <c r="C80" s="41">
        <v>265</v>
      </c>
      <c r="D80" s="42" t="b">
        <v>1</v>
      </c>
      <c r="E80" s="43" t="b">
        <v>0</v>
      </c>
      <c r="F80" s="44" t="b">
        <v>0</v>
      </c>
      <c r="G80" s="42" t="b">
        <v>1</v>
      </c>
      <c r="H80" s="43" t="b">
        <v>0</v>
      </c>
      <c r="I80" s="44" t="b">
        <v>0</v>
      </c>
      <c r="J80" s="42" t="b">
        <v>1</v>
      </c>
      <c r="K80" s="43" t="b">
        <v>0</v>
      </c>
      <c r="L80" s="44" t="b">
        <v>0</v>
      </c>
      <c r="M80" s="42" t="b">
        <v>1</v>
      </c>
      <c r="N80" s="43" t="b">
        <v>0</v>
      </c>
      <c r="O80" s="44" t="b">
        <v>0</v>
      </c>
      <c r="P80" s="41" t="s">
        <v>113</v>
      </c>
      <c r="Q80" s="41">
        <v>1985</v>
      </c>
      <c r="R80" s="37" t="s">
        <v>535</v>
      </c>
      <c r="S80" s="37" t="s">
        <v>536</v>
      </c>
    </row>
    <row r="81" spans="1:19" x14ac:dyDescent="0.25">
      <c r="A81" s="37" t="s">
        <v>515</v>
      </c>
      <c r="B81" s="37" t="s">
        <v>537</v>
      </c>
      <c r="C81" s="41">
        <v>558</v>
      </c>
      <c r="D81" s="42" t="b">
        <v>1</v>
      </c>
      <c r="E81" s="43" t="b">
        <v>0</v>
      </c>
      <c r="F81" s="44" t="b">
        <v>0</v>
      </c>
      <c r="G81" s="42" t="b">
        <v>0</v>
      </c>
      <c r="H81" s="43" t="b">
        <v>0</v>
      </c>
      <c r="I81" s="44" t="b">
        <v>0</v>
      </c>
      <c r="J81" s="42" t="b">
        <v>0</v>
      </c>
      <c r="K81" s="43" t="b">
        <v>0</v>
      </c>
      <c r="L81" s="44" t="b">
        <v>0</v>
      </c>
      <c r="M81" s="42" t="b">
        <v>0</v>
      </c>
      <c r="N81" s="43" t="b">
        <v>0</v>
      </c>
      <c r="O81" s="44" t="b">
        <v>1</v>
      </c>
      <c r="P81" s="41" t="s">
        <v>117</v>
      </c>
      <c r="Q81" s="41">
        <v>1983</v>
      </c>
      <c r="R81" s="37" t="s">
        <v>186</v>
      </c>
      <c r="S81" s="37" t="s">
        <v>538</v>
      </c>
    </row>
    <row r="82" spans="1:19" x14ac:dyDescent="0.25">
      <c r="A82" s="37" t="s">
        <v>539</v>
      </c>
      <c r="B82" s="37" t="s">
        <v>313</v>
      </c>
      <c r="C82" s="41">
        <v>236</v>
      </c>
      <c r="D82" s="42" t="b">
        <v>1</v>
      </c>
      <c r="E82" s="43" t="b">
        <v>0</v>
      </c>
      <c r="F82" s="44" t="b">
        <v>0</v>
      </c>
      <c r="G82" s="42" t="b">
        <v>1</v>
      </c>
      <c r="H82" s="43" t="b">
        <v>0</v>
      </c>
      <c r="I82" s="44" t="b">
        <v>0</v>
      </c>
      <c r="J82" s="42" t="b">
        <v>1</v>
      </c>
      <c r="K82" s="43" t="b">
        <v>0</v>
      </c>
      <c r="L82" s="44" t="b">
        <v>0</v>
      </c>
      <c r="M82" s="42" t="b">
        <v>1</v>
      </c>
      <c r="N82" s="43" t="b">
        <v>0</v>
      </c>
      <c r="O82" s="44" t="b">
        <v>0</v>
      </c>
      <c r="P82" s="41" t="s">
        <v>117</v>
      </c>
      <c r="Q82" s="41">
        <v>1993</v>
      </c>
      <c r="R82" s="37" t="s">
        <v>314</v>
      </c>
      <c r="S82" s="37" t="s">
        <v>315</v>
      </c>
    </row>
    <row r="83" spans="1:19" x14ac:dyDescent="0.25">
      <c r="A83" s="37" t="s">
        <v>539</v>
      </c>
      <c r="B83" s="37" t="s">
        <v>545</v>
      </c>
      <c r="C83" s="41">
        <v>780</v>
      </c>
      <c r="D83" s="42" t="b">
        <v>1</v>
      </c>
      <c r="E83" s="43" t="b">
        <v>0</v>
      </c>
      <c r="F83" s="44" t="b">
        <v>0</v>
      </c>
      <c r="G83" s="42" t="b">
        <v>1</v>
      </c>
      <c r="H83" s="43" t="b">
        <v>0</v>
      </c>
      <c r="I83" s="44" t="b">
        <v>0</v>
      </c>
      <c r="J83" s="42" t="b">
        <v>0</v>
      </c>
      <c r="K83" s="43" t="b">
        <v>0</v>
      </c>
      <c r="L83" s="44" t="b">
        <v>1</v>
      </c>
      <c r="M83" s="42" t="b">
        <v>0</v>
      </c>
      <c r="N83" s="43" t="b">
        <v>0</v>
      </c>
      <c r="O83" s="44" t="b">
        <v>0</v>
      </c>
      <c r="P83" s="41" t="s">
        <v>117</v>
      </c>
      <c r="Q83" s="41">
        <v>1989</v>
      </c>
      <c r="R83" s="37" t="s">
        <v>322</v>
      </c>
      <c r="S83" s="37" t="s">
        <v>546</v>
      </c>
    </row>
    <row r="84" spans="1:19" x14ac:dyDescent="0.25">
      <c r="A84" s="37" t="s">
        <v>539</v>
      </c>
      <c r="B84" s="37" t="s">
        <v>547</v>
      </c>
      <c r="C84" s="41">
        <v>1468</v>
      </c>
      <c r="D84" s="42" t="b">
        <v>1</v>
      </c>
      <c r="E84" s="43" t="b">
        <v>0</v>
      </c>
      <c r="F84" s="44" t="b">
        <v>0</v>
      </c>
      <c r="G84" s="42" t="b">
        <v>1</v>
      </c>
      <c r="H84" s="43" t="b">
        <v>0</v>
      </c>
      <c r="I84" s="44" t="b">
        <v>0</v>
      </c>
      <c r="J84" s="42" t="b">
        <v>1</v>
      </c>
      <c r="K84" s="43" t="b">
        <v>0</v>
      </c>
      <c r="L84" s="44" t="b">
        <v>0</v>
      </c>
      <c r="M84" s="42" t="b">
        <v>1</v>
      </c>
      <c r="N84" s="43" t="b">
        <v>0</v>
      </c>
      <c r="O84" s="44" t="b">
        <v>0</v>
      </c>
      <c r="P84" s="41" t="s">
        <v>113</v>
      </c>
      <c r="Q84" s="41">
        <v>1993</v>
      </c>
      <c r="R84" s="37" t="s">
        <v>548</v>
      </c>
      <c r="S84" s="37" t="s">
        <v>549</v>
      </c>
    </row>
    <row r="85" spans="1:19" x14ac:dyDescent="0.25">
      <c r="A85" s="37" t="s">
        <v>539</v>
      </c>
      <c r="B85" s="37" t="s">
        <v>550</v>
      </c>
      <c r="C85" s="41">
        <v>386</v>
      </c>
      <c r="D85" s="42" t="b">
        <v>0</v>
      </c>
      <c r="E85" s="43" t="b">
        <v>0</v>
      </c>
      <c r="F85" s="44" t="b">
        <v>1</v>
      </c>
      <c r="G85" s="42" t="b">
        <v>0</v>
      </c>
      <c r="H85" s="43" t="b">
        <v>1</v>
      </c>
      <c r="I85" s="44" t="b">
        <v>0</v>
      </c>
      <c r="J85" s="42" t="b">
        <v>0</v>
      </c>
      <c r="K85" s="43" t="b">
        <v>1</v>
      </c>
      <c r="L85" s="44" t="b">
        <v>0</v>
      </c>
      <c r="M85" s="42" t="b">
        <v>0</v>
      </c>
      <c r="N85" s="43" t="b">
        <v>0</v>
      </c>
      <c r="O85" s="44" t="b">
        <v>1</v>
      </c>
      <c r="P85" s="41" t="s">
        <v>113</v>
      </c>
      <c r="Q85" s="41">
        <v>1971</v>
      </c>
      <c r="R85" s="37" t="s">
        <v>551</v>
      </c>
      <c r="S85" s="37" t="s">
        <v>552</v>
      </c>
    </row>
    <row r="86" spans="1:19" x14ac:dyDescent="0.25">
      <c r="A86" s="37" t="s">
        <v>539</v>
      </c>
      <c r="B86" s="37" t="s">
        <v>379</v>
      </c>
      <c r="C86" s="41">
        <v>362</v>
      </c>
      <c r="D86" s="42" t="b">
        <v>0</v>
      </c>
      <c r="E86" s="43" t="b">
        <v>1</v>
      </c>
      <c r="F86" s="44" t="b">
        <v>0</v>
      </c>
      <c r="G86" s="42" t="b">
        <v>0</v>
      </c>
      <c r="H86" s="43" t="b">
        <v>0</v>
      </c>
      <c r="I86" s="44" t="b">
        <v>1</v>
      </c>
      <c r="J86" s="42" t="b">
        <v>1</v>
      </c>
      <c r="K86" s="43" t="b">
        <v>0</v>
      </c>
      <c r="L86" s="44" t="b">
        <v>0</v>
      </c>
      <c r="M86" s="42" t="b">
        <v>1</v>
      </c>
      <c r="N86" s="43" t="b">
        <v>0</v>
      </c>
      <c r="O86" s="44" t="b">
        <v>0</v>
      </c>
      <c r="P86" s="41" t="s">
        <v>117</v>
      </c>
      <c r="Q86" s="41">
        <v>1991</v>
      </c>
      <c r="R86" s="37" t="s">
        <v>553</v>
      </c>
      <c r="S86" s="37" t="s">
        <v>554</v>
      </c>
    </row>
    <row r="87" spans="1:19" x14ac:dyDescent="0.25">
      <c r="A87" s="37" t="s">
        <v>561</v>
      </c>
      <c r="B87" s="37" t="s">
        <v>562</v>
      </c>
      <c r="C87" s="41">
        <v>244</v>
      </c>
      <c r="D87" s="42" t="b">
        <v>0</v>
      </c>
      <c r="E87" s="43" t="b">
        <v>1</v>
      </c>
      <c r="F87" s="44" t="b">
        <v>0</v>
      </c>
      <c r="G87" s="42" t="b">
        <v>1</v>
      </c>
      <c r="H87" s="43" t="b">
        <v>0</v>
      </c>
      <c r="I87" s="44" t="b">
        <v>0</v>
      </c>
      <c r="J87" s="42" t="b">
        <v>0</v>
      </c>
      <c r="K87" s="43" t="b">
        <v>0</v>
      </c>
      <c r="L87" s="44" t="b">
        <v>0</v>
      </c>
      <c r="M87" s="42" t="b">
        <v>1</v>
      </c>
      <c r="N87" s="43" t="b">
        <v>0</v>
      </c>
      <c r="O87" s="44" t="b">
        <v>0</v>
      </c>
      <c r="P87" s="41" t="s">
        <v>117</v>
      </c>
      <c r="Q87" s="41">
        <v>1975</v>
      </c>
      <c r="R87" s="37" t="s">
        <v>563</v>
      </c>
      <c r="S87" s="37" t="s">
        <v>564</v>
      </c>
    </row>
    <row r="88" spans="1:19" x14ac:dyDescent="0.25">
      <c r="A88" s="37" t="s">
        <v>561</v>
      </c>
      <c r="B88" s="37" t="s">
        <v>268</v>
      </c>
      <c r="C88" s="41">
        <v>428</v>
      </c>
      <c r="D88" s="42" t="b">
        <v>1</v>
      </c>
      <c r="E88" s="43" t="b">
        <v>0</v>
      </c>
      <c r="F88" s="44" t="b">
        <v>0</v>
      </c>
      <c r="G88" s="42" t="b">
        <v>1</v>
      </c>
      <c r="H88" s="43" t="b">
        <v>0</v>
      </c>
      <c r="I88" s="44" t="b">
        <v>0</v>
      </c>
      <c r="J88" s="42" t="b">
        <v>1</v>
      </c>
      <c r="K88" s="43" t="b">
        <v>0</v>
      </c>
      <c r="L88" s="44" t="b">
        <v>0</v>
      </c>
      <c r="M88" s="42" t="b">
        <v>1</v>
      </c>
      <c r="N88" s="43" t="b">
        <v>0</v>
      </c>
      <c r="O88" s="44" t="b">
        <v>0</v>
      </c>
      <c r="P88" s="41" t="s">
        <v>117</v>
      </c>
      <c r="Q88" s="41">
        <v>1980</v>
      </c>
      <c r="R88" s="37" t="s">
        <v>565</v>
      </c>
      <c r="S88" s="37" t="s">
        <v>566</v>
      </c>
    </row>
    <row r="89" spans="1:19" x14ac:dyDescent="0.25">
      <c r="A89" s="37" t="s">
        <v>561</v>
      </c>
      <c r="B89" s="37" t="s">
        <v>567</v>
      </c>
      <c r="C89" s="41">
        <v>1328</v>
      </c>
      <c r="D89" s="42" t="b">
        <v>0</v>
      </c>
      <c r="E89" s="43" t="b">
        <v>1</v>
      </c>
      <c r="F89" s="44" t="b">
        <v>0</v>
      </c>
      <c r="G89" s="42" t="b">
        <v>0</v>
      </c>
      <c r="H89" s="43" t="b">
        <v>0</v>
      </c>
      <c r="I89" s="44" t="b">
        <v>0</v>
      </c>
      <c r="J89" s="42" t="b">
        <v>0</v>
      </c>
      <c r="K89" s="43" t="b">
        <v>0</v>
      </c>
      <c r="L89" s="44" t="b">
        <v>1</v>
      </c>
      <c r="M89" s="42" t="b">
        <v>0</v>
      </c>
      <c r="N89" s="43" t="b">
        <v>1</v>
      </c>
      <c r="O89" s="44" t="b">
        <v>0</v>
      </c>
      <c r="P89" s="41" t="s">
        <v>117</v>
      </c>
      <c r="Q89" s="41">
        <v>1987</v>
      </c>
      <c r="R89" s="37" t="s">
        <v>384</v>
      </c>
      <c r="S89" s="37" t="s">
        <v>568</v>
      </c>
    </row>
    <row r="90" spans="1:19" x14ac:dyDescent="0.25">
      <c r="A90" s="37" t="s">
        <v>561</v>
      </c>
      <c r="B90" s="37" t="s">
        <v>456</v>
      </c>
      <c r="C90" s="41">
        <v>725</v>
      </c>
      <c r="D90" s="42" t="b">
        <v>1</v>
      </c>
      <c r="E90" s="43" t="b">
        <v>0</v>
      </c>
      <c r="F90" s="44" t="b">
        <v>0</v>
      </c>
      <c r="G90" s="42" t="b">
        <v>0</v>
      </c>
      <c r="H90" s="43" t="b">
        <v>0</v>
      </c>
      <c r="I90" s="44" t="b">
        <v>1</v>
      </c>
      <c r="J90" s="42" t="b">
        <v>0</v>
      </c>
      <c r="K90" s="43" t="b">
        <v>1</v>
      </c>
      <c r="L90" s="44" t="b">
        <v>0</v>
      </c>
      <c r="M90" s="42" t="b">
        <v>1</v>
      </c>
      <c r="N90" s="43" t="b">
        <v>0</v>
      </c>
      <c r="O90" s="44" t="b">
        <v>0</v>
      </c>
      <c r="P90" s="41" t="s">
        <v>113</v>
      </c>
      <c r="Q90" s="41">
        <v>1975</v>
      </c>
      <c r="R90" s="37" t="s">
        <v>116</v>
      </c>
      <c r="S90" s="37" t="s">
        <v>570</v>
      </c>
    </row>
    <row r="91" spans="1:19" x14ac:dyDescent="0.25">
      <c r="A91" s="37" t="s">
        <v>561</v>
      </c>
      <c r="B91" s="37" t="s">
        <v>571</v>
      </c>
      <c r="C91" s="41">
        <v>564</v>
      </c>
      <c r="D91" s="42" t="b">
        <v>0</v>
      </c>
      <c r="E91" s="43" t="b">
        <v>0</v>
      </c>
      <c r="F91" s="44" t="b">
        <v>0</v>
      </c>
      <c r="G91" s="42" t="b">
        <v>1</v>
      </c>
      <c r="H91" s="43" t="b">
        <v>0</v>
      </c>
      <c r="I91" s="44" t="b">
        <v>0</v>
      </c>
      <c r="J91" s="42" t="b">
        <v>1</v>
      </c>
      <c r="K91" s="43" t="b">
        <v>0</v>
      </c>
      <c r="L91" s="44" t="b">
        <v>0</v>
      </c>
      <c r="M91" s="42" t="b">
        <v>1</v>
      </c>
      <c r="N91" s="43" t="b">
        <v>0</v>
      </c>
      <c r="O91" s="44" t="b">
        <v>0</v>
      </c>
      <c r="P91" s="41" t="s">
        <v>113</v>
      </c>
      <c r="Q91" s="41">
        <v>1992</v>
      </c>
      <c r="R91" s="37" t="s">
        <v>572</v>
      </c>
      <c r="S91" s="37"/>
    </row>
    <row r="92" spans="1:19" x14ac:dyDescent="0.25">
      <c r="A92" s="37" t="s">
        <v>561</v>
      </c>
      <c r="B92" s="37" t="s">
        <v>573</v>
      </c>
      <c r="C92" s="41">
        <v>93</v>
      </c>
      <c r="D92" s="42" t="b">
        <v>1</v>
      </c>
      <c r="E92" s="43" t="b">
        <v>0</v>
      </c>
      <c r="F92" s="44" t="b">
        <v>0</v>
      </c>
      <c r="G92" s="42" t="b">
        <v>1</v>
      </c>
      <c r="H92" s="43" t="b">
        <v>0</v>
      </c>
      <c r="I92" s="44" t="b">
        <v>0</v>
      </c>
      <c r="J92" s="42" t="b">
        <v>1</v>
      </c>
      <c r="K92" s="43" t="b">
        <v>0</v>
      </c>
      <c r="L92" s="44" t="b">
        <v>0</v>
      </c>
      <c r="M92" s="42" t="b">
        <v>1</v>
      </c>
      <c r="N92" s="43" t="b">
        <v>0</v>
      </c>
      <c r="O92" s="44" t="b">
        <v>0</v>
      </c>
      <c r="P92" s="41" t="s">
        <v>117</v>
      </c>
      <c r="Q92" s="41">
        <v>1983</v>
      </c>
      <c r="R92" s="37" t="s">
        <v>574</v>
      </c>
      <c r="S92" s="37" t="s">
        <v>575</v>
      </c>
    </row>
    <row r="93" spans="1:19" x14ac:dyDescent="0.25">
      <c r="A93" s="37" t="s">
        <v>561</v>
      </c>
      <c r="B93" s="37" t="s">
        <v>576</v>
      </c>
      <c r="C93" s="41">
        <v>714</v>
      </c>
      <c r="D93" s="42" t="b">
        <v>0</v>
      </c>
      <c r="E93" s="43" t="b">
        <v>0</v>
      </c>
      <c r="F93" s="44" t="b">
        <v>1</v>
      </c>
      <c r="G93" s="42" t="b">
        <v>0</v>
      </c>
      <c r="H93" s="43" t="b">
        <v>0</v>
      </c>
      <c r="I93" s="44" t="b">
        <v>1</v>
      </c>
      <c r="J93" s="42" t="b">
        <v>1</v>
      </c>
      <c r="K93" s="43" t="b">
        <v>0</v>
      </c>
      <c r="L93" s="44" t="b">
        <v>0</v>
      </c>
      <c r="M93" s="42" t="b">
        <v>1</v>
      </c>
      <c r="N93" s="43" t="b">
        <v>0</v>
      </c>
      <c r="O93" s="44" t="b">
        <v>0</v>
      </c>
      <c r="P93" s="41" t="s">
        <v>113</v>
      </c>
      <c r="Q93" s="41">
        <v>1990</v>
      </c>
      <c r="R93" s="37" t="s">
        <v>116</v>
      </c>
      <c r="S93" s="37" t="s">
        <v>577</v>
      </c>
    </row>
    <row r="94" spans="1:19" x14ac:dyDescent="0.25">
      <c r="A94" s="37" t="s">
        <v>579</v>
      </c>
      <c r="B94" s="37" t="s">
        <v>262</v>
      </c>
      <c r="C94" s="41">
        <v>502</v>
      </c>
      <c r="D94" s="42" t="b">
        <v>1</v>
      </c>
      <c r="E94" s="43" t="b">
        <v>0</v>
      </c>
      <c r="F94" s="44" t="b">
        <v>0</v>
      </c>
      <c r="G94" s="42" t="b">
        <v>1</v>
      </c>
      <c r="H94" s="43" t="b">
        <v>0</v>
      </c>
      <c r="I94" s="44" t="b">
        <v>0</v>
      </c>
      <c r="J94" s="42" t="b">
        <v>1</v>
      </c>
      <c r="K94" s="43" t="b">
        <v>0</v>
      </c>
      <c r="L94" s="44" t="b">
        <v>0</v>
      </c>
      <c r="M94" s="42" t="b">
        <v>1</v>
      </c>
      <c r="N94" s="43" t="b">
        <v>0</v>
      </c>
      <c r="O94" s="44" t="b">
        <v>0</v>
      </c>
      <c r="P94" s="41" t="s">
        <v>117</v>
      </c>
      <c r="Q94" s="41">
        <v>1992</v>
      </c>
      <c r="R94" s="37" t="s">
        <v>186</v>
      </c>
      <c r="S94" s="37"/>
    </row>
    <row r="95" spans="1:19" x14ac:dyDescent="0.25">
      <c r="A95" s="37" t="s">
        <v>579</v>
      </c>
      <c r="B95" s="37" t="s">
        <v>440</v>
      </c>
      <c r="C95" s="41">
        <v>539</v>
      </c>
      <c r="D95" s="42" t="b">
        <v>1</v>
      </c>
      <c r="E95" s="43" t="b">
        <v>0</v>
      </c>
      <c r="F95" s="44" t="b">
        <v>0</v>
      </c>
      <c r="G95" s="42" t="b">
        <v>1</v>
      </c>
      <c r="H95" s="43" t="b">
        <v>0</v>
      </c>
      <c r="I95" s="44" t="b">
        <v>0</v>
      </c>
      <c r="J95" s="42" t="b">
        <v>1</v>
      </c>
      <c r="K95" s="43" t="b">
        <v>0</v>
      </c>
      <c r="L95" s="44" t="b">
        <v>0</v>
      </c>
      <c r="M95" s="42" t="b">
        <v>1</v>
      </c>
      <c r="N95" s="43" t="b">
        <v>0</v>
      </c>
      <c r="O95" s="44" t="b">
        <v>0</v>
      </c>
      <c r="P95" s="41" t="s">
        <v>117</v>
      </c>
      <c r="Q95" s="41">
        <v>1989</v>
      </c>
      <c r="R95" s="37" t="s">
        <v>441</v>
      </c>
      <c r="S95" s="37" t="s">
        <v>583</v>
      </c>
    </row>
    <row r="96" spans="1:19" x14ac:dyDescent="0.25">
      <c r="A96" s="37" t="s">
        <v>579</v>
      </c>
      <c r="B96" s="37" t="s">
        <v>452</v>
      </c>
      <c r="C96" s="41">
        <v>1604</v>
      </c>
      <c r="D96" s="42" t="b">
        <v>1</v>
      </c>
      <c r="E96" s="43" t="b">
        <v>0</v>
      </c>
      <c r="F96" s="44" t="b">
        <v>0</v>
      </c>
      <c r="G96" s="42" t="b">
        <v>1</v>
      </c>
      <c r="H96" s="43" t="b">
        <v>0</v>
      </c>
      <c r="I96" s="44" t="b">
        <v>0</v>
      </c>
      <c r="J96" s="42" t="b">
        <v>1</v>
      </c>
      <c r="K96" s="43" t="b">
        <v>0</v>
      </c>
      <c r="L96" s="44" t="b">
        <v>0</v>
      </c>
      <c r="M96" s="42" t="b">
        <v>1</v>
      </c>
      <c r="N96" s="43" t="b">
        <v>0</v>
      </c>
      <c r="O96" s="44" t="b">
        <v>0</v>
      </c>
      <c r="P96" s="41" t="s">
        <v>117</v>
      </c>
      <c r="Q96" s="41">
        <v>1988</v>
      </c>
      <c r="R96" s="37" t="s">
        <v>584</v>
      </c>
      <c r="S96" s="37" t="s">
        <v>585</v>
      </c>
    </row>
    <row r="97" spans="1:19" x14ac:dyDescent="0.25">
      <c r="A97" s="37" t="s">
        <v>579</v>
      </c>
      <c r="B97" s="37" t="s">
        <v>220</v>
      </c>
      <c r="C97" s="41">
        <v>210</v>
      </c>
      <c r="D97" s="42" t="b">
        <v>0</v>
      </c>
      <c r="E97" s="43" t="b">
        <v>0</v>
      </c>
      <c r="F97" s="44" t="b">
        <v>1</v>
      </c>
      <c r="G97" s="42" t="b">
        <v>1</v>
      </c>
      <c r="H97" s="43" t="b">
        <v>0</v>
      </c>
      <c r="I97" s="44" t="b">
        <v>0</v>
      </c>
      <c r="J97" s="42" t="b">
        <v>0</v>
      </c>
      <c r="K97" s="43" t="b">
        <v>1</v>
      </c>
      <c r="L97" s="44" t="b">
        <v>0</v>
      </c>
      <c r="M97" s="42" t="b">
        <v>0</v>
      </c>
      <c r="N97" s="43" t="b">
        <v>0</v>
      </c>
      <c r="O97" s="44" t="b">
        <v>1</v>
      </c>
      <c r="P97" s="41" t="s">
        <v>113</v>
      </c>
      <c r="Q97" s="41">
        <v>1993</v>
      </c>
      <c r="R97" s="37" t="s">
        <v>586</v>
      </c>
      <c r="S97" s="37" t="s">
        <v>212</v>
      </c>
    </row>
    <row r="98" spans="1:19" x14ac:dyDescent="0.25">
      <c r="A98" s="37" t="s">
        <v>579</v>
      </c>
      <c r="B98" s="37" t="s">
        <v>588</v>
      </c>
      <c r="C98" s="41">
        <v>739</v>
      </c>
      <c r="D98" s="42" t="b">
        <v>0</v>
      </c>
      <c r="E98" s="43" t="b">
        <v>1</v>
      </c>
      <c r="F98" s="44" t="b">
        <v>0</v>
      </c>
      <c r="G98" s="42" t="b">
        <v>0</v>
      </c>
      <c r="H98" s="43" t="b">
        <v>0</v>
      </c>
      <c r="I98" s="44" t="b">
        <v>1</v>
      </c>
      <c r="J98" s="42" t="b">
        <v>1</v>
      </c>
      <c r="K98" s="43" t="b">
        <v>0</v>
      </c>
      <c r="L98" s="44" t="b">
        <v>0</v>
      </c>
      <c r="M98" s="42" t="b">
        <v>0</v>
      </c>
      <c r="N98" s="43" t="b">
        <v>0</v>
      </c>
      <c r="O98" s="44" t="b">
        <v>1</v>
      </c>
      <c r="P98" s="41" t="s">
        <v>117</v>
      </c>
      <c r="Q98" s="41">
        <v>1983</v>
      </c>
      <c r="R98" s="37" t="s">
        <v>589</v>
      </c>
      <c r="S98" s="37" t="s">
        <v>590</v>
      </c>
    </row>
    <row r="99" spans="1:19" x14ac:dyDescent="0.25">
      <c r="A99" s="37" t="s">
        <v>594</v>
      </c>
      <c r="B99" s="37" t="s">
        <v>597</v>
      </c>
      <c r="C99" s="41">
        <v>484</v>
      </c>
      <c r="D99" s="42" t="b">
        <v>0</v>
      </c>
      <c r="E99" s="43" t="b">
        <v>1</v>
      </c>
      <c r="F99" s="44" t="b">
        <v>0</v>
      </c>
      <c r="G99" s="42" t="b">
        <v>0</v>
      </c>
      <c r="H99" s="43" t="b">
        <v>1</v>
      </c>
      <c r="I99" s="44" t="b">
        <v>0</v>
      </c>
      <c r="J99" s="42" t="b">
        <v>1</v>
      </c>
      <c r="K99" s="43" t="b">
        <v>0</v>
      </c>
      <c r="L99" s="44" t="b">
        <v>0</v>
      </c>
      <c r="M99" s="42" t="b">
        <v>1</v>
      </c>
      <c r="N99" s="43" t="b">
        <v>0</v>
      </c>
      <c r="O99" s="44" t="b">
        <v>0</v>
      </c>
      <c r="P99" s="41" t="s">
        <v>117</v>
      </c>
      <c r="Q99" s="41">
        <v>1982</v>
      </c>
      <c r="R99" s="37" t="s">
        <v>598</v>
      </c>
      <c r="S99" s="37" t="s">
        <v>599</v>
      </c>
    </row>
    <row r="100" spans="1:19" x14ac:dyDescent="0.25">
      <c r="A100" s="37" t="s">
        <v>594</v>
      </c>
      <c r="B100" s="37" t="s">
        <v>386</v>
      </c>
      <c r="C100" s="41">
        <v>254</v>
      </c>
      <c r="D100" s="42" t="b">
        <v>0</v>
      </c>
      <c r="E100" s="43" t="b">
        <v>1</v>
      </c>
      <c r="F100" s="44" t="b">
        <v>0</v>
      </c>
      <c r="G100" s="42" t="b">
        <v>0</v>
      </c>
      <c r="H100" s="43" t="b">
        <v>1</v>
      </c>
      <c r="I100" s="44" t="b">
        <v>0</v>
      </c>
      <c r="J100" s="42" t="b">
        <v>1</v>
      </c>
      <c r="K100" s="43" t="b">
        <v>0</v>
      </c>
      <c r="L100" s="44" t="b">
        <v>0</v>
      </c>
      <c r="M100" s="42" t="b">
        <v>0</v>
      </c>
      <c r="N100" s="43" t="b">
        <v>0</v>
      </c>
      <c r="O100" s="44" t="b">
        <v>1</v>
      </c>
      <c r="P100" s="41" t="s">
        <v>113</v>
      </c>
      <c r="Q100" s="41">
        <v>1974</v>
      </c>
      <c r="R100" s="37" t="s">
        <v>600</v>
      </c>
      <c r="S100" s="37" t="s">
        <v>601</v>
      </c>
    </row>
    <row r="101" spans="1:19" x14ac:dyDescent="0.25">
      <c r="A101" s="37" t="s">
        <v>594</v>
      </c>
      <c r="B101" s="37" t="s">
        <v>306</v>
      </c>
      <c r="C101" s="41">
        <v>116</v>
      </c>
      <c r="D101" s="42" t="b">
        <v>0</v>
      </c>
      <c r="E101" s="43" t="b">
        <v>1</v>
      </c>
      <c r="F101" s="44" t="b">
        <v>0</v>
      </c>
      <c r="G101" s="42" t="b">
        <v>0</v>
      </c>
      <c r="H101" s="43" t="b">
        <v>0</v>
      </c>
      <c r="I101" s="44" t="b">
        <v>1</v>
      </c>
      <c r="J101" s="42" t="b">
        <v>0</v>
      </c>
      <c r="K101" s="43" t="b">
        <v>1</v>
      </c>
      <c r="L101" s="44" t="b">
        <v>0</v>
      </c>
      <c r="M101" s="42" t="b">
        <v>1</v>
      </c>
      <c r="N101" s="43" t="b">
        <v>0</v>
      </c>
      <c r="O101" s="44" t="b">
        <v>0</v>
      </c>
      <c r="P101" s="41" t="s">
        <v>113</v>
      </c>
      <c r="Q101" s="41">
        <v>1995</v>
      </c>
      <c r="R101" s="37"/>
      <c r="S101" s="37"/>
    </row>
    <row r="102" spans="1:19" x14ac:dyDescent="0.25">
      <c r="A102" s="37" t="s">
        <v>594</v>
      </c>
      <c r="B102" s="37" t="s">
        <v>604</v>
      </c>
      <c r="C102" s="41">
        <v>1213</v>
      </c>
      <c r="D102" s="42" t="b">
        <v>0</v>
      </c>
      <c r="E102" s="43" t="b">
        <v>0</v>
      </c>
      <c r="F102" s="44" t="b">
        <v>1</v>
      </c>
      <c r="G102" s="42" t="b">
        <v>0</v>
      </c>
      <c r="H102" s="43" t="b">
        <v>0</v>
      </c>
      <c r="I102" s="44" t="b">
        <v>1</v>
      </c>
      <c r="J102" s="42" t="b">
        <v>1</v>
      </c>
      <c r="K102" s="43" t="b">
        <v>0</v>
      </c>
      <c r="L102" s="44" t="b">
        <v>0</v>
      </c>
      <c r="M102" s="42" t="b">
        <v>1</v>
      </c>
      <c r="N102" s="43" t="b">
        <v>0</v>
      </c>
      <c r="O102" s="44" t="b">
        <v>0</v>
      </c>
      <c r="P102" s="41" t="s">
        <v>113</v>
      </c>
      <c r="Q102" s="41">
        <v>2000</v>
      </c>
      <c r="R102" s="37" t="s">
        <v>189</v>
      </c>
      <c r="S102" s="37" t="s">
        <v>605</v>
      </c>
    </row>
    <row r="103" spans="1:19" x14ac:dyDescent="0.25">
      <c r="A103" s="37" t="s">
        <v>594</v>
      </c>
      <c r="B103" s="37" t="s">
        <v>606</v>
      </c>
      <c r="C103" s="41">
        <v>446</v>
      </c>
      <c r="D103" s="42" t="b">
        <v>0</v>
      </c>
      <c r="E103" s="43" t="b">
        <v>1</v>
      </c>
      <c r="F103" s="44" t="b">
        <v>0</v>
      </c>
      <c r="G103" s="42" t="b">
        <v>0</v>
      </c>
      <c r="H103" s="43" t="b">
        <v>0</v>
      </c>
      <c r="I103" s="44" t="b">
        <v>1</v>
      </c>
      <c r="J103" s="42" t="b">
        <v>1</v>
      </c>
      <c r="K103" s="43" t="b">
        <v>0</v>
      </c>
      <c r="L103" s="44" t="b">
        <v>0</v>
      </c>
      <c r="M103" s="42" t="b">
        <v>1</v>
      </c>
      <c r="N103" s="43" t="b">
        <v>0</v>
      </c>
      <c r="O103" s="44" t="b">
        <v>0</v>
      </c>
      <c r="P103" s="41" t="s">
        <v>117</v>
      </c>
      <c r="Q103" s="41">
        <v>1961</v>
      </c>
      <c r="R103" s="37" t="s">
        <v>607</v>
      </c>
      <c r="S103" s="37" t="s">
        <v>608</v>
      </c>
    </row>
    <row r="104" spans="1:19" x14ac:dyDescent="0.25">
      <c r="A104" s="37" t="s">
        <v>594</v>
      </c>
      <c r="B104" s="37" t="s">
        <v>609</v>
      </c>
      <c r="C104" s="41">
        <v>76</v>
      </c>
      <c r="D104" s="42" t="b">
        <v>1</v>
      </c>
      <c r="E104" s="43" t="b">
        <v>0</v>
      </c>
      <c r="F104" s="44" t="b">
        <v>0</v>
      </c>
      <c r="G104" s="42" t="b">
        <v>1</v>
      </c>
      <c r="H104" s="43" t="b">
        <v>0</v>
      </c>
      <c r="I104" s="44" t="b">
        <v>0</v>
      </c>
      <c r="J104" s="42" t="b">
        <v>1</v>
      </c>
      <c r="K104" s="43" t="b">
        <v>0</v>
      </c>
      <c r="L104" s="44" t="b">
        <v>0</v>
      </c>
      <c r="M104" s="42" t="b">
        <v>1</v>
      </c>
      <c r="N104" s="43" t="b">
        <v>0</v>
      </c>
      <c r="O104" s="44" t="b">
        <v>0</v>
      </c>
      <c r="P104" s="41" t="s">
        <v>113</v>
      </c>
      <c r="Q104" s="41">
        <v>1997</v>
      </c>
      <c r="R104" s="37" t="s">
        <v>610</v>
      </c>
      <c r="S104" s="37"/>
    </row>
    <row r="105" spans="1:19" x14ac:dyDescent="0.25">
      <c r="A105" s="37" t="s">
        <v>614</v>
      </c>
      <c r="B105" s="37" t="s">
        <v>228</v>
      </c>
      <c r="C105" s="41">
        <v>921</v>
      </c>
      <c r="D105" s="42" t="b">
        <v>1</v>
      </c>
      <c r="E105" s="43" t="b">
        <v>0</v>
      </c>
      <c r="F105" s="44" t="b">
        <v>0</v>
      </c>
      <c r="G105" s="42" t="b">
        <v>0</v>
      </c>
      <c r="H105" s="43" t="b">
        <v>0</v>
      </c>
      <c r="I105" s="44" t="b">
        <v>1</v>
      </c>
      <c r="J105" s="42" t="b">
        <v>1</v>
      </c>
      <c r="K105" s="43" t="b">
        <v>0</v>
      </c>
      <c r="L105" s="44" t="b">
        <v>0</v>
      </c>
      <c r="M105" s="42" t="b">
        <v>0</v>
      </c>
      <c r="N105" s="43" t="b">
        <v>0</v>
      </c>
      <c r="O105" s="44" t="b">
        <v>1</v>
      </c>
      <c r="P105" s="41" t="s">
        <v>117</v>
      </c>
      <c r="Q105" s="41">
        <v>1984</v>
      </c>
      <c r="R105" s="37" t="s">
        <v>229</v>
      </c>
      <c r="S105" s="37" t="s">
        <v>380</v>
      </c>
    </row>
    <row r="106" spans="1:19" x14ac:dyDescent="0.25">
      <c r="A106" s="37" t="s">
        <v>614</v>
      </c>
      <c r="B106" s="37" t="s">
        <v>233</v>
      </c>
      <c r="C106" s="41">
        <v>945</v>
      </c>
      <c r="D106" s="42" t="b">
        <v>1</v>
      </c>
      <c r="E106" s="43" t="b">
        <v>0</v>
      </c>
      <c r="F106" s="44" t="b">
        <v>0</v>
      </c>
      <c r="G106" s="42" t="b">
        <v>1</v>
      </c>
      <c r="H106" s="43" t="b">
        <v>0</v>
      </c>
      <c r="I106" s="44" t="b">
        <v>0</v>
      </c>
      <c r="J106" s="42" t="b">
        <v>1</v>
      </c>
      <c r="K106" s="43" t="b">
        <v>0</v>
      </c>
      <c r="L106" s="44" t="b">
        <v>0</v>
      </c>
      <c r="M106" s="42" t="b">
        <v>1</v>
      </c>
      <c r="N106" s="43" t="b">
        <v>0</v>
      </c>
      <c r="O106" s="44" t="b">
        <v>0</v>
      </c>
      <c r="P106" s="41" t="s">
        <v>117</v>
      </c>
      <c r="Q106" s="41">
        <v>1987</v>
      </c>
      <c r="R106" s="37" t="s">
        <v>234</v>
      </c>
      <c r="S106" s="37" t="s">
        <v>490</v>
      </c>
    </row>
    <row r="107" spans="1:19" x14ac:dyDescent="0.25">
      <c r="A107" s="37" t="s">
        <v>614</v>
      </c>
      <c r="B107" s="37" t="s">
        <v>621</v>
      </c>
      <c r="C107" s="41">
        <v>1463</v>
      </c>
      <c r="D107" s="42" t="b">
        <v>1</v>
      </c>
      <c r="E107" s="43" t="b">
        <v>0</v>
      </c>
      <c r="F107" s="44" t="b">
        <v>0</v>
      </c>
      <c r="G107" s="42" t="b">
        <v>1</v>
      </c>
      <c r="H107" s="43" t="b">
        <v>0</v>
      </c>
      <c r="I107" s="44" t="b">
        <v>0</v>
      </c>
      <c r="J107" s="42" t="b">
        <v>1</v>
      </c>
      <c r="K107" s="43" t="b">
        <v>0</v>
      </c>
      <c r="L107" s="44" t="b">
        <v>0</v>
      </c>
      <c r="M107" s="42" t="b">
        <v>1</v>
      </c>
      <c r="N107" s="43" t="b">
        <v>0</v>
      </c>
      <c r="O107" s="44" t="b">
        <v>0</v>
      </c>
      <c r="P107" s="41" t="s">
        <v>117</v>
      </c>
      <c r="Q107" s="41">
        <v>1985</v>
      </c>
      <c r="R107" s="37" t="s">
        <v>482</v>
      </c>
      <c r="S107" s="37" t="s">
        <v>622</v>
      </c>
    </row>
    <row r="108" spans="1:19" x14ac:dyDescent="0.25">
      <c r="A108" s="37" t="s">
        <v>614</v>
      </c>
      <c r="B108" s="37" t="s">
        <v>623</v>
      </c>
      <c r="C108" s="41">
        <v>1008</v>
      </c>
      <c r="D108" s="42" t="b">
        <v>1</v>
      </c>
      <c r="E108" s="43" t="b">
        <v>0</v>
      </c>
      <c r="F108" s="44" t="b">
        <v>0</v>
      </c>
      <c r="G108" s="42" t="b">
        <v>0</v>
      </c>
      <c r="H108" s="43" t="b">
        <v>0</v>
      </c>
      <c r="I108" s="44" t="b">
        <v>1</v>
      </c>
      <c r="J108" s="42" t="b">
        <v>0</v>
      </c>
      <c r="K108" s="43" t="b">
        <v>0</v>
      </c>
      <c r="L108" s="44" t="b">
        <v>0</v>
      </c>
      <c r="M108" s="42" t="b">
        <v>0</v>
      </c>
      <c r="N108" s="43" t="b">
        <v>0</v>
      </c>
      <c r="O108" s="44" t="b">
        <v>0</v>
      </c>
      <c r="P108" s="41" t="s">
        <v>113</v>
      </c>
      <c r="Q108" s="41">
        <v>1976</v>
      </c>
      <c r="R108" s="37" t="s">
        <v>125</v>
      </c>
      <c r="S108" s="37" t="s">
        <v>624</v>
      </c>
    </row>
    <row r="109" spans="1:19" x14ac:dyDescent="0.25">
      <c r="A109" s="37" t="s">
        <v>614</v>
      </c>
      <c r="B109" s="37" t="s">
        <v>625</v>
      </c>
      <c r="C109" s="41">
        <v>523</v>
      </c>
      <c r="D109" s="42" t="b">
        <v>0</v>
      </c>
      <c r="E109" s="43" t="b">
        <v>1</v>
      </c>
      <c r="F109" s="44" t="b">
        <v>0</v>
      </c>
      <c r="G109" s="42" t="b">
        <v>0</v>
      </c>
      <c r="H109" s="43" t="b">
        <v>0</v>
      </c>
      <c r="I109" s="44" t="b">
        <v>1</v>
      </c>
      <c r="J109" s="42" t="b">
        <v>1</v>
      </c>
      <c r="K109" s="43" t="b">
        <v>0</v>
      </c>
      <c r="L109" s="44" t="b">
        <v>0</v>
      </c>
      <c r="M109" s="42" t="b">
        <v>0</v>
      </c>
      <c r="N109" s="43" t="b">
        <v>1</v>
      </c>
      <c r="O109" s="44" t="b">
        <v>0</v>
      </c>
      <c r="P109" s="41" t="s">
        <v>113</v>
      </c>
      <c r="Q109" s="41">
        <v>1974</v>
      </c>
      <c r="R109" s="37" t="s">
        <v>626</v>
      </c>
      <c r="S109" s="37" t="s">
        <v>627</v>
      </c>
    </row>
    <row r="110" spans="1:19" x14ac:dyDescent="0.25">
      <c r="A110" s="37" t="s">
        <v>614</v>
      </c>
      <c r="B110" s="37" t="s">
        <v>628</v>
      </c>
      <c r="C110" s="41">
        <v>460</v>
      </c>
      <c r="D110" s="42" t="b">
        <v>1</v>
      </c>
      <c r="E110" s="43" t="b">
        <v>0</v>
      </c>
      <c r="F110" s="44" t="b">
        <v>0</v>
      </c>
      <c r="G110" s="42" t="b">
        <v>1</v>
      </c>
      <c r="H110" s="43" t="b">
        <v>0</v>
      </c>
      <c r="I110" s="44" t="b">
        <v>0</v>
      </c>
      <c r="J110" s="42" t="b">
        <v>1</v>
      </c>
      <c r="K110" s="43" t="b">
        <v>0</v>
      </c>
      <c r="L110" s="44" t="b">
        <v>0</v>
      </c>
      <c r="M110" s="42" t="b">
        <v>1</v>
      </c>
      <c r="N110" s="43" t="b">
        <v>0</v>
      </c>
      <c r="O110" s="44" t="b">
        <v>0</v>
      </c>
      <c r="P110" s="41" t="s">
        <v>117</v>
      </c>
      <c r="Q110" s="41">
        <v>1959</v>
      </c>
      <c r="R110" s="37" t="s">
        <v>629</v>
      </c>
      <c r="S110" s="37" t="s">
        <v>202</v>
      </c>
    </row>
    <row r="111" spans="1:19" x14ac:dyDescent="0.25">
      <c r="A111" s="37" t="s">
        <v>614</v>
      </c>
      <c r="B111" s="37" t="s">
        <v>335</v>
      </c>
      <c r="C111" s="41">
        <v>739</v>
      </c>
      <c r="D111" s="42" t="b">
        <v>0</v>
      </c>
      <c r="E111" s="43" t="b">
        <v>0</v>
      </c>
      <c r="F111" s="44" t="b">
        <v>0</v>
      </c>
      <c r="G111" s="42" t="b">
        <v>0</v>
      </c>
      <c r="H111" s="43" t="b">
        <v>0</v>
      </c>
      <c r="I111" s="44" t="b">
        <v>0</v>
      </c>
      <c r="J111" s="42" t="b">
        <v>0</v>
      </c>
      <c r="K111" s="43" t="b">
        <v>0</v>
      </c>
      <c r="L111" s="44" t="b">
        <v>0</v>
      </c>
      <c r="M111" s="42" t="b">
        <v>0</v>
      </c>
      <c r="N111" s="43" t="b">
        <v>0</v>
      </c>
      <c r="O111" s="44" t="b">
        <v>0</v>
      </c>
      <c r="P111" s="41" t="s">
        <v>117</v>
      </c>
      <c r="Q111" s="41">
        <v>1963</v>
      </c>
      <c r="R111" s="37" t="s">
        <v>630</v>
      </c>
      <c r="S111" s="37" t="s">
        <v>631</v>
      </c>
    </row>
    <row r="112" spans="1:19" x14ac:dyDescent="0.25">
      <c r="A112" s="37" t="s">
        <v>422</v>
      </c>
      <c r="B112" s="37" t="s">
        <v>423</v>
      </c>
      <c r="C112" s="41">
        <v>1234</v>
      </c>
      <c r="D112" s="42" t="b">
        <v>0</v>
      </c>
      <c r="E112" s="43" t="b">
        <v>1</v>
      </c>
      <c r="F112" s="44" t="b">
        <v>0</v>
      </c>
      <c r="G112" s="42" t="b">
        <v>1</v>
      </c>
      <c r="H112" s="43" t="b">
        <v>0</v>
      </c>
      <c r="I112" s="44" t="b">
        <v>0</v>
      </c>
      <c r="J112" s="42" t="b">
        <v>0</v>
      </c>
      <c r="K112" s="43" t="b">
        <v>1</v>
      </c>
      <c r="L112" s="44" t="b">
        <v>0</v>
      </c>
      <c r="M112" s="42" t="b">
        <v>1</v>
      </c>
      <c r="N112" s="43" t="b">
        <v>0</v>
      </c>
      <c r="O112" s="44" t="b">
        <v>0</v>
      </c>
      <c r="P112" s="41" t="s">
        <v>117</v>
      </c>
      <c r="Q112" s="41">
        <v>1992</v>
      </c>
      <c r="R112" s="37" t="s">
        <v>424</v>
      </c>
      <c r="S112" s="37" t="s">
        <v>425</v>
      </c>
    </row>
    <row r="113" spans="1:19" x14ac:dyDescent="0.25">
      <c r="A113" s="37" t="s">
        <v>422</v>
      </c>
      <c r="B113" s="37" t="s">
        <v>429</v>
      </c>
      <c r="C113" s="41">
        <v>485</v>
      </c>
      <c r="D113" s="42" t="b">
        <v>0</v>
      </c>
      <c r="E113" s="43" t="b">
        <v>0</v>
      </c>
      <c r="F113" s="44" t="b">
        <v>1</v>
      </c>
      <c r="G113" s="42" t="b">
        <v>0</v>
      </c>
      <c r="H113" s="43" t="b">
        <v>1</v>
      </c>
      <c r="I113" s="44" t="b">
        <v>0</v>
      </c>
      <c r="J113" s="42" t="b">
        <v>1</v>
      </c>
      <c r="K113" s="43" t="b">
        <v>0</v>
      </c>
      <c r="L113" s="44" t="b">
        <v>0</v>
      </c>
      <c r="M113" s="42" t="b">
        <v>0</v>
      </c>
      <c r="N113" s="43" t="b">
        <v>0</v>
      </c>
      <c r="O113" s="44" t="b">
        <v>1</v>
      </c>
      <c r="P113" s="41" t="s">
        <v>117</v>
      </c>
      <c r="Q113" s="41">
        <v>1975</v>
      </c>
      <c r="R113" s="37" t="s">
        <v>430</v>
      </c>
      <c r="S113" s="37" t="s">
        <v>431</v>
      </c>
    </row>
    <row r="114" spans="1:19" x14ac:dyDescent="0.25">
      <c r="A114" s="37" t="s">
        <v>422</v>
      </c>
      <c r="B114" s="37" t="s">
        <v>433</v>
      </c>
      <c r="C114" s="41">
        <v>385</v>
      </c>
      <c r="D114" s="42" t="b">
        <v>1</v>
      </c>
      <c r="E114" s="43" t="b">
        <v>0</v>
      </c>
      <c r="F114" s="44" t="b">
        <v>0</v>
      </c>
      <c r="G114" s="42" t="b">
        <v>0</v>
      </c>
      <c r="H114" s="43" t="b">
        <v>1</v>
      </c>
      <c r="I114" s="44" t="b">
        <v>0</v>
      </c>
      <c r="J114" s="42" t="b">
        <v>0</v>
      </c>
      <c r="K114" s="43" t="b">
        <v>1</v>
      </c>
      <c r="L114" s="44" t="b">
        <v>0</v>
      </c>
      <c r="M114" s="42" t="b">
        <v>1</v>
      </c>
      <c r="N114" s="43" t="b">
        <v>0</v>
      </c>
      <c r="O114" s="44" t="b">
        <v>0</v>
      </c>
      <c r="P114" s="41" t="s">
        <v>117</v>
      </c>
      <c r="Q114" s="41">
        <v>1985</v>
      </c>
      <c r="R114" s="37" t="s">
        <v>186</v>
      </c>
      <c r="S114" s="37" t="s">
        <v>434</v>
      </c>
    </row>
    <row r="115" spans="1:19" x14ac:dyDescent="0.25">
      <c r="A115" s="37" t="s">
        <v>422</v>
      </c>
      <c r="B115" s="37" t="s">
        <v>437</v>
      </c>
      <c r="C115" s="41">
        <v>107</v>
      </c>
      <c r="D115" s="42" t="b">
        <v>1</v>
      </c>
      <c r="E115" s="43" t="b">
        <v>0</v>
      </c>
      <c r="F115" s="44" t="b">
        <v>0</v>
      </c>
      <c r="G115" s="42" t="b">
        <v>0</v>
      </c>
      <c r="H115" s="43" t="b">
        <v>0</v>
      </c>
      <c r="I115" s="44" t="b">
        <v>1</v>
      </c>
      <c r="J115" s="42" t="b">
        <v>1</v>
      </c>
      <c r="K115" s="43" t="b">
        <v>0</v>
      </c>
      <c r="L115" s="44" t="b">
        <v>0</v>
      </c>
      <c r="M115" s="42" t="b">
        <v>0</v>
      </c>
      <c r="N115" s="43" t="b">
        <v>1</v>
      </c>
      <c r="O115" s="44" t="b">
        <v>0</v>
      </c>
      <c r="P115" s="41" t="s">
        <v>117</v>
      </c>
      <c r="Q115" s="41">
        <v>1982</v>
      </c>
      <c r="R115" s="37" t="s">
        <v>438</v>
      </c>
      <c r="S115" s="37" t="s">
        <v>439</v>
      </c>
    </row>
    <row r="116" spans="1:19" x14ac:dyDescent="0.25">
      <c r="A116" s="37" t="s">
        <v>443</v>
      </c>
      <c r="B116" s="37" t="s">
        <v>444</v>
      </c>
      <c r="C116" s="41">
        <v>264</v>
      </c>
      <c r="D116" s="42" t="b">
        <v>0</v>
      </c>
      <c r="E116" s="43" t="b">
        <v>1</v>
      </c>
      <c r="F116" s="44" t="b">
        <v>0</v>
      </c>
      <c r="G116" s="42" t="b">
        <v>0</v>
      </c>
      <c r="H116" s="43" t="b">
        <v>0</v>
      </c>
      <c r="I116" s="44" t="b">
        <v>1</v>
      </c>
      <c r="J116" s="42" t="b">
        <v>0</v>
      </c>
      <c r="K116" s="43" t="b">
        <v>1</v>
      </c>
      <c r="L116" s="44" t="b">
        <v>0</v>
      </c>
      <c r="M116" s="42" t="b">
        <v>1</v>
      </c>
      <c r="N116" s="43" t="b">
        <v>0</v>
      </c>
      <c r="O116" s="44" t="b">
        <v>0</v>
      </c>
      <c r="P116" s="41" t="s">
        <v>113</v>
      </c>
      <c r="Q116" s="41">
        <v>1981</v>
      </c>
      <c r="R116" s="37" t="s">
        <v>384</v>
      </c>
      <c r="S116" s="37" t="s">
        <v>445</v>
      </c>
    </row>
    <row r="117" spans="1:19" x14ac:dyDescent="0.25">
      <c r="A117" s="37" t="s">
        <v>443</v>
      </c>
      <c r="B117" s="37" t="s">
        <v>459</v>
      </c>
      <c r="C117" s="41">
        <v>141</v>
      </c>
      <c r="D117" s="42" t="b">
        <v>1</v>
      </c>
      <c r="E117" s="43" t="b">
        <v>0</v>
      </c>
      <c r="F117" s="44" t="b">
        <v>0</v>
      </c>
      <c r="G117" s="42" t="b">
        <v>0</v>
      </c>
      <c r="H117" s="43" t="b">
        <v>0</v>
      </c>
      <c r="I117" s="44" t="b">
        <v>1</v>
      </c>
      <c r="J117" s="42" t="b">
        <v>1</v>
      </c>
      <c r="K117" s="43" t="b">
        <v>0</v>
      </c>
      <c r="L117" s="44" t="b">
        <v>0</v>
      </c>
      <c r="M117" s="42" t="b">
        <v>1</v>
      </c>
      <c r="N117" s="43" t="b">
        <v>0</v>
      </c>
      <c r="O117" s="44" t="b">
        <v>0</v>
      </c>
      <c r="P117" s="41" t="s">
        <v>117</v>
      </c>
      <c r="Q117" s="41">
        <v>1994</v>
      </c>
      <c r="R117" s="37" t="s">
        <v>224</v>
      </c>
      <c r="S117" s="37" t="s">
        <v>460</v>
      </c>
    </row>
    <row r="118" spans="1:19" x14ac:dyDescent="0.25">
      <c r="A118" s="37" t="s">
        <v>464</v>
      </c>
      <c r="B118" s="37" t="s">
        <v>465</v>
      </c>
      <c r="C118" s="41">
        <v>129</v>
      </c>
      <c r="D118" s="42" t="b">
        <v>1</v>
      </c>
      <c r="E118" s="43" t="b">
        <v>0</v>
      </c>
      <c r="F118" s="44" t="b">
        <v>0</v>
      </c>
      <c r="G118" s="42" t="b">
        <v>0</v>
      </c>
      <c r="H118" s="43" t="b">
        <v>0</v>
      </c>
      <c r="I118" s="44" t="b">
        <v>1</v>
      </c>
      <c r="J118" s="42" t="b">
        <v>0</v>
      </c>
      <c r="K118" s="43" t="b">
        <v>1</v>
      </c>
      <c r="L118" s="44" t="b">
        <v>0</v>
      </c>
      <c r="M118" s="42" t="b">
        <v>0</v>
      </c>
      <c r="N118" s="43" t="b">
        <v>0</v>
      </c>
      <c r="O118" s="44" t="b">
        <v>1</v>
      </c>
      <c r="P118" s="41" t="s">
        <v>117</v>
      </c>
      <c r="Q118" s="41">
        <v>1982</v>
      </c>
      <c r="R118" s="37" t="s">
        <v>466</v>
      </c>
      <c r="S118" s="37" t="s">
        <v>467</v>
      </c>
    </row>
    <row r="119" spans="1:19" x14ac:dyDescent="0.25">
      <c r="A119" s="37" t="s">
        <v>464</v>
      </c>
      <c r="B119" s="37" t="s">
        <v>468</v>
      </c>
      <c r="C119" s="41">
        <v>998</v>
      </c>
      <c r="D119" s="42" t="b">
        <v>0</v>
      </c>
      <c r="E119" s="43" t="b">
        <v>1</v>
      </c>
      <c r="F119" s="44" t="b">
        <v>0</v>
      </c>
      <c r="G119" s="42" t="b">
        <v>0</v>
      </c>
      <c r="H119" s="43" t="b">
        <v>0</v>
      </c>
      <c r="I119" s="44" t="b">
        <v>1</v>
      </c>
      <c r="J119" s="42" t="b">
        <v>0</v>
      </c>
      <c r="K119" s="43" t="b">
        <v>1</v>
      </c>
      <c r="L119" s="44" t="b">
        <v>0</v>
      </c>
      <c r="M119" s="42" t="b">
        <v>1</v>
      </c>
      <c r="N119" s="43" t="b">
        <v>0</v>
      </c>
      <c r="O119" s="44" t="b">
        <v>0</v>
      </c>
      <c r="P119" s="41" t="s">
        <v>117</v>
      </c>
      <c r="Q119" s="41">
        <v>1985</v>
      </c>
      <c r="R119" s="37" t="s">
        <v>469</v>
      </c>
      <c r="S119" s="37" t="s">
        <v>470</v>
      </c>
    </row>
    <row r="120" spans="1:19" x14ac:dyDescent="0.25">
      <c r="A120" s="37" t="s">
        <v>464</v>
      </c>
      <c r="B120" s="37" t="s">
        <v>477</v>
      </c>
      <c r="C120" s="41">
        <v>1215</v>
      </c>
      <c r="D120" s="42" t="b">
        <v>0</v>
      </c>
      <c r="E120" s="43" t="b">
        <v>1</v>
      </c>
      <c r="F120" s="44" t="b">
        <v>0</v>
      </c>
      <c r="G120" s="42" t="b">
        <v>0</v>
      </c>
      <c r="H120" s="43" t="b">
        <v>0</v>
      </c>
      <c r="I120" s="44" t="b">
        <v>1</v>
      </c>
      <c r="J120" s="42" t="b">
        <v>0</v>
      </c>
      <c r="K120" s="43" t="b">
        <v>1</v>
      </c>
      <c r="L120" s="44" t="b">
        <v>0</v>
      </c>
      <c r="M120" s="42" t="b">
        <v>0</v>
      </c>
      <c r="N120" s="43" t="b">
        <v>0</v>
      </c>
      <c r="O120" s="44" t="b">
        <v>1</v>
      </c>
      <c r="P120" s="41" t="s">
        <v>117</v>
      </c>
      <c r="Q120" s="41">
        <v>1988</v>
      </c>
      <c r="R120" s="37" t="s">
        <v>478</v>
      </c>
      <c r="S120" s="37" t="s">
        <v>479</v>
      </c>
    </row>
    <row r="121" spans="1:19" x14ac:dyDescent="0.25">
      <c r="A121" s="37" t="s">
        <v>480</v>
      </c>
      <c r="B121" s="37" t="s">
        <v>423</v>
      </c>
      <c r="C121" s="41">
        <v>227</v>
      </c>
      <c r="D121" s="42" t="b">
        <v>0</v>
      </c>
      <c r="E121" s="43" t="b">
        <v>1</v>
      </c>
      <c r="F121" s="44" t="b">
        <v>0</v>
      </c>
      <c r="G121" s="42" t="b">
        <v>0</v>
      </c>
      <c r="H121" s="43" t="b">
        <v>1</v>
      </c>
      <c r="I121" s="44" t="b">
        <v>0</v>
      </c>
      <c r="J121" s="42" t="b">
        <v>0</v>
      </c>
      <c r="K121" s="43" t="b">
        <v>1</v>
      </c>
      <c r="L121" s="44" t="b">
        <v>0</v>
      </c>
      <c r="M121" s="42" t="b">
        <v>1</v>
      </c>
      <c r="N121" s="43" t="b">
        <v>0</v>
      </c>
      <c r="O121" s="44" t="b">
        <v>0</v>
      </c>
      <c r="P121" s="41" t="s">
        <v>117</v>
      </c>
      <c r="Q121" s="41">
        <v>1992</v>
      </c>
      <c r="R121" s="37" t="s">
        <v>424</v>
      </c>
      <c r="S121" s="37"/>
    </row>
    <row r="122" spans="1:19" x14ac:dyDescent="0.25">
      <c r="A122" s="37" t="s">
        <v>480</v>
      </c>
      <c r="B122" s="37" t="s">
        <v>484</v>
      </c>
      <c r="C122" s="41">
        <v>992</v>
      </c>
      <c r="D122" s="42" t="b">
        <v>0</v>
      </c>
      <c r="E122" s="43" t="b">
        <v>0</v>
      </c>
      <c r="F122" s="44" t="b">
        <v>1</v>
      </c>
      <c r="G122" s="42" t="b">
        <v>0</v>
      </c>
      <c r="H122" s="43" t="b">
        <v>0</v>
      </c>
      <c r="I122" s="44" t="b">
        <v>1</v>
      </c>
      <c r="J122" s="42" t="b">
        <v>1</v>
      </c>
      <c r="K122" s="43" t="b">
        <v>0</v>
      </c>
      <c r="L122" s="44" t="b">
        <v>0</v>
      </c>
      <c r="M122" s="42" t="b">
        <v>0</v>
      </c>
      <c r="N122" s="43" t="b">
        <v>1</v>
      </c>
      <c r="O122" s="44" t="b">
        <v>0</v>
      </c>
      <c r="P122" s="41" t="s">
        <v>117</v>
      </c>
      <c r="Q122" s="41">
        <v>1994</v>
      </c>
      <c r="R122" s="37" t="s">
        <v>257</v>
      </c>
      <c r="S122" s="37" t="s">
        <v>485</v>
      </c>
    </row>
    <row r="123" spans="1:19" x14ac:dyDescent="0.25">
      <c r="A123" s="37" t="s">
        <v>480</v>
      </c>
      <c r="B123" s="37" t="s">
        <v>488</v>
      </c>
      <c r="C123" s="41">
        <v>372</v>
      </c>
      <c r="D123" s="42" t="b">
        <v>1</v>
      </c>
      <c r="E123" s="43" t="b">
        <v>0</v>
      </c>
      <c r="F123" s="44" t="b">
        <v>0</v>
      </c>
      <c r="G123" s="42" t="b">
        <v>0</v>
      </c>
      <c r="H123" s="43" t="b">
        <v>1</v>
      </c>
      <c r="I123" s="44" t="b">
        <v>0</v>
      </c>
      <c r="J123" s="42" t="b">
        <v>1</v>
      </c>
      <c r="K123" s="43" t="b">
        <v>0</v>
      </c>
      <c r="L123" s="44" t="b">
        <v>0</v>
      </c>
      <c r="M123" s="42" t="b">
        <v>0</v>
      </c>
      <c r="N123" s="43" t="b">
        <v>1</v>
      </c>
      <c r="O123" s="44" t="b">
        <v>0</v>
      </c>
      <c r="P123" s="41" t="s">
        <v>117</v>
      </c>
      <c r="Q123" s="41">
        <v>1978</v>
      </c>
      <c r="R123" s="37" t="s">
        <v>489</v>
      </c>
      <c r="S123" s="37" t="s">
        <v>153</v>
      </c>
    </row>
    <row r="124" spans="1:19" x14ac:dyDescent="0.25">
      <c r="A124" s="37" t="s">
        <v>495</v>
      </c>
      <c r="B124" s="37" t="s">
        <v>503</v>
      </c>
      <c r="C124" s="41">
        <v>1086</v>
      </c>
      <c r="D124" s="42" t="b">
        <v>1</v>
      </c>
      <c r="E124" s="43" t="b">
        <v>0</v>
      </c>
      <c r="F124" s="44" t="b">
        <v>0</v>
      </c>
      <c r="G124" s="42" t="b">
        <v>0</v>
      </c>
      <c r="H124" s="43" t="b">
        <v>1</v>
      </c>
      <c r="I124" s="44" t="b">
        <v>0</v>
      </c>
      <c r="J124" s="42" t="b">
        <v>1</v>
      </c>
      <c r="K124" s="43" t="b">
        <v>0</v>
      </c>
      <c r="L124" s="44" t="b">
        <v>0</v>
      </c>
      <c r="M124" s="42" t="b">
        <v>1</v>
      </c>
      <c r="N124" s="43" t="b">
        <v>0</v>
      </c>
      <c r="O124" s="44" t="b">
        <v>0</v>
      </c>
      <c r="P124" s="41" t="s">
        <v>117</v>
      </c>
      <c r="Q124" s="41">
        <v>1990</v>
      </c>
      <c r="R124" s="37" t="s">
        <v>158</v>
      </c>
      <c r="S124" s="37" t="s">
        <v>504</v>
      </c>
    </row>
    <row r="125" spans="1:19" x14ac:dyDescent="0.25">
      <c r="A125" s="37" t="s">
        <v>495</v>
      </c>
      <c r="B125" s="37" t="s">
        <v>371</v>
      </c>
      <c r="C125" s="41">
        <v>916</v>
      </c>
      <c r="D125" s="42" t="b">
        <v>0</v>
      </c>
      <c r="E125" s="43" t="b">
        <v>0</v>
      </c>
      <c r="F125" s="44" t="b">
        <v>0</v>
      </c>
      <c r="G125" s="42" t="b">
        <v>0</v>
      </c>
      <c r="H125" s="43" t="b">
        <v>1</v>
      </c>
      <c r="I125" s="44" t="b">
        <v>0</v>
      </c>
      <c r="J125" s="42" t="b">
        <v>0</v>
      </c>
      <c r="K125" s="43" t="b">
        <v>0</v>
      </c>
      <c r="L125" s="44" t="b">
        <v>1</v>
      </c>
      <c r="M125" s="42" t="b">
        <v>0</v>
      </c>
      <c r="N125" s="43" t="b">
        <v>1</v>
      </c>
      <c r="O125" s="44" t="b">
        <v>0</v>
      </c>
      <c r="P125" s="41" t="s">
        <v>113</v>
      </c>
      <c r="Q125" s="41">
        <v>1971</v>
      </c>
      <c r="R125" s="37" t="s">
        <v>346</v>
      </c>
      <c r="S125" s="37"/>
    </row>
    <row r="126" spans="1:19" x14ac:dyDescent="0.25">
      <c r="A126" s="37" t="s">
        <v>495</v>
      </c>
      <c r="B126" s="37" t="s">
        <v>505</v>
      </c>
      <c r="C126" s="41">
        <v>414</v>
      </c>
      <c r="D126" s="42" t="b">
        <v>1</v>
      </c>
      <c r="E126" s="43" t="b">
        <v>0</v>
      </c>
      <c r="F126" s="44" t="b">
        <v>0</v>
      </c>
      <c r="G126" s="42" t="b">
        <v>0</v>
      </c>
      <c r="H126" s="43" t="b">
        <v>1</v>
      </c>
      <c r="I126" s="44" t="b">
        <v>0</v>
      </c>
      <c r="J126" s="42" t="b">
        <v>0</v>
      </c>
      <c r="K126" s="43" t="b">
        <v>1</v>
      </c>
      <c r="L126" s="44" t="b">
        <v>0</v>
      </c>
      <c r="M126" s="42" t="b">
        <v>0</v>
      </c>
      <c r="N126" s="43" t="b">
        <v>1</v>
      </c>
      <c r="O126" s="44" t="b">
        <v>0</v>
      </c>
      <c r="P126" s="41" t="s">
        <v>113</v>
      </c>
      <c r="Q126" s="41">
        <v>1971</v>
      </c>
      <c r="R126" s="37" t="s">
        <v>506</v>
      </c>
      <c r="S126" s="37" t="s">
        <v>507</v>
      </c>
    </row>
    <row r="127" spans="1:19" x14ac:dyDescent="0.25">
      <c r="A127" s="37" t="s">
        <v>495</v>
      </c>
      <c r="B127" s="37" t="s">
        <v>508</v>
      </c>
      <c r="C127" s="41">
        <v>1528</v>
      </c>
      <c r="D127" s="42" t="b">
        <v>0</v>
      </c>
      <c r="E127" s="43" t="b">
        <v>0</v>
      </c>
      <c r="F127" s="44" t="b">
        <v>1</v>
      </c>
      <c r="G127" s="42" t="b">
        <v>1</v>
      </c>
      <c r="H127" s="43" t="b">
        <v>0</v>
      </c>
      <c r="I127" s="44" t="b">
        <v>0</v>
      </c>
      <c r="J127" s="42" t="b">
        <v>0</v>
      </c>
      <c r="K127" s="43" t="b">
        <v>0</v>
      </c>
      <c r="L127" s="44" t="b">
        <v>1</v>
      </c>
      <c r="M127" s="42" t="b">
        <v>0</v>
      </c>
      <c r="N127" s="43" t="b">
        <v>1</v>
      </c>
      <c r="O127" s="44" t="b">
        <v>0</v>
      </c>
      <c r="P127" s="41" t="s">
        <v>117</v>
      </c>
      <c r="Q127" s="41">
        <v>1994</v>
      </c>
      <c r="R127" s="37" t="s">
        <v>509</v>
      </c>
      <c r="S127" s="37"/>
    </row>
    <row r="128" spans="1:19" x14ac:dyDescent="0.25">
      <c r="A128" s="37" t="s">
        <v>495</v>
      </c>
      <c r="B128" s="37" t="s">
        <v>512</v>
      </c>
      <c r="C128" s="41">
        <v>285</v>
      </c>
      <c r="D128" s="42" t="b">
        <v>0</v>
      </c>
      <c r="E128" s="43" t="b">
        <v>1</v>
      </c>
      <c r="F128" s="44" t="b">
        <v>0</v>
      </c>
      <c r="G128" s="42" t="b">
        <v>0</v>
      </c>
      <c r="H128" s="43" t="b">
        <v>0</v>
      </c>
      <c r="I128" s="44" t="b">
        <v>1</v>
      </c>
      <c r="J128" s="42" t="b">
        <v>0</v>
      </c>
      <c r="K128" s="43" t="b">
        <v>1</v>
      </c>
      <c r="L128" s="44" t="b">
        <v>0</v>
      </c>
      <c r="M128" s="42" t="b">
        <v>0</v>
      </c>
      <c r="N128" s="43" t="b">
        <v>1</v>
      </c>
      <c r="O128" s="44" t="b">
        <v>0</v>
      </c>
      <c r="P128" s="41" t="s">
        <v>113</v>
      </c>
      <c r="Q128" s="41">
        <v>1979</v>
      </c>
      <c r="R128" s="37" t="s">
        <v>513</v>
      </c>
      <c r="S128" s="37" t="s">
        <v>514</v>
      </c>
    </row>
    <row r="129" spans="1:19" x14ac:dyDescent="0.25">
      <c r="A129" s="37" t="s">
        <v>515</v>
      </c>
      <c r="B129" s="37" t="s">
        <v>516</v>
      </c>
      <c r="C129" s="41">
        <v>874</v>
      </c>
      <c r="D129" s="42" t="b">
        <v>0</v>
      </c>
      <c r="E129" s="43" t="b">
        <v>1</v>
      </c>
      <c r="F129" s="44" t="b">
        <v>0</v>
      </c>
      <c r="G129" s="42" t="b">
        <v>0</v>
      </c>
      <c r="H129" s="43" t="b">
        <v>0</v>
      </c>
      <c r="I129" s="44" t="b">
        <v>1</v>
      </c>
      <c r="J129" s="42" t="b">
        <v>0</v>
      </c>
      <c r="K129" s="43" t="b">
        <v>1</v>
      </c>
      <c r="L129" s="44" t="b">
        <v>0</v>
      </c>
      <c r="M129" s="42" t="b">
        <v>1</v>
      </c>
      <c r="N129" s="43" t="b">
        <v>0</v>
      </c>
      <c r="O129" s="44" t="b">
        <v>0</v>
      </c>
      <c r="P129" s="41" t="s">
        <v>113</v>
      </c>
      <c r="Q129" s="41">
        <v>1993</v>
      </c>
      <c r="R129" s="37" t="s">
        <v>517</v>
      </c>
      <c r="S129" s="37" t="s">
        <v>518</v>
      </c>
    </row>
    <row r="130" spans="1:19" x14ac:dyDescent="0.25">
      <c r="A130" s="37" t="s">
        <v>515</v>
      </c>
      <c r="B130" s="37" t="s">
        <v>519</v>
      </c>
      <c r="C130" s="41">
        <v>1117</v>
      </c>
      <c r="D130" s="42" t="b">
        <v>1</v>
      </c>
      <c r="E130" s="43" t="b">
        <v>0</v>
      </c>
      <c r="F130" s="44" t="b">
        <v>0</v>
      </c>
      <c r="G130" s="42" t="b">
        <v>0</v>
      </c>
      <c r="H130" s="43" t="b">
        <v>0</v>
      </c>
      <c r="I130" s="44" t="b">
        <v>1</v>
      </c>
      <c r="J130" s="42" t="b">
        <v>0</v>
      </c>
      <c r="K130" s="43" t="b">
        <v>0</v>
      </c>
      <c r="L130" s="44" t="b">
        <v>1</v>
      </c>
      <c r="M130" s="42" t="b">
        <v>1</v>
      </c>
      <c r="N130" s="43" t="b">
        <v>0</v>
      </c>
      <c r="O130" s="44" t="b">
        <v>0</v>
      </c>
      <c r="P130" s="41" t="s">
        <v>520</v>
      </c>
      <c r="Q130" s="41"/>
      <c r="R130" s="37"/>
      <c r="S130" s="37"/>
    </row>
    <row r="131" spans="1:19" x14ac:dyDescent="0.25">
      <c r="A131" s="37" t="s">
        <v>515</v>
      </c>
      <c r="B131" s="37" t="s">
        <v>521</v>
      </c>
      <c r="C131" s="41">
        <v>871</v>
      </c>
      <c r="D131" s="42" t="b">
        <v>1</v>
      </c>
      <c r="E131" s="43" t="b">
        <v>0</v>
      </c>
      <c r="F131" s="44" t="b">
        <v>0</v>
      </c>
      <c r="G131" s="42" t="b">
        <v>0</v>
      </c>
      <c r="H131" s="43" t="b">
        <v>1</v>
      </c>
      <c r="I131" s="44" t="b">
        <v>0</v>
      </c>
      <c r="J131" s="42" t="b">
        <v>0</v>
      </c>
      <c r="K131" s="43" t="b">
        <v>1</v>
      </c>
      <c r="L131" s="44" t="b">
        <v>0</v>
      </c>
      <c r="M131" s="42" t="b">
        <v>0</v>
      </c>
      <c r="N131" s="43" t="b">
        <v>1</v>
      </c>
      <c r="O131" s="44" t="b">
        <v>0</v>
      </c>
      <c r="P131" s="41" t="s">
        <v>117</v>
      </c>
      <c r="Q131" s="41">
        <v>1984</v>
      </c>
      <c r="R131" s="37" t="s">
        <v>522</v>
      </c>
      <c r="S131" s="37" t="s">
        <v>523</v>
      </c>
    </row>
    <row r="132" spans="1:19" x14ac:dyDescent="0.25">
      <c r="A132" s="37" t="s">
        <v>515</v>
      </c>
      <c r="B132" s="37" t="s">
        <v>524</v>
      </c>
      <c r="C132" s="41">
        <v>359</v>
      </c>
      <c r="D132" s="42" t="b">
        <v>0</v>
      </c>
      <c r="E132" s="43" t="b">
        <v>1</v>
      </c>
      <c r="F132" s="44" t="b">
        <v>0</v>
      </c>
      <c r="G132" s="42" t="b">
        <v>0</v>
      </c>
      <c r="H132" s="43" t="b">
        <v>0</v>
      </c>
      <c r="I132" s="44" t="b">
        <v>1</v>
      </c>
      <c r="J132" s="42" t="b">
        <v>0</v>
      </c>
      <c r="K132" s="43" t="b">
        <v>1</v>
      </c>
      <c r="L132" s="44" t="b">
        <v>0</v>
      </c>
      <c r="M132" s="42" t="b">
        <v>1</v>
      </c>
      <c r="N132" s="43" t="b">
        <v>0</v>
      </c>
      <c r="O132" s="44" t="b">
        <v>0</v>
      </c>
      <c r="P132" s="41" t="s">
        <v>113</v>
      </c>
      <c r="Q132" s="41">
        <v>1969</v>
      </c>
      <c r="R132" s="37" t="s">
        <v>525</v>
      </c>
      <c r="S132" s="37" t="s">
        <v>526</v>
      </c>
    </row>
    <row r="133" spans="1:19" x14ac:dyDescent="0.25">
      <c r="A133" s="37" t="s">
        <v>515</v>
      </c>
      <c r="B133" s="37" t="s">
        <v>527</v>
      </c>
      <c r="C133" s="41">
        <v>315</v>
      </c>
      <c r="D133" s="42" t="b">
        <v>0</v>
      </c>
      <c r="E133" s="43" t="b">
        <v>1</v>
      </c>
      <c r="F133" s="44" t="b">
        <v>0</v>
      </c>
      <c r="G133" s="42" t="b">
        <v>0</v>
      </c>
      <c r="H133" s="43" t="b">
        <v>0</v>
      </c>
      <c r="I133" s="44" t="b">
        <v>1</v>
      </c>
      <c r="J133" s="42" t="b">
        <v>0</v>
      </c>
      <c r="K133" s="43" t="b">
        <v>1</v>
      </c>
      <c r="L133" s="44" t="b">
        <v>0</v>
      </c>
      <c r="M133" s="42" t="b">
        <v>0</v>
      </c>
      <c r="N133" s="43" t="b">
        <v>0</v>
      </c>
      <c r="O133" s="44" t="b">
        <v>1</v>
      </c>
      <c r="P133" s="41" t="s">
        <v>113</v>
      </c>
      <c r="Q133" s="41">
        <v>1976</v>
      </c>
      <c r="R133" s="37" t="s">
        <v>528</v>
      </c>
      <c r="S133" s="37" t="s">
        <v>529</v>
      </c>
    </row>
    <row r="134" spans="1:19" x14ac:dyDescent="0.25">
      <c r="A134" s="37" t="s">
        <v>515</v>
      </c>
      <c r="B134" s="37" t="s">
        <v>530</v>
      </c>
      <c r="C134" s="41">
        <v>693</v>
      </c>
      <c r="D134" s="42" t="b">
        <v>0</v>
      </c>
      <c r="E134" s="43" t="b">
        <v>1</v>
      </c>
      <c r="F134" s="44" t="b">
        <v>0</v>
      </c>
      <c r="G134" s="42" t="b">
        <v>0</v>
      </c>
      <c r="H134" s="43" t="b">
        <v>0</v>
      </c>
      <c r="I134" s="44" t="b">
        <v>1</v>
      </c>
      <c r="J134" s="42" t="b">
        <v>0</v>
      </c>
      <c r="K134" s="43" t="b">
        <v>1</v>
      </c>
      <c r="L134" s="44" t="b">
        <v>0</v>
      </c>
      <c r="M134" s="42" t="b">
        <v>1</v>
      </c>
      <c r="N134" s="43" t="b">
        <v>0</v>
      </c>
      <c r="O134" s="44" t="b">
        <v>0</v>
      </c>
      <c r="P134" s="41" t="s">
        <v>113</v>
      </c>
      <c r="Q134" s="41">
        <v>1973</v>
      </c>
      <c r="R134" s="37" t="s">
        <v>531</v>
      </c>
      <c r="S134" s="37" t="s">
        <v>532</v>
      </c>
    </row>
    <row r="135" spans="1:19" x14ac:dyDescent="0.25">
      <c r="A135" s="37" t="s">
        <v>515</v>
      </c>
      <c r="B135" s="37" t="s">
        <v>533</v>
      </c>
      <c r="C135" s="41">
        <v>531</v>
      </c>
      <c r="D135" s="42" t="b">
        <v>0</v>
      </c>
      <c r="E135" s="43" t="b">
        <v>0</v>
      </c>
      <c r="F135" s="44" t="b">
        <v>1</v>
      </c>
      <c r="G135" s="42" t="b">
        <v>0</v>
      </c>
      <c r="H135" s="43" t="b">
        <v>0</v>
      </c>
      <c r="I135" s="44" t="b">
        <v>1</v>
      </c>
      <c r="J135" s="42" t="b">
        <v>0</v>
      </c>
      <c r="K135" s="43" t="b">
        <v>0</v>
      </c>
      <c r="L135" s="44" t="b">
        <v>0</v>
      </c>
      <c r="M135" s="42" t="b">
        <v>0</v>
      </c>
      <c r="N135" s="43" t="b">
        <v>0</v>
      </c>
      <c r="O135" s="44" t="b">
        <v>1</v>
      </c>
      <c r="P135" s="41" t="s">
        <v>117</v>
      </c>
      <c r="Q135" s="41">
        <v>1987</v>
      </c>
      <c r="R135" s="37" t="s">
        <v>492</v>
      </c>
      <c r="S135" s="37"/>
    </row>
    <row r="136" spans="1:19" x14ac:dyDescent="0.25">
      <c r="A136" s="37" t="s">
        <v>539</v>
      </c>
      <c r="B136" s="37" t="s">
        <v>540</v>
      </c>
      <c r="C136" s="41">
        <v>373</v>
      </c>
      <c r="D136" s="42" t="b">
        <v>0</v>
      </c>
      <c r="E136" s="43" t="b">
        <v>0</v>
      </c>
      <c r="F136" s="44" t="b">
        <v>1</v>
      </c>
      <c r="G136" s="42" t="b">
        <v>0</v>
      </c>
      <c r="H136" s="43" t="b">
        <v>1</v>
      </c>
      <c r="I136" s="44" t="b">
        <v>0</v>
      </c>
      <c r="J136" s="42" t="b">
        <v>0</v>
      </c>
      <c r="K136" s="43" t="b">
        <v>1</v>
      </c>
      <c r="L136" s="44" t="b">
        <v>0</v>
      </c>
      <c r="M136" s="42" t="b">
        <v>0</v>
      </c>
      <c r="N136" s="43" t="b">
        <v>1</v>
      </c>
      <c r="O136" s="44" t="b">
        <v>0</v>
      </c>
      <c r="P136" s="41" t="s">
        <v>113</v>
      </c>
      <c r="Q136" s="41">
        <v>1994</v>
      </c>
      <c r="R136" s="37" t="s">
        <v>541</v>
      </c>
      <c r="S136" s="37" t="s">
        <v>542</v>
      </c>
    </row>
    <row r="137" spans="1:19" x14ac:dyDescent="0.25">
      <c r="A137" s="37" t="s">
        <v>539</v>
      </c>
      <c r="B137" s="37" t="s">
        <v>543</v>
      </c>
      <c r="C137" s="41">
        <v>389</v>
      </c>
      <c r="D137" s="42" t="b">
        <v>0</v>
      </c>
      <c r="E137" s="43" t="b">
        <v>1</v>
      </c>
      <c r="F137" s="44" t="b">
        <v>0</v>
      </c>
      <c r="G137" s="42" t="b">
        <v>0</v>
      </c>
      <c r="H137" s="43" t="b">
        <v>0</v>
      </c>
      <c r="I137" s="44" t="b">
        <v>1</v>
      </c>
      <c r="J137" s="42" t="b">
        <v>0</v>
      </c>
      <c r="K137" s="43" t="b">
        <v>1</v>
      </c>
      <c r="L137" s="44" t="b">
        <v>0</v>
      </c>
      <c r="M137" s="42" t="b">
        <v>0</v>
      </c>
      <c r="N137" s="43" t="b">
        <v>0</v>
      </c>
      <c r="O137" s="44" t="b">
        <v>1</v>
      </c>
      <c r="P137" s="41" t="s">
        <v>113</v>
      </c>
      <c r="Q137" s="41">
        <v>2000</v>
      </c>
      <c r="R137" s="37" t="s">
        <v>189</v>
      </c>
      <c r="S137" s="37" t="s">
        <v>544</v>
      </c>
    </row>
    <row r="138" spans="1:19" x14ac:dyDescent="0.25">
      <c r="A138" s="37" t="s">
        <v>539</v>
      </c>
      <c r="B138" s="37" t="s">
        <v>555</v>
      </c>
      <c r="C138" s="41">
        <v>361</v>
      </c>
      <c r="D138" s="42" t="b">
        <v>0</v>
      </c>
      <c r="E138" s="43" t="b">
        <v>1</v>
      </c>
      <c r="F138" s="44" t="b">
        <v>0</v>
      </c>
      <c r="G138" s="42" t="b">
        <v>0</v>
      </c>
      <c r="H138" s="43" t="b">
        <v>0</v>
      </c>
      <c r="I138" s="44" t="b">
        <v>1</v>
      </c>
      <c r="J138" s="42" t="b">
        <v>0</v>
      </c>
      <c r="K138" s="43" t="b">
        <v>1</v>
      </c>
      <c r="L138" s="44" t="b">
        <v>0</v>
      </c>
      <c r="M138" s="42" t="b">
        <v>0</v>
      </c>
      <c r="N138" s="43" t="b">
        <v>0</v>
      </c>
      <c r="O138" s="44" t="b">
        <v>1</v>
      </c>
      <c r="P138" s="41" t="s">
        <v>113</v>
      </c>
      <c r="Q138" s="41">
        <v>1967</v>
      </c>
      <c r="R138" s="37" t="s">
        <v>556</v>
      </c>
      <c r="S138" s="37" t="s">
        <v>557</v>
      </c>
    </row>
    <row r="139" spans="1:19" x14ac:dyDescent="0.25">
      <c r="A139" s="37" t="s">
        <v>539</v>
      </c>
      <c r="B139" s="37" t="s">
        <v>558</v>
      </c>
      <c r="C139" s="41">
        <v>463</v>
      </c>
      <c r="D139" s="42" t="b">
        <v>1</v>
      </c>
      <c r="E139" s="43" t="b">
        <v>0</v>
      </c>
      <c r="F139" s="44" t="b">
        <v>0</v>
      </c>
      <c r="G139" s="42" t="b">
        <v>0</v>
      </c>
      <c r="H139" s="43" t="b">
        <v>0</v>
      </c>
      <c r="I139" s="44" t="b">
        <v>1</v>
      </c>
      <c r="J139" s="42" t="b">
        <v>1</v>
      </c>
      <c r="K139" s="43" t="b">
        <v>0</v>
      </c>
      <c r="L139" s="44" t="b">
        <v>0</v>
      </c>
      <c r="M139" s="42" t="b">
        <v>0</v>
      </c>
      <c r="N139" s="43" t="b">
        <v>1</v>
      </c>
      <c r="O139" s="44" t="b">
        <v>0</v>
      </c>
      <c r="P139" s="41" t="s">
        <v>113</v>
      </c>
      <c r="Q139" s="41">
        <v>1972</v>
      </c>
      <c r="R139" s="37" t="s">
        <v>559</v>
      </c>
      <c r="S139" s="37" t="s">
        <v>560</v>
      </c>
    </row>
    <row r="140" spans="1:19" x14ac:dyDescent="0.25">
      <c r="A140" s="37" t="s">
        <v>561</v>
      </c>
      <c r="B140" s="37" t="s">
        <v>237</v>
      </c>
      <c r="C140" s="41">
        <v>1725</v>
      </c>
      <c r="D140" s="42" t="b">
        <v>0</v>
      </c>
      <c r="E140" s="43" t="b">
        <v>0</v>
      </c>
      <c r="F140" s="44" t="b">
        <v>1</v>
      </c>
      <c r="G140" s="42" t="b">
        <v>0</v>
      </c>
      <c r="H140" s="43" t="b">
        <v>0</v>
      </c>
      <c r="I140" s="44" t="b">
        <v>1</v>
      </c>
      <c r="J140" s="42" t="b">
        <v>0</v>
      </c>
      <c r="K140" s="43" t="b">
        <v>1</v>
      </c>
      <c r="L140" s="44" t="b">
        <v>0</v>
      </c>
      <c r="M140" s="42" t="b">
        <v>1</v>
      </c>
      <c r="N140" s="43" t="b">
        <v>0</v>
      </c>
      <c r="O140" s="44" t="b">
        <v>0</v>
      </c>
      <c r="P140" s="41" t="s">
        <v>117</v>
      </c>
      <c r="Q140" s="41">
        <v>1970</v>
      </c>
      <c r="R140" s="37" t="s">
        <v>411</v>
      </c>
      <c r="S140" s="37" t="s">
        <v>569</v>
      </c>
    </row>
    <row r="141" spans="1:19" x14ac:dyDescent="0.25">
      <c r="A141" s="37" t="s">
        <v>561</v>
      </c>
      <c r="B141" s="37" t="s">
        <v>578</v>
      </c>
      <c r="C141" s="41">
        <v>131</v>
      </c>
      <c r="D141" s="42" t="b">
        <v>0</v>
      </c>
      <c r="E141" s="43" t="b">
        <v>0</v>
      </c>
      <c r="F141" s="44" t="b">
        <v>1</v>
      </c>
      <c r="G141" s="42" t="b">
        <v>0</v>
      </c>
      <c r="H141" s="43" t="b">
        <v>0</v>
      </c>
      <c r="I141" s="44" t="b">
        <v>1</v>
      </c>
      <c r="J141" s="42" t="b">
        <v>0</v>
      </c>
      <c r="K141" s="43" t="b">
        <v>0</v>
      </c>
      <c r="L141" s="44" t="b">
        <v>1</v>
      </c>
      <c r="M141" s="42" t="b">
        <v>0</v>
      </c>
      <c r="N141" s="43" t="b">
        <v>1</v>
      </c>
      <c r="O141" s="44" t="b">
        <v>0</v>
      </c>
      <c r="P141" s="41" t="s">
        <v>113</v>
      </c>
      <c r="Q141" s="41">
        <v>1975</v>
      </c>
      <c r="R141" s="37" t="s">
        <v>224</v>
      </c>
      <c r="S141" s="37"/>
    </row>
    <row r="142" spans="1:19" x14ac:dyDescent="0.25">
      <c r="A142" s="37" t="s">
        <v>579</v>
      </c>
      <c r="B142" s="37" t="s">
        <v>580</v>
      </c>
      <c r="C142" s="41">
        <v>813</v>
      </c>
      <c r="D142" s="42" t="b">
        <v>0</v>
      </c>
      <c r="E142" s="43" t="b">
        <v>1</v>
      </c>
      <c r="F142" s="44" t="b">
        <v>0</v>
      </c>
      <c r="G142" s="42" t="b">
        <v>0</v>
      </c>
      <c r="H142" s="43" t="b">
        <v>1</v>
      </c>
      <c r="I142" s="44" t="b">
        <v>0</v>
      </c>
      <c r="J142" s="42" t="b">
        <v>0</v>
      </c>
      <c r="K142" s="43" t="b">
        <v>1</v>
      </c>
      <c r="L142" s="44" t="b">
        <v>0</v>
      </c>
      <c r="M142" s="42" t="b">
        <v>0</v>
      </c>
      <c r="N142" s="43" t="b">
        <v>0</v>
      </c>
      <c r="O142" s="44" t="b">
        <v>1</v>
      </c>
      <c r="P142" s="41" t="s">
        <v>117</v>
      </c>
      <c r="Q142" s="41">
        <v>1986</v>
      </c>
      <c r="R142" s="37" t="s">
        <v>581</v>
      </c>
      <c r="S142" s="37" t="s">
        <v>582</v>
      </c>
    </row>
    <row r="143" spans="1:19" x14ac:dyDescent="0.25">
      <c r="A143" s="37" t="s">
        <v>579</v>
      </c>
      <c r="B143" s="37" t="s">
        <v>587</v>
      </c>
      <c r="C143" s="41">
        <v>691</v>
      </c>
      <c r="D143" s="42" t="b">
        <v>0</v>
      </c>
      <c r="E143" s="43" t="b">
        <v>0</v>
      </c>
      <c r="F143" s="44" t="b">
        <v>1</v>
      </c>
      <c r="G143" s="42" t="b">
        <v>0</v>
      </c>
      <c r="H143" s="43" t="b">
        <v>1</v>
      </c>
      <c r="I143" s="44" t="b">
        <v>0</v>
      </c>
      <c r="J143" s="42" t="b">
        <v>0</v>
      </c>
      <c r="K143" s="43" t="b">
        <v>0</v>
      </c>
      <c r="L143" s="44" t="b">
        <v>1</v>
      </c>
      <c r="M143" s="42" t="b">
        <v>1</v>
      </c>
      <c r="N143" s="43" t="b">
        <v>0</v>
      </c>
      <c r="O143" s="44" t="b">
        <v>0</v>
      </c>
      <c r="P143" s="41" t="s">
        <v>117</v>
      </c>
      <c r="Q143" s="41">
        <v>1988</v>
      </c>
      <c r="R143" s="37" t="s">
        <v>581</v>
      </c>
      <c r="S143" s="37" t="s">
        <v>582</v>
      </c>
    </row>
    <row r="144" spans="1:19" x14ac:dyDescent="0.25">
      <c r="A144" s="37" t="s">
        <v>579</v>
      </c>
      <c r="B144" s="37" t="s">
        <v>332</v>
      </c>
      <c r="C144" s="41">
        <v>318</v>
      </c>
      <c r="D144" s="42" t="b">
        <v>1</v>
      </c>
      <c r="E144" s="43" t="b">
        <v>0</v>
      </c>
      <c r="F144" s="44" t="b">
        <v>0</v>
      </c>
      <c r="G144" s="42" t="b">
        <v>0</v>
      </c>
      <c r="H144" s="43" t="b">
        <v>1</v>
      </c>
      <c r="I144" s="44" t="b">
        <v>0</v>
      </c>
      <c r="J144" s="42" t="b">
        <v>1</v>
      </c>
      <c r="K144" s="43" t="b">
        <v>0</v>
      </c>
      <c r="L144" s="44" t="b">
        <v>0</v>
      </c>
      <c r="M144" s="42" t="b">
        <v>1</v>
      </c>
      <c r="N144" s="43" t="b">
        <v>0</v>
      </c>
      <c r="O144" s="44" t="b">
        <v>0</v>
      </c>
      <c r="P144" s="41" t="s">
        <v>117</v>
      </c>
      <c r="Q144" s="41">
        <v>1982</v>
      </c>
      <c r="R144" s="37" t="s">
        <v>411</v>
      </c>
      <c r="S144" s="37" t="s">
        <v>212</v>
      </c>
    </row>
    <row r="145" spans="1:19" x14ac:dyDescent="0.25">
      <c r="A145" s="37" t="s">
        <v>579</v>
      </c>
      <c r="B145" s="37" t="s">
        <v>591</v>
      </c>
      <c r="C145" s="41">
        <v>199</v>
      </c>
      <c r="D145" s="42" t="b">
        <v>0</v>
      </c>
      <c r="E145" s="43" t="b">
        <v>0</v>
      </c>
      <c r="F145" s="44" t="b">
        <v>1</v>
      </c>
      <c r="G145" s="42" t="b">
        <v>1</v>
      </c>
      <c r="H145" s="43" t="b">
        <v>0</v>
      </c>
      <c r="I145" s="44" t="b">
        <v>0</v>
      </c>
      <c r="J145" s="42" t="b">
        <v>0</v>
      </c>
      <c r="K145" s="43" t="b">
        <v>0</v>
      </c>
      <c r="L145" s="44" t="b">
        <v>1</v>
      </c>
      <c r="M145" s="42" t="b">
        <v>0</v>
      </c>
      <c r="N145" s="43" t="b">
        <v>1</v>
      </c>
      <c r="O145" s="44" t="b">
        <v>0</v>
      </c>
      <c r="P145" s="41" t="s">
        <v>117</v>
      </c>
      <c r="Q145" s="41">
        <v>1988</v>
      </c>
      <c r="R145" s="37" t="s">
        <v>592</v>
      </c>
      <c r="S145" s="37" t="s">
        <v>593</v>
      </c>
    </row>
    <row r="146" spans="1:19" x14ac:dyDescent="0.25">
      <c r="A146" s="37" t="s">
        <v>594</v>
      </c>
      <c r="B146" s="37" t="s">
        <v>131</v>
      </c>
      <c r="C146" s="41">
        <v>774</v>
      </c>
      <c r="D146" s="42" t="b">
        <v>0</v>
      </c>
      <c r="E146" s="43" t="b">
        <v>1</v>
      </c>
      <c r="F146" s="44" t="b">
        <v>0</v>
      </c>
      <c r="G146" s="42" t="b">
        <v>0</v>
      </c>
      <c r="H146" s="43" t="b">
        <v>0</v>
      </c>
      <c r="I146" s="44" t="b">
        <v>1</v>
      </c>
      <c r="J146" s="42" t="b">
        <v>0</v>
      </c>
      <c r="K146" s="43" t="b">
        <v>1</v>
      </c>
      <c r="L146" s="44" t="b">
        <v>0</v>
      </c>
      <c r="M146" s="42" t="b">
        <v>1</v>
      </c>
      <c r="N146" s="43" t="b">
        <v>0</v>
      </c>
      <c r="O146" s="44" t="b">
        <v>0</v>
      </c>
      <c r="P146" s="41" t="s">
        <v>117</v>
      </c>
      <c r="Q146" s="41">
        <v>1981</v>
      </c>
      <c r="R146" s="37" t="s">
        <v>595</v>
      </c>
      <c r="S146" s="37" t="s">
        <v>596</v>
      </c>
    </row>
    <row r="147" spans="1:19" x14ac:dyDescent="0.25">
      <c r="A147" s="37" t="s">
        <v>594</v>
      </c>
      <c r="B147" s="37" t="s">
        <v>602</v>
      </c>
      <c r="C147" s="41">
        <v>591</v>
      </c>
      <c r="D147" s="42" t="b">
        <v>0</v>
      </c>
      <c r="E147" s="43" t="b">
        <v>1</v>
      </c>
      <c r="F147" s="44" t="b">
        <v>0</v>
      </c>
      <c r="G147" s="42" t="b">
        <v>0</v>
      </c>
      <c r="H147" s="43" t="b">
        <v>1</v>
      </c>
      <c r="I147" s="44" t="b">
        <v>0</v>
      </c>
      <c r="J147" s="42" t="b">
        <v>0</v>
      </c>
      <c r="K147" s="43" t="b">
        <v>1</v>
      </c>
      <c r="L147" s="44" t="b">
        <v>0</v>
      </c>
      <c r="M147" s="42" t="b">
        <v>0</v>
      </c>
      <c r="N147" s="43" t="b">
        <v>0</v>
      </c>
      <c r="O147" s="44" t="b">
        <v>1</v>
      </c>
      <c r="P147" s="41" t="s">
        <v>117</v>
      </c>
      <c r="Q147" s="41">
        <v>1994</v>
      </c>
      <c r="R147" s="37" t="s">
        <v>186</v>
      </c>
      <c r="S147" s="37" t="s">
        <v>603</v>
      </c>
    </row>
    <row r="148" spans="1:19" x14ac:dyDescent="0.25">
      <c r="A148" s="37" t="s">
        <v>594</v>
      </c>
      <c r="B148" s="37" t="s">
        <v>611</v>
      </c>
      <c r="C148" s="41">
        <v>222</v>
      </c>
      <c r="D148" s="42" t="b">
        <v>1</v>
      </c>
      <c r="E148" s="43" t="b">
        <v>0</v>
      </c>
      <c r="F148" s="44" t="b">
        <v>0</v>
      </c>
      <c r="G148" s="42" t="b">
        <v>0</v>
      </c>
      <c r="H148" s="43" t="b">
        <v>1</v>
      </c>
      <c r="I148" s="44" t="b">
        <v>0</v>
      </c>
      <c r="J148" s="42" t="b">
        <v>1</v>
      </c>
      <c r="K148" s="43" t="b">
        <v>0</v>
      </c>
      <c r="L148" s="44" t="b">
        <v>0</v>
      </c>
      <c r="M148" s="42" t="b">
        <v>1</v>
      </c>
      <c r="N148" s="43" t="b">
        <v>0</v>
      </c>
      <c r="O148" s="44" t="b">
        <v>0</v>
      </c>
      <c r="P148" s="41" t="s">
        <v>117</v>
      </c>
      <c r="Q148" s="41">
        <v>1991</v>
      </c>
      <c r="R148" s="37" t="s">
        <v>612</v>
      </c>
      <c r="S148" s="37" t="s">
        <v>613</v>
      </c>
    </row>
    <row r="149" spans="1:19" x14ac:dyDescent="0.25">
      <c r="A149" s="37" t="s">
        <v>614</v>
      </c>
      <c r="B149" s="37" t="s">
        <v>615</v>
      </c>
      <c r="C149" s="41">
        <v>516</v>
      </c>
      <c r="D149" s="42" t="b">
        <v>0</v>
      </c>
      <c r="E149" s="43" t="b">
        <v>0</v>
      </c>
      <c r="F149" s="44" t="b">
        <v>1</v>
      </c>
      <c r="G149" s="42" t="b">
        <v>0</v>
      </c>
      <c r="H149" s="43" t="b">
        <v>0</v>
      </c>
      <c r="I149" s="44" t="b">
        <v>1</v>
      </c>
      <c r="J149" s="42" t="b">
        <v>0</v>
      </c>
      <c r="K149" s="43" t="b">
        <v>1</v>
      </c>
      <c r="L149" s="44" t="b">
        <v>0</v>
      </c>
      <c r="M149" s="42" t="b">
        <v>0</v>
      </c>
      <c r="N149" s="43" t="b">
        <v>1</v>
      </c>
      <c r="O149" s="44" t="b">
        <v>0</v>
      </c>
      <c r="P149" s="41" t="s">
        <v>117</v>
      </c>
      <c r="Q149" s="41">
        <v>1992</v>
      </c>
      <c r="R149" s="37" t="s">
        <v>616</v>
      </c>
      <c r="S149" s="37" t="s">
        <v>617</v>
      </c>
    </row>
    <row r="150" spans="1:19" x14ac:dyDescent="0.25">
      <c r="A150" s="37" t="s">
        <v>614</v>
      </c>
      <c r="B150" s="37" t="s">
        <v>618</v>
      </c>
      <c r="C150" s="41">
        <v>827</v>
      </c>
      <c r="D150" s="42" t="b">
        <v>1</v>
      </c>
      <c r="E150" s="43" t="b">
        <v>0</v>
      </c>
      <c r="F150" s="44" t="b">
        <v>0</v>
      </c>
      <c r="G150" s="42" t="b">
        <v>0</v>
      </c>
      <c r="H150" s="43" t="b">
        <v>0</v>
      </c>
      <c r="I150" s="44" t="b">
        <v>1</v>
      </c>
      <c r="J150" s="42" t="b">
        <v>1</v>
      </c>
      <c r="K150" s="43" t="b">
        <v>0</v>
      </c>
      <c r="L150" s="44" t="b">
        <v>0</v>
      </c>
      <c r="M150" s="42" t="b">
        <v>1</v>
      </c>
      <c r="N150" s="43" t="b">
        <v>0</v>
      </c>
      <c r="O150" s="44" t="b">
        <v>0</v>
      </c>
      <c r="P150" s="41" t="s">
        <v>113</v>
      </c>
      <c r="Q150" s="41">
        <v>1995</v>
      </c>
      <c r="R150" s="37" t="s">
        <v>619</v>
      </c>
      <c r="S150" s="37" t="s">
        <v>620</v>
      </c>
    </row>
    <row r="151" spans="1:19" ht="13" thickBot="1" x14ac:dyDescent="0.3">
      <c r="D151" s="59">
        <f t="shared" ref="D151:O151" si="0">COUNTIF(D2:D150,"TRUE")</f>
        <v>71</v>
      </c>
      <c r="E151" s="61">
        <f t="shared" si="0"/>
        <v>38</v>
      </c>
      <c r="F151" s="62">
        <f t="shared" si="0"/>
        <v>35</v>
      </c>
      <c r="G151" s="59">
        <f t="shared" si="0"/>
        <v>49</v>
      </c>
      <c r="H151" s="61">
        <f t="shared" si="0"/>
        <v>36</v>
      </c>
      <c r="I151" s="62">
        <f t="shared" si="0"/>
        <v>60</v>
      </c>
      <c r="J151" s="59">
        <f t="shared" si="0"/>
        <v>68</v>
      </c>
      <c r="K151" s="61">
        <f t="shared" si="0"/>
        <v>55</v>
      </c>
      <c r="L151" s="62">
        <f t="shared" si="0"/>
        <v>18</v>
      </c>
      <c r="M151" s="59">
        <f t="shared" si="0"/>
        <v>79</v>
      </c>
      <c r="N151" s="61">
        <f t="shared" si="0"/>
        <v>30</v>
      </c>
      <c r="O151" s="62">
        <f t="shared" si="0"/>
        <v>36</v>
      </c>
    </row>
    <row r="156" spans="1:19" ht="13" thickBot="1" x14ac:dyDescent="0.3"/>
    <row r="157" spans="1:19" ht="13" x14ac:dyDescent="0.3">
      <c r="D157" s="38" t="s">
        <v>1</v>
      </c>
      <c r="E157" s="39" t="s">
        <v>282</v>
      </c>
      <c r="F157" s="40" t="s">
        <v>283</v>
      </c>
      <c r="G157" s="38" t="s">
        <v>2</v>
      </c>
      <c r="H157" s="39" t="s">
        <v>282</v>
      </c>
      <c r="I157" s="40" t="s">
        <v>283</v>
      </c>
      <c r="J157" s="65" t="s">
        <v>3</v>
      </c>
      <c r="K157" s="39" t="s">
        <v>282</v>
      </c>
      <c r="L157" s="40" t="s">
        <v>283</v>
      </c>
      <c r="M157" s="65" t="s">
        <v>4</v>
      </c>
      <c r="N157" s="39" t="s">
        <v>282</v>
      </c>
      <c r="O157" s="40" t="s">
        <v>283</v>
      </c>
    </row>
    <row r="158" spans="1:19" ht="13" x14ac:dyDescent="0.3">
      <c r="D158" s="57" t="s">
        <v>60</v>
      </c>
      <c r="E158" s="24" t="s">
        <v>203</v>
      </c>
      <c r="F158" s="78">
        <v>0.26</v>
      </c>
      <c r="G158" s="66" t="s">
        <v>100</v>
      </c>
      <c r="H158" s="24" t="s">
        <v>203</v>
      </c>
      <c r="I158" s="78">
        <v>0.25</v>
      </c>
      <c r="J158" s="66" t="s">
        <v>60</v>
      </c>
      <c r="K158" s="24" t="s">
        <v>203</v>
      </c>
      <c r="L158" s="84">
        <v>0.39</v>
      </c>
      <c r="M158" s="66" t="s">
        <v>60</v>
      </c>
      <c r="N158" s="24" t="s">
        <v>203</v>
      </c>
      <c r="O158" s="83">
        <v>0.2</v>
      </c>
    </row>
    <row r="159" spans="1:19" x14ac:dyDescent="0.25">
      <c r="D159" s="57" t="s">
        <v>61</v>
      </c>
      <c r="E159" s="176" t="s">
        <v>33</v>
      </c>
      <c r="F159" s="175"/>
      <c r="G159" s="66" t="s">
        <v>61</v>
      </c>
      <c r="H159" s="174" t="s">
        <v>33</v>
      </c>
      <c r="I159" s="175"/>
      <c r="J159" s="66" t="s">
        <v>61</v>
      </c>
      <c r="K159" s="170" t="s">
        <v>10</v>
      </c>
      <c r="L159" s="171"/>
      <c r="M159" s="66" t="s">
        <v>61</v>
      </c>
      <c r="N159" s="174" t="s">
        <v>106</v>
      </c>
      <c r="O159" s="175"/>
    </row>
    <row r="160" spans="1:19" x14ac:dyDescent="0.25">
      <c r="D160" s="57" t="s">
        <v>62</v>
      </c>
      <c r="E160" s="24"/>
      <c r="F160" s="79"/>
      <c r="G160" s="57" t="s">
        <v>62</v>
      </c>
      <c r="H160" s="24"/>
      <c r="I160" s="79"/>
      <c r="J160" s="57" t="s">
        <v>62</v>
      </c>
      <c r="K160" s="24"/>
      <c r="L160" s="24"/>
      <c r="M160" s="57" t="s">
        <v>62</v>
      </c>
      <c r="N160" s="18"/>
      <c r="O160" s="79"/>
    </row>
    <row r="161" spans="4:15" ht="13" x14ac:dyDescent="0.3">
      <c r="D161" s="57" t="s">
        <v>63</v>
      </c>
      <c r="E161" s="24" t="s">
        <v>204</v>
      </c>
      <c r="F161" s="83">
        <v>0.25</v>
      </c>
      <c r="G161" s="66" t="s">
        <v>63</v>
      </c>
      <c r="H161" s="24" t="s">
        <v>204</v>
      </c>
      <c r="I161" s="83">
        <v>0.41</v>
      </c>
      <c r="J161" s="66" t="s">
        <v>63</v>
      </c>
      <c r="K161" s="81" t="s">
        <v>421</v>
      </c>
      <c r="L161" s="85">
        <v>0.13</v>
      </c>
      <c r="M161" s="66" t="s">
        <v>98</v>
      </c>
      <c r="N161" s="81" t="s">
        <v>421</v>
      </c>
      <c r="O161" s="78">
        <v>0.25</v>
      </c>
    </row>
    <row r="162" spans="4:15" x14ac:dyDescent="0.25">
      <c r="D162" s="57" t="s">
        <v>64</v>
      </c>
      <c r="E162" s="177" t="s">
        <v>10</v>
      </c>
      <c r="F162" s="171"/>
      <c r="G162" s="66" t="s">
        <v>64</v>
      </c>
      <c r="H162" s="170" t="s">
        <v>10</v>
      </c>
      <c r="I162" s="171"/>
      <c r="J162" s="66" t="s">
        <v>64</v>
      </c>
      <c r="K162" s="170" t="s">
        <v>32</v>
      </c>
      <c r="L162" s="171"/>
      <c r="M162" s="66" t="s">
        <v>99</v>
      </c>
      <c r="N162" s="170" t="s">
        <v>87</v>
      </c>
      <c r="O162" s="171"/>
    </row>
    <row r="163" spans="4:15" x14ac:dyDescent="0.25">
      <c r="D163" s="57" t="s">
        <v>65</v>
      </c>
      <c r="F163" s="54"/>
      <c r="G163" s="66" t="s">
        <v>101</v>
      </c>
      <c r="H163" s="18"/>
      <c r="I163" s="79"/>
      <c r="J163" s="66" t="s">
        <v>101</v>
      </c>
      <c r="L163" s="54"/>
      <c r="M163" s="66" t="s">
        <v>25</v>
      </c>
      <c r="N163" s="18"/>
      <c r="O163" s="79"/>
    </row>
    <row r="164" spans="4:15" x14ac:dyDescent="0.25">
      <c r="D164" s="57" t="s">
        <v>66</v>
      </c>
      <c r="E164" s="24" t="s">
        <v>420</v>
      </c>
      <c r="F164" s="80">
        <v>0.49</v>
      </c>
      <c r="G164" s="66" t="s">
        <v>66</v>
      </c>
      <c r="H164" s="24" t="s">
        <v>420</v>
      </c>
      <c r="I164" s="80">
        <v>0.34</v>
      </c>
      <c r="J164" s="66" t="s">
        <v>66</v>
      </c>
      <c r="K164" s="24" t="s">
        <v>420</v>
      </c>
      <c r="L164" s="82">
        <v>0.48</v>
      </c>
      <c r="M164" s="66" t="s">
        <v>66</v>
      </c>
      <c r="N164" s="24" t="s">
        <v>420</v>
      </c>
      <c r="O164" s="80">
        <v>0.54</v>
      </c>
    </row>
    <row r="165" spans="4:15" ht="13" thickBot="1" x14ac:dyDescent="0.3">
      <c r="D165" s="77"/>
      <c r="E165" s="172" t="s">
        <v>56</v>
      </c>
      <c r="F165" s="173"/>
      <c r="G165" s="77"/>
      <c r="H165" s="172" t="s">
        <v>56</v>
      </c>
      <c r="I165" s="173"/>
      <c r="J165" s="77"/>
      <c r="K165" s="172" t="s">
        <v>56</v>
      </c>
      <c r="L165" s="173"/>
      <c r="M165" s="77"/>
      <c r="N165" s="172" t="s">
        <v>56</v>
      </c>
      <c r="O165" s="173"/>
    </row>
  </sheetData>
  <mergeCells count="12">
    <mergeCell ref="H165:I165"/>
    <mergeCell ref="H162:I162"/>
    <mergeCell ref="H159:I159"/>
    <mergeCell ref="E159:F159"/>
    <mergeCell ref="E162:F162"/>
    <mergeCell ref="E165:F165"/>
    <mergeCell ref="K159:L159"/>
    <mergeCell ref="K162:L162"/>
    <mergeCell ref="K165:L165"/>
    <mergeCell ref="N159:O159"/>
    <mergeCell ref="N162:O162"/>
    <mergeCell ref="N165:O16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0A28E-50CD-45AF-8E67-E9A1C3699F76}">
  <dimension ref="A1:V64"/>
  <sheetViews>
    <sheetView topLeftCell="C31" workbookViewId="0">
      <selection activeCell="F46" sqref="F46"/>
    </sheetView>
  </sheetViews>
  <sheetFormatPr defaultRowHeight="12.5" x14ac:dyDescent="0.25"/>
  <cols>
    <col min="1" max="1" width="22.26953125" customWidth="1"/>
    <col min="2" max="2" width="17.90625" customWidth="1"/>
    <col min="3" max="3" width="9.81640625" style="54" customWidth="1"/>
    <col min="4" max="4" width="8.08984375" bestFit="1" customWidth="1"/>
    <col min="5" max="5" width="10.08984375" bestFit="1" customWidth="1"/>
    <col min="6" max="6" width="9.26953125" customWidth="1"/>
    <col min="7" max="7" width="9.90625" customWidth="1"/>
    <col min="8" max="8" width="10.08984375" bestFit="1" customWidth="1"/>
    <col min="9" max="9" width="9.7265625" customWidth="1"/>
    <col min="10" max="10" width="9.36328125" customWidth="1"/>
    <col min="11" max="11" width="10.08984375" bestFit="1" customWidth="1"/>
    <col min="12" max="12" width="9.81640625" customWidth="1"/>
    <col min="13" max="13" width="9.1796875" customWidth="1"/>
    <col min="14" max="14" width="10.08984375" bestFit="1" customWidth="1"/>
    <col min="15" max="15" width="8.90625" customWidth="1"/>
    <col min="16" max="16" width="9.36328125" customWidth="1"/>
    <col min="17" max="17" width="10.08984375" bestFit="1" customWidth="1"/>
    <col min="18" max="18" width="9.1796875" customWidth="1"/>
    <col min="19" max="19" width="8.7265625" style="54"/>
    <col min="20" max="20" width="5.7265625" style="54" customWidth="1"/>
    <col min="21" max="21" width="22.90625" customWidth="1"/>
    <col min="22" max="22" width="64.08984375" customWidth="1"/>
  </cols>
  <sheetData>
    <row r="1" spans="1:22" s="89" customFormat="1" ht="13" x14ac:dyDescent="0.3">
      <c r="A1" s="88" t="s">
        <v>107</v>
      </c>
      <c r="B1" s="88" t="s">
        <v>108</v>
      </c>
      <c r="C1" s="30" t="s">
        <v>201</v>
      </c>
      <c r="D1" s="38" t="s">
        <v>413</v>
      </c>
      <c r="E1" s="39" t="s">
        <v>274</v>
      </c>
      <c r="F1" s="40" t="s">
        <v>275</v>
      </c>
      <c r="G1" s="38" t="s">
        <v>414</v>
      </c>
      <c r="H1" s="39" t="s">
        <v>277</v>
      </c>
      <c r="I1" s="40" t="s">
        <v>278</v>
      </c>
      <c r="J1" s="38" t="s">
        <v>415</v>
      </c>
      <c r="K1" s="39" t="s">
        <v>280</v>
      </c>
      <c r="L1" s="40" t="s">
        <v>281</v>
      </c>
      <c r="M1" s="38" t="s">
        <v>416</v>
      </c>
      <c r="N1" s="39" t="s">
        <v>417</v>
      </c>
      <c r="O1" s="40" t="s">
        <v>418</v>
      </c>
      <c r="P1" s="38" t="s">
        <v>632</v>
      </c>
      <c r="Q1" s="39" t="s">
        <v>633</v>
      </c>
      <c r="R1" s="40" t="s">
        <v>634</v>
      </c>
      <c r="S1" s="30" t="s">
        <v>198</v>
      </c>
      <c r="T1" s="30" t="s">
        <v>197</v>
      </c>
      <c r="U1" s="88" t="s">
        <v>419</v>
      </c>
      <c r="V1" s="88" t="s">
        <v>200</v>
      </c>
    </row>
    <row r="2" spans="1:22" x14ac:dyDescent="0.25">
      <c r="A2" s="37" t="s">
        <v>422</v>
      </c>
      <c r="B2" s="37" t="s">
        <v>423</v>
      </c>
      <c r="C2" s="41">
        <v>1234</v>
      </c>
      <c r="D2" s="42" t="b">
        <v>0</v>
      </c>
      <c r="E2" s="43" t="b">
        <v>1</v>
      </c>
      <c r="F2" s="44" t="b">
        <v>0</v>
      </c>
      <c r="G2" s="42" t="b">
        <v>1</v>
      </c>
      <c r="H2" s="43" t="b">
        <v>0</v>
      </c>
      <c r="I2" s="44" t="b">
        <v>0</v>
      </c>
      <c r="J2" s="42" t="b">
        <v>0</v>
      </c>
      <c r="K2" s="43" t="b">
        <v>1</v>
      </c>
      <c r="L2" s="44" t="b">
        <v>0</v>
      </c>
      <c r="M2" s="42" t="b">
        <v>1</v>
      </c>
      <c r="N2" s="43" t="b">
        <v>0</v>
      </c>
      <c r="O2" s="44" t="b">
        <v>0</v>
      </c>
      <c r="P2" s="42" t="b">
        <v>0</v>
      </c>
      <c r="Q2" s="43" t="b">
        <v>0</v>
      </c>
      <c r="R2" s="44" t="b">
        <v>1</v>
      </c>
      <c r="S2" s="41" t="s">
        <v>117</v>
      </c>
      <c r="T2" s="41">
        <v>1992</v>
      </c>
      <c r="U2" s="37" t="s">
        <v>424</v>
      </c>
      <c r="V2" s="37" t="s">
        <v>425</v>
      </c>
    </row>
    <row r="3" spans="1:22" x14ac:dyDescent="0.25">
      <c r="A3" s="37" t="s">
        <v>422</v>
      </c>
      <c r="B3" s="37" t="s">
        <v>429</v>
      </c>
      <c r="C3" s="41">
        <v>485</v>
      </c>
      <c r="D3" s="42" t="b">
        <v>0</v>
      </c>
      <c r="E3" s="43" t="b">
        <v>0</v>
      </c>
      <c r="F3" s="44" t="b">
        <v>1</v>
      </c>
      <c r="G3" s="42" t="b">
        <v>0</v>
      </c>
      <c r="H3" s="43" t="b">
        <v>1</v>
      </c>
      <c r="I3" s="44" t="b">
        <v>0</v>
      </c>
      <c r="J3" s="42" t="b">
        <v>1</v>
      </c>
      <c r="K3" s="43" t="b">
        <v>0</v>
      </c>
      <c r="L3" s="44" t="b">
        <v>0</v>
      </c>
      <c r="M3" s="42" t="b">
        <v>0</v>
      </c>
      <c r="N3" s="43" t="b">
        <v>0</v>
      </c>
      <c r="O3" s="44" t="b">
        <v>1</v>
      </c>
      <c r="P3" s="42" t="b">
        <v>0</v>
      </c>
      <c r="Q3" s="43" t="b">
        <v>0</v>
      </c>
      <c r="R3" s="44" t="b">
        <v>1</v>
      </c>
      <c r="S3" s="41" t="s">
        <v>117</v>
      </c>
      <c r="T3" s="41">
        <v>1975</v>
      </c>
      <c r="U3" s="37" t="s">
        <v>430</v>
      </c>
      <c r="V3" s="37" t="s">
        <v>431</v>
      </c>
    </row>
    <row r="4" spans="1:22" x14ac:dyDescent="0.25">
      <c r="A4" s="37" t="s">
        <v>422</v>
      </c>
      <c r="B4" s="37" t="s">
        <v>433</v>
      </c>
      <c r="C4" s="41">
        <v>385</v>
      </c>
      <c r="D4" s="42" t="b">
        <v>1</v>
      </c>
      <c r="E4" s="43" t="b">
        <v>0</v>
      </c>
      <c r="F4" s="44" t="b">
        <v>0</v>
      </c>
      <c r="G4" s="42" t="b">
        <v>0</v>
      </c>
      <c r="H4" s="43" t="b">
        <v>1</v>
      </c>
      <c r="I4" s="44" t="b">
        <v>0</v>
      </c>
      <c r="J4" s="42" t="b">
        <v>0</v>
      </c>
      <c r="K4" s="43" t="b">
        <v>1</v>
      </c>
      <c r="L4" s="44" t="b">
        <v>0</v>
      </c>
      <c r="M4" s="42" t="b">
        <v>1</v>
      </c>
      <c r="N4" s="43" t="b">
        <v>0</v>
      </c>
      <c r="O4" s="44" t="b">
        <v>0</v>
      </c>
      <c r="P4" s="42" t="b">
        <v>0</v>
      </c>
      <c r="Q4" s="43" t="b">
        <v>0</v>
      </c>
      <c r="R4" s="44" t="b">
        <v>1</v>
      </c>
      <c r="S4" s="41" t="s">
        <v>117</v>
      </c>
      <c r="T4" s="41">
        <v>1985</v>
      </c>
      <c r="U4" s="37" t="s">
        <v>186</v>
      </c>
      <c r="V4" s="37" t="s">
        <v>434</v>
      </c>
    </row>
    <row r="5" spans="1:22" x14ac:dyDescent="0.25">
      <c r="A5" s="37" t="s">
        <v>422</v>
      </c>
      <c r="B5" s="37" t="s">
        <v>437</v>
      </c>
      <c r="C5" s="41">
        <v>107</v>
      </c>
      <c r="D5" s="42" t="b">
        <v>1</v>
      </c>
      <c r="E5" s="43" t="b">
        <v>0</v>
      </c>
      <c r="F5" s="44" t="b">
        <v>0</v>
      </c>
      <c r="G5" s="42" t="b">
        <v>0</v>
      </c>
      <c r="H5" s="43" t="b">
        <v>0</v>
      </c>
      <c r="I5" s="44" t="b">
        <v>1</v>
      </c>
      <c r="J5" s="42" t="b">
        <v>1</v>
      </c>
      <c r="K5" s="43" t="b">
        <v>0</v>
      </c>
      <c r="L5" s="44" t="b">
        <v>0</v>
      </c>
      <c r="M5" s="42" t="b">
        <v>0</v>
      </c>
      <c r="N5" s="43" t="b">
        <v>1</v>
      </c>
      <c r="O5" s="44" t="b">
        <v>0</v>
      </c>
      <c r="P5" s="42" t="b">
        <v>0</v>
      </c>
      <c r="Q5" s="43" t="b">
        <v>0</v>
      </c>
      <c r="R5" s="44" t="b">
        <v>1</v>
      </c>
      <c r="S5" s="41" t="s">
        <v>117</v>
      </c>
      <c r="T5" s="41">
        <v>1982</v>
      </c>
      <c r="U5" s="37" t="s">
        <v>438</v>
      </c>
      <c r="V5" s="37" t="s">
        <v>439</v>
      </c>
    </row>
    <row r="6" spans="1:22" x14ac:dyDescent="0.25">
      <c r="A6" s="37" t="s">
        <v>443</v>
      </c>
      <c r="B6" s="37" t="s">
        <v>444</v>
      </c>
      <c r="C6" s="41">
        <v>264</v>
      </c>
      <c r="D6" s="42" t="b">
        <v>0</v>
      </c>
      <c r="E6" s="43" t="b">
        <v>1</v>
      </c>
      <c r="F6" s="44" t="b">
        <v>0</v>
      </c>
      <c r="G6" s="42" t="b">
        <v>0</v>
      </c>
      <c r="H6" s="43" t="b">
        <v>0</v>
      </c>
      <c r="I6" s="44" t="b">
        <v>1</v>
      </c>
      <c r="J6" s="42" t="b">
        <v>0</v>
      </c>
      <c r="K6" s="43" t="b">
        <v>1</v>
      </c>
      <c r="L6" s="44" t="b">
        <v>0</v>
      </c>
      <c r="M6" s="42" t="b">
        <v>1</v>
      </c>
      <c r="N6" s="43" t="b">
        <v>0</v>
      </c>
      <c r="O6" s="44" t="b">
        <v>0</v>
      </c>
      <c r="P6" s="42" t="b">
        <v>0</v>
      </c>
      <c r="Q6" s="43" t="b">
        <v>0</v>
      </c>
      <c r="R6" s="44" t="b">
        <v>1</v>
      </c>
      <c r="S6" s="41" t="s">
        <v>113</v>
      </c>
      <c r="T6" s="41">
        <v>1981</v>
      </c>
      <c r="U6" s="37" t="s">
        <v>384</v>
      </c>
      <c r="V6" s="37" t="s">
        <v>445</v>
      </c>
    </row>
    <row r="7" spans="1:22" x14ac:dyDescent="0.25">
      <c r="A7" s="37" t="s">
        <v>443</v>
      </c>
      <c r="B7" s="37" t="s">
        <v>459</v>
      </c>
      <c r="C7" s="41">
        <v>141</v>
      </c>
      <c r="D7" s="42" t="b">
        <v>1</v>
      </c>
      <c r="E7" s="43" t="b">
        <v>0</v>
      </c>
      <c r="F7" s="44" t="b">
        <v>0</v>
      </c>
      <c r="G7" s="42" t="b">
        <v>0</v>
      </c>
      <c r="H7" s="43" t="b">
        <v>0</v>
      </c>
      <c r="I7" s="44" t="b">
        <v>1</v>
      </c>
      <c r="J7" s="42" t="b">
        <v>1</v>
      </c>
      <c r="K7" s="43" t="b">
        <v>0</v>
      </c>
      <c r="L7" s="44" t="b">
        <v>0</v>
      </c>
      <c r="M7" s="42" t="b">
        <v>1</v>
      </c>
      <c r="N7" s="43" t="b">
        <v>0</v>
      </c>
      <c r="O7" s="44" t="b">
        <v>0</v>
      </c>
      <c r="P7" s="42" t="b">
        <v>0</v>
      </c>
      <c r="Q7" s="43" t="b">
        <v>0</v>
      </c>
      <c r="R7" s="44" t="b">
        <v>1</v>
      </c>
      <c r="S7" s="41" t="s">
        <v>117</v>
      </c>
      <c r="T7" s="41">
        <v>1994</v>
      </c>
      <c r="U7" s="37" t="s">
        <v>224</v>
      </c>
      <c r="V7" s="37" t="s">
        <v>460</v>
      </c>
    </row>
    <row r="8" spans="1:22" x14ac:dyDescent="0.25">
      <c r="A8" s="37" t="s">
        <v>464</v>
      </c>
      <c r="B8" s="37" t="s">
        <v>465</v>
      </c>
      <c r="C8" s="41">
        <v>129</v>
      </c>
      <c r="D8" s="42" t="b">
        <v>1</v>
      </c>
      <c r="E8" s="43" t="b">
        <v>0</v>
      </c>
      <c r="F8" s="44" t="b">
        <v>0</v>
      </c>
      <c r="G8" s="42" t="b">
        <v>0</v>
      </c>
      <c r="H8" s="43" t="b">
        <v>0</v>
      </c>
      <c r="I8" s="44" t="b">
        <v>1</v>
      </c>
      <c r="J8" s="42" t="b">
        <v>0</v>
      </c>
      <c r="K8" s="43" t="b">
        <v>1</v>
      </c>
      <c r="L8" s="44" t="b">
        <v>0</v>
      </c>
      <c r="M8" s="42" t="b">
        <v>0</v>
      </c>
      <c r="N8" s="43" t="b">
        <v>0</v>
      </c>
      <c r="O8" s="44" t="b">
        <v>1</v>
      </c>
      <c r="P8" s="42" t="b">
        <v>0</v>
      </c>
      <c r="Q8" s="43" t="b">
        <v>0</v>
      </c>
      <c r="R8" s="44" t="b">
        <v>1</v>
      </c>
      <c r="S8" s="41" t="s">
        <v>117</v>
      </c>
      <c r="T8" s="41">
        <v>1982</v>
      </c>
      <c r="U8" s="37" t="s">
        <v>466</v>
      </c>
      <c r="V8" s="37" t="s">
        <v>467</v>
      </c>
    </row>
    <row r="9" spans="1:22" x14ac:dyDescent="0.25">
      <c r="A9" s="37" t="s">
        <v>464</v>
      </c>
      <c r="B9" s="37" t="s">
        <v>468</v>
      </c>
      <c r="C9" s="41">
        <v>998</v>
      </c>
      <c r="D9" s="42" t="b">
        <v>0</v>
      </c>
      <c r="E9" s="43" t="b">
        <v>1</v>
      </c>
      <c r="F9" s="44" t="b">
        <v>0</v>
      </c>
      <c r="G9" s="42" t="b">
        <v>0</v>
      </c>
      <c r="H9" s="43" t="b">
        <v>0</v>
      </c>
      <c r="I9" s="44" t="b">
        <v>1</v>
      </c>
      <c r="J9" s="42" t="b">
        <v>0</v>
      </c>
      <c r="K9" s="43" t="b">
        <v>1</v>
      </c>
      <c r="L9" s="44" t="b">
        <v>0</v>
      </c>
      <c r="M9" s="42" t="b">
        <v>1</v>
      </c>
      <c r="N9" s="43" t="b">
        <v>0</v>
      </c>
      <c r="O9" s="44" t="b">
        <v>0</v>
      </c>
      <c r="P9" s="42" t="b">
        <v>0</v>
      </c>
      <c r="Q9" s="43" t="b">
        <v>0</v>
      </c>
      <c r="R9" s="44" t="b">
        <v>1</v>
      </c>
      <c r="S9" s="41" t="s">
        <v>117</v>
      </c>
      <c r="T9" s="41">
        <v>1985</v>
      </c>
      <c r="U9" s="37" t="s">
        <v>469</v>
      </c>
      <c r="V9" s="37" t="s">
        <v>470</v>
      </c>
    </row>
    <row r="10" spans="1:22" x14ac:dyDescent="0.25">
      <c r="A10" s="37" t="s">
        <v>464</v>
      </c>
      <c r="B10" s="37" t="s">
        <v>477</v>
      </c>
      <c r="C10" s="41">
        <v>1215</v>
      </c>
      <c r="D10" s="42" t="b">
        <v>0</v>
      </c>
      <c r="E10" s="43" t="b">
        <v>1</v>
      </c>
      <c r="F10" s="44" t="b">
        <v>0</v>
      </c>
      <c r="G10" s="42" t="b">
        <v>0</v>
      </c>
      <c r="H10" s="43" t="b">
        <v>0</v>
      </c>
      <c r="I10" s="44" t="b">
        <v>1</v>
      </c>
      <c r="J10" s="42" t="b">
        <v>0</v>
      </c>
      <c r="K10" s="43" t="b">
        <v>1</v>
      </c>
      <c r="L10" s="44" t="b">
        <v>0</v>
      </c>
      <c r="M10" s="42" t="b">
        <v>0</v>
      </c>
      <c r="N10" s="43" t="b">
        <v>0</v>
      </c>
      <c r="O10" s="44" t="b">
        <v>1</v>
      </c>
      <c r="P10" s="42" t="b">
        <v>0</v>
      </c>
      <c r="Q10" s="43" t="b">
        <v>0</v>
      </c>
      <c r="R10" s="44" t="b">
        <v>1</v>
      </c>
      <c r="S10" s="41" t="s">
        <v>117</v>
      </c>
      <c r="T10" s="41">
        <v>1988</v>
      </c>
      <c r="U10" s="37" t="s">
        <v>478</v>
      </c>
      <c r="V10" s="37" t="s">
        <v>479</v>
      </c>
    </row>
    <row r="11" spans="1:22" x14ac:dyDescent="0.25">
      <c r="A11" s="37" t="s">
        <v>480</v>
      </c>
      <c r="B11" s="37" t="s">
        <v>423</v>
      </c>
      <c r="C11" s="41">
        <v>227</v>
      </c>
      <c r="D11" s="42" t="b">
        <v>0</v>
      </c>
      <c r="E11" s="43" t="b">
        <v>1</v>
      </c>
      <c r="F11" s="44" t="b">
        <v>0</v>
      </c>
      <c r="G11" s="42" t="b">
        <v>0</v>
      </c>
      <c r="H11" s="43" t="b">
        <v>1</v>
      </c>
      <c r="I11" s="44" t="b">
        <v>0</v>
      </c>
      <c r="J11" s="42" t="b">
        <v>0</v>
      </c>
      <c r="K11" s="43" t="b">
        <v>1</v>
      </c>
      <c r="L11" s="44" t="b">
        <v>0</v>
      </c>
      <c r="M11" s="42" t="b">
        <v>1</v>
      </c>
      <c r="N11" s="43" t="b">
        <v>0</v>
      </c>
      <c r="O11" s="44" t="b">
        <v>0</v>
      </c>
      <c r="P11" s="42" t="b">
        <v>0</v>
      </c>
      <c r="Q11" s="43" t="b">
        <v>0</v>
      </c>
      <c r="R11" s="44" t="b">
        <v>1</v>
      </c>
      <c r="S11" s="41" t="s">
        <v>117</v>
      </c>
      <c r="T11" s="41">
        <v>1992</v>
      </c>
      <c r="U11" s="37" t="s">
        <v>424</v>
      </c>
      <c r="V11" s="37"/>
    </row>
    <row r="12" spans="1:22" x14ac:dyDescent="0.25">
      <c r="A12" s="37" t="s">
        <v>480</v>
      </c>
      <c r="B12" s="37" t="s">
        <v>484</v>
      </c>
      <c r="C12" s="41">
        <v>992</v>
      </c>
      <c r="D12" s="42" t="b">
        <v>0</v>
      </c>
      <c r="E12" s="43" t="b">
        <v>0</v>
      </c>
      <c r="F12" s="44" t="b">
        <v>1</v>
      </c>
      <c r="G12" s="42" t="b">
        <v>0</v>
      </c>
      <c r="H12" s="43" t="b">
        <v>0</v>
      </c>
      <c r="I12" s="44" t="b">
        <v>1</v>
      </c>
      <c r="J12" s="42" t="b">
        <v>1</v>
      </c>
      <c r="K12" s="43" t="b">
        <v>0</v>
      </c>
      <c r="L12" s="44" t="b">
        <v>0</v>
      </c>
      <c r="M12" s="42" t="b">
        <v>0</v>
      </c>
      <c r="N12" s="43" t="b">
        <v>1</v>
      </c>
      <c r="O12" s="44" t="b">
        <v>0</v>
      </c>
      <c r="P12" s="42" t="b">
        <v>0</v>
      </c>
      <c r="Q12" s="43" t="b">
        <v>0</v>
      </c>
      <c r="R12" s="44" t="b">
        <v>1</v>
      </c>
      <c r="S12" s="41" t="s">
        <v>117</v>
      </c>
      <c r="T12" s="41">
        <v>1994</v>
      </c>
      <c r="U12" s="37" t="s">
        <v>257</v>
      </c>
      <c r="V12" s="37" t="s">
        <v>485</v>
      </c>
    </row>
    <row r="13" spans="1:22" x14ac:dyDescent="0.25">
      <c r="A13" s="37" t="s">
        <v>480</v>
      </c>
      <c r="B13" s="37" t="s">
        <v>488</v>
      </c>
      <c r="C13" s="41">
        <v>372</v>
      </c>
      <c r="D13" s="42" t="b">
        <v>1</v>
      </c>
      <c r="E13" s="43" t="b">
        <v>0</v>
      </c>
      <c r="F13" s="44" t="b">
        <v>0</v>
      </c>
      <c r="G13" s="42" t="b">
        <v>0</v>
      </c>
      <c r="H13" s="43" t="b">
        <v>1</v>
      </c>
      <c r="I13" s="44" t="b">
        <v>0</v>
      </c>
      <c r="J13" s="42" t="b">
        <v>1</v>
      </c>
      <c r="K13" s="43" t="b">
        <v>0</v>
      </c>
      <c r="L13" s="44" t="b">
        <v>0</v>
      </c>
      <c r="M13" s="42" t="b">
        <v>0</v>
      </c>
      <c r="N13" s="43" t="b">
        <v>1</v>
      </c>
      <c r="O13" s="44" t="b">
        <v>0</v>
      </c>
      <c r="P13" s="42" t="b">
        <v>0</v>
      </c>
      <c r="Q13" s="43" t="b">
        <v>0</v>
      </c>
      <c r="R13" s="44" t="b">
        <v>1</v>
      </c>
      <c r="S13" s="41" t="s">
        <v>117</v>
      </c>
      <c r="T13" s="41">
        <v>1978</v>
      </c>
      <c r="U13" s="37" t="s">
        <v>489</v>
      </c>
      <c r="V13" s="37" t="s">
        <v>153</v>
      </c>
    </row>
    <row r="14" spans="1:22" x14ac:dyDescent="0.25">
      <c r="A14" s="37" t="s">
        <v>495</v>
      </c>
      <c r="B14" s="37" t="s">
        <v>503</v>
      </c>
      <c r="C14" s="41">
        <v>1086</v>
      </c>
      <c r="D14" s="42" t="b">
        <v>1</v>
      </c>
      <c r="E14" s="43" t="b">
        <v>0</v>
      </c>
      <c r="F14" s="44" t="b">
        <v>0</v>
      </c>
      <c r="G14" s="42" t="b">
        <v>0</v>
      </c>
      <c r="H14" s="43" t="b">
        <v>1</v>
      </c>
      <c r="I14" s="44" t="b">
        <v>0</v>
      </c>
      <c r="J14" s="42" t="b">
        <v>1</v>
      </c>
      <c r="K14" s="43" t="b">
        <v>0</v>
      </c>
      <c r="L14" s="44" t="b">
        <v>0</v>
      </c>
      <c r="M14" s="42" t="b">
        <v>1</v>
      </c>
      <c r="N14" s="43" t="b">
        <v>0</v>
      </c>
      <c r="O14" s="44" t="b">
        <v>0</v>
      </c>
      <c r="P14" s="42" t="b">
        <v>0</v>
      </c>
      <c r="Q14" s="43" t="b">
        <v>0</v>
      </c>
      <c r="R14" s="44" t="b">
        <v>1</v>
      </c>
      <c r="S14" s="41" t="s">
        <v>117</v>
      </c>
      <c r="T14" s="41">
        <v>1990</v>
      </c>
      <c r="U14" s="37" t="s">
        <v>158</v>
      </c>
      <c r="V14" s="37" t="s">
        <v>504</v>
      </c>
    </row>
    <row r="15" spans="1:22" x14ac:dyDescent="0.25">
      <c r="A15" s="37" t="s">
        <v>495</v>
      </c>
      <c r="B15" s="37" t="s">
        <v>371</v>
      </c>
      <c r="C15" s="41">
        <v>916</v>
      </c>
      <c r="D15" s="42" t="b">
        <v>0</v>
      </c>
      <c r="E15" s="43" t="b">
        <v>0</v>
      </c>
      <c r="F15" s="44" t="b">
        <v>0</v>
      </c>
      <c r="G15" s="42" t="b">
        <v>0</v>
      </c>
      <c r="H15" s="43" t="b">
        <v>1</v>
      </c>
      <c r="I15" s="44" t="b">
        <v>0</v>
      </c>
      <c r="J15" s="42" t="b">
        <v>0</v>
      </c>
      <c r="K15" s="43" t="b">
        <v>0</v>
      </c>
      <c r="L15" s="44" t="b">
        <v>1</v>
      </c>
      <c r="M15" s="42" t="b">
        <v>0</v>
      </c>
      <c r="N15" s="43" t="b">
        <v>1</v>
      </c>
      <c r="O15" s="44" t="b">
        <v>0</v>
      </c>
      <c r="P15" s="42" t="b">
        <v>0</v>
      </c>
      <c r="Q15" s="43" t="b">
        <v>0</v>
      </c>
      <c r="R15" s="44" t="b">
        <v>1</v>
      </c>
      <c r="S15" s="41" t="s">
        <v>113</v>
      </c>
      <c r="T15" s="41">
        <v>1971</v>
      </c>
      <c r="U15" s="37" t="s">
        <v>346</v>
      </c>
      <c r="V15" s="37"/>
    </row>
    <row r="16" spans="1:22" x14ac:dyDescent="0.25">
      <c r="A16" s="37" t="s">
        <v>495</v>
      </c>
      <c r="B16" s="37" t="s">
        <v>505</v>
      </c>
      <c r="C16" s="41">
        <v>414</v>
      </c>
      <c r="D16" s="42" t="b">
        <v>1</v>
      </c>
      <c r="E16" s="43" t="b">
        <v>0</v>
      </c>
      <c r="F16" s="44" t="b">
        <v>0</v>
      </c>
      <c r="G16" s="42" t="b">
        <v>0</v>
      </c>
      <c r="H16" s="43" t="b">
        <v>1</v>
      </c>
      <c r="I16" s="44" t="b">
        <v>0</v>
      </c>
      <c r="J16" s="42" t="b">
        <v>0</v>
      </c>
      <c r="K16" s="43" t="b">
        <v>1</v>
      </c>
      <c r="L16" s="44" t="b">
        <v>0</v>
      </c>
      <c r="M16" s="42" t="b">
        <v>0</v>
      </c>
      <c r="N16" s="43" t="b">
        <v>1</v>
      </c>
      <c r="O16" s="44" t="b">
        <v>0</v>
      </c>
      <c r="P16" s="42" t="b">
        <v>0</v>
      </c>
      <c r="Q16" s="43" t="b">
        <v>0</v>
      </c>
      <c r="R16" s="44" t="b">
        <v>1</v>
      </c>
      <c r="S16" s="41" t="s">
        <v>113</v>
      </c>
      <c r="T16" s="41">
        <v>1971</v>
      </c>
      <c r="U16" s="37" t="s">
        <v>506</v>
      </c>
      <c r="V16" s="37" t="s">
        <v>507</v>
      </c>
    </row>
    <row r="17" spans="1:22" x14ac:dyDescent="0.25">
      <c r="A17" s="37" t="s">
        <v>495</v>
      </c>
      <c r="B17" s="37" t="s">
        <v>508</v>
      </c>
      <c r="C17" s="41">
        <v>1528</v>
      </c>
      <c r="D17" s="42" t="b">
        <v>0</v>
      </c>
      <c r="E17" s="43" t="b">
        <v>0</v>
      </c>
      <c r="F17" s="44" t="b">
        <v>1</v>
      </c>
      <c r="G17" s="42" t="b">
        <v>1</v>
      </c>
      <c r="H17" s="43" t="b">
        <v>0</v>
      </c>
      <c r="I17" s="44" t="b">
        <v>0</v>
      </c>
      <c r="J17" s="42" t="b">
        <v>0</v>
      </c>
      <c r="K17" s="43" t="b">
        <v>0</v>
      </c>
      <c r="L17" s="44" t="b">
        <v>1</v>
      </c>
      <c r="M17" s="42" t="b">
        <v>0</v>
      </c>
      <c r="N17" s="43" t="b">
        <v>1</v>
      </c>
      <c r="O17" s="44" t="b">
        <v>0</v>
      </c>
      <c r="P17" s="42" t="b">
        <v>0</v>
      </c>
      <c r="Q17" s="43" t="b">
        <v>0</v>
      </c>
      <c r="R17" s="44" t="b">
        <v>1</v>
      </c>
      <c r="S17" s="41" t="s">
        <v>117</v>
      </c>
      <c r="T17" s="41">
        <v>1994</v>
      </c>
      <c r="U17" s="37" t="s">
        <v>509</v>
      </c>
      <c r="V17" s="37"/>
    </row>
    <row r="18" spans="1:22" x14ac:dyDescent="0.25">
      <c r="A18" s="37" t="s">
        <v>495</v>
      </c>
      <c r="B18" s="37" t="s">
        <v>512</v>
      </c>
      <c r="C18" s="41">
        <v>285</v>
      </c>
      <c r="D18" s="42" t="b">
        <v>0</v>
      </c>
      <c r="E18" s="43" t="b">
        <v>1</v>
      </c>
      <c r="F18" s="44" t="b">
        <v>0</v>
      </c>
      <c r="G18" s="42" t="b">
        <v>0</v>
      </c>
      <c r="H18" s="43" t="b">
        <v>0</v>
      </c>
      <c r="I18" s="44" t="b">
        <v>1</v>
      </c>
      <c r="J18" s="42" t="b">
        <v>0</v>
      </c>
      <c r="K18" s="43" t="b">
        <v>1</v>
      </c>
      <c r="L18" s="44" t="b">
        <v>0</v>
      </c>
      <c r="M18" s="42" t="b">
        <v>0</v>
      </c>
      <c r="N18" s="43" t="b">
        <v>1</v>
      </c>
      <c r="O18" s="44" t="b">
        <v>0</v>
      </c>
      <c r="P18" s="42" t="b">
        <v>0</v>
      </c>
      <c r="Q18" s="43" t="b">
        <v>0</v>
      </c>
      <c r="R18" s="44" t="b">
        <v>1</v>
      </c>
      <c r="S18" s="41" t="s">
        <v>113</v>
      </c>
      <c r="T18" s="41">
        <v>1979</v>
      </c>
      <c r="U18" s="37" t="s">
        <v>513</v>
      </c>
      <c r="V18" s="37" t="s">
        <v>514</v>
      </c>
    </row>
    <row r="19" spans="1:22" x14ac:dyDescent="0.25">
      <c r="A19" s="37" t="s">
        <v>515</v>
      </c>
      <c r="B19" s="37" t="s">
        <v>516</v>
      </c>
      <c r="C19" s="41">
        <v>874</v>
      </c>
      <c r="D19" s="42" t="b">
        <v>0</v>
      </c>
      <c r="E19" s="43" t="b">
        <v>1</v>
      </c>
      <c r="F19" s="44" t="b">
        <v>0</v>
      </c>
      <c r="G19" s="42" t="b">
        <v>0</v>
      </c>
      <c r="H19" s="43" t="b">
        <v>0</v>
      </c>
      <c r="I19" s="44" t="b">
        <v>1</v>
      </c>
      <c r="J19" s="42" t="b">
        <v>0</v>
      </c>
      <c r="K19" s="43" t="b">
        <v>1</v>
      </c>
      <c r="L19" s="44" t="b">
        <v>0</v>
      </c>
      <c r="M19" s="42" t="b">
        <v>1</v>
      </c>
      <c r="N19" s="43" t="b">
        <v>0</v>
      </c>
      <c r="O19" s="44" t="b">
        <v>0</v>
      </c>
      <c r="P19" s="42" t="b">
        <v>0</v>
      </c>
      <c r="Q19" s="43" t="b">
        <v>0</v>
      </c>
      <c r="R19" s="44" t="b">
        <v>1</v>
      </c>
      <c r="S19" s="41" t="s">
        <v>113</v>
      </c>
      <c r="T19" s="41">
        <v>1993</v>
      </c>
      <c r="U19" s="37" t="s">
        <v>517</v>
      </c>
      <c r="V19" s="37" t="s">
        <v>518</v>
      </c>
    </row>
    <row r="20" spans="1:22" x14ac:dyDescent="0.25">
      <c r="A20" s="37" t="s">
        <v>515</v>
      </c>
      <c r="B20" s="37" t="s">
        <v>519</v>
      </c>
      <c r="C20" s="41">
        <v>1117</v>
      </c>
      <c r="D20" s="42" t="b">
        <v>1</v>
      </c>
      <c r="E20" s="43" t="b">
        <v>0</v>
      </c>
      <c r="F20" s="44" t="b">
        <v>0</v>
      </c>
      <c r="G20" s="42" t="b">
        <v>0</v>
      </c>
      <c r="H20" s="43" t="b">
        <v>0</v>
      </c>
      <c r="I20" s="44" t="b">
        <v>1</v>
      </c>
      <c r="J20" s="42" t="b">
        <v>0</v>
      </c>
      <c r="K20" s="43" t="b">
        <v>0</v>
      </c>
      <c r="L20" s="44" t="b">
        <v>1</v>
      </c>
      <c r="M20" s="42" t="b">
        <v>1</v>
      </c>
      <c r="N20" s="43" t="b">
        <v>0</v>
      </c>
      <c r="O20" s="44" t="b">
        <v>0</v>
      </c>
      <c r="P20" s="42" t="b">
        <v>0</v>
      </c>
      <c r="Q20" s="43" t="b">
        <v>0</v>
      </c>
      <c r="R20" s="44" t="b">
        <v>1</v>
      </c>
      <c r="S20" s="41" t="s">
        <v>520</v>
      </c>
      <c r="T20" s="41"/>
      <c r="U20" s="37"/>
      <c r="V20" s="37"/>
    </row>
    <row r="21" spans="1:22" x14ac:dyDescent="0.25">
      <c r="A21" s="37" t="s">
        <v>515</v>
      </c>
      <c r="B21" s="37" t="s">
        <v>521</v>
      </c>
      <c r="C21" s="41">
        <v>871</v>
      </c>
      <c r="D21" s="42" t="b">
        <v>1</v>
      </c>
      <c r="E21" s="43" t="b">
        <v>0</v>
      </c>
      <c r="F21" s="44" t="b">
        <v>0</v>
      </c>
      <c r="G21" s="42" t="b">
        <v>0</v>
      </c>
      <c r="H21" s="43" t="b">
        <v>1</v>
      </c>
      <c r="I21" s="44" t="b">
        <v>0</v>
      </c>
      <c r="J21" s="42" t="b">
        <v>0</v>
      </c>
      <c r="K21" s="43" t="b">
        <v>1</v>
      </c>
      <c r="L21" s="44" t="b">
        <v>0</v>
      </c>
      <c r="M21" s="42" t="b">
        <v>0</v>
      </c>
      <c r="N21" s="43" t="b">
        <v>1</v>
      </c>
      <c r="O21" s="44" t="b">
        <v>0</v>
      </c>
      <c r="P21" s="42" t="b">
        <v>0</v>
      </c>
      <c r="Q21" s="43" t="b">
        <v>0</v>
      </c>
      <c r="R21" s="44" t="b">
        <v>1</v>
      </c>
      <c r="S21" s="41" t="s">
        <v>117</v>
      </c>
      <c r="T21" s="41">
        <v>1984</v>
      </c>
      <c r="U21" s="37" t="s">
        <v>522</v>
      </c>
      <c r="V21" s="37" t="s">
        <v>523</v>
      </c>
    </row>
    <row r="22" spans="1:22" x14ac:dyDescent="0.25">
      <c r="A22" s="37" t="s">
        <v>515</v>
      </c>
      <c r="B22" s="37" t="s">
        <v>524</v>
      </c>
      <c r="C22" s="41">
        <v>359</v>
      </c>
      <c r="D22" s="42" t="b">
        <v>0</v>
      </c>
      <c r="E22" s="43" t="b">
        <v>1</v>
      </c>
      <c r="F22" s="44" t="b">
        <v>0</v>
      </c>
      <c r="G22" s="42" t="b">
        <v>0</v>
      </c>
      <c r="H22" s="43" t="b">
        <v>0</v>
      </c>
      <c r="I22" s="44" t="b">
        <v>1</v>
      </c>
      <c r="J22" s="42" t="b">
        <v>0</v>
      </c>
      <c r="K22" s="43" t="b">
        <v>1</v>
      </c>
      <c r="L22" s="44" t="b">
        <v>0</v>
      </c>
      <c r="M22" s="42" t="b">
        <v>1</v>
      </c>
      <c r="N22" s="43" t="b">
        <v>0</v>
      </c>
      <c r="O22" s="44" t="b">
        <v>0</v>
      </c>
      <c r="P22" s="42" t="b">
        <v>0</v>
      </c>
      <c r="Q22" s="43" t="b">
        <v>0</v>
      </c>
      <c r="R22" s="44" t="b">
        <v>1</v>
      </c>
      <c r="S22" s="41" t="s">
        <v>113</v>
      </c>
      <c r="T22" s="41">
        <v>1969</v>
      </c>
      <c r="U22" s="37" t="s">
        <v>525</v>
      </c>
      <c r="V22" s="37" t="s">
        <v>526</v>
      </c>
    </row>
    <row r="23" spans="1:22" x14ac:dyDescent="0.25">
      <c r="A23" s="37" t="s">
        <v>515</v>
      </c>
      <c r="B23" s="37" t="s">
        <v>527</v>
      </c>
      <c r="C23" s="41">
        <v>315</v>
      </c>
      <c r="D23" s="42" t="b">
        <v>0</v>
      </c>
      <c r="E23" s="43" t="b">
        <v>1</v>
      </c>
      <c r="F23" s="44" t="b">
        <v>0</v>
      </c>
      <c r="G23" s="42" t="b">
        <v>0</v>
      </c>
      <c r="H23" s="43" t="b">
        <v>0</v>
      </c>
      <c r="I23" s="44" t="b">
        <v>1</v>
      </c>
      <c r="J23" s="42" t="b">
        <v>0</v>
      </c>
      <c r="K23" s="43" t="b">
        <v>1</v>
      </c>
      <c r="L23" s="44" t="b">
        <v>0</v>
      </c>
      <c r="M23" s="42" t="b">
        <v>0</v>
      </c>
      <c r="N23" s="43" t="b">
        <v>0</v>
      </c>
      <c r="O23" s="44" t="b">
        <v>1</v>
      </c>
      <c r="P23" s="42" t="b">
        <v>0</v>
      </c>
      <c r="Q23" s="43" t="b">
        <v>0</v>
      </c>
      <c r="R23" s="44" t="b">
        <v>1</v>
      </c>
      <c r="S23" s="41" t="s">
        <v>113</v>
      </c>
      <c r="T23" s="41">
        <v>1976</v>
      </c>
      <c r="U23" s="37" t="s">
        <v>528</v>
      </c>
      <c r="V23" s="37" t="s">
        <v>529</v>
      </c>
    </row>
    <row r="24" spans="1:22" x14ac:dyDescent="0.25">
      <c r="A24" s="37" t="s">
        <v>515</v>
      </c>
      <c r="B24" s="37" t="s">
        <v>530</v>
      </c>
      <c r="C24" s="41">
        <v>693</v>
      </c>
      <c r="D24" s="42" t="b">
        <v>0</v>
      </c>
      <c r="E24" s="43" t="b">
        <v>1</v>
      </c>
      <c r="F24" s="44" t="b">
        <v>0</v>
      </c>
      <c r="G24" s="42" t="b">
        <v>0</v>
      </c>
      <c r="H24" s="43" t="b">
        <v>0</v>
      </c>
      <c r="I24" s="44" t="b">
        <v>1</v>
      </c>
      <c r="J24" s="42" t="b">
        <v>0</v>
      </c>
      <c r="K24" s="43" t="b">
        <v>1</v>
      </c>
      <c r="L24" s="44" t="b">
        <v>0</v>
      </c>
      <c r="M24" s="42" t="b">
        <v>1</v>
      </c>
      <c r="N24" s="43" t="b">
        <v>0</v>
      </c>
      <c r="O24" s="44" t="b">
        <v>0</v>
      </c>
      <c r="P24" s="42" t="b">
        <v>0</v>
      </c>
      <c r="Q24" s="43" t="b">
        <v>0</v>
      </c>
      <c r="R24" s="44" t="b">
        <v>1</v>
      </c>
      <c r="S24" s="41" t="s">
        <v>113</v>
      </c>
      <c r="T24" s="41">
        <v>1973</v>
      </c>
      <c r="U24" s="37" t="s">
        <v>531</v>
      </c>
      <c r="V24" s="37" t="s">
        <v>532</v>
      </c>
    </row>
    <row r="25" spans="1:22" x14ac:dyDescent="0.25">
      <c r="A25" s="37" t="s">
        <v>515</v>
      </c>
      <c r="B25" s="37" t="s">
        <v>533</v>
      </c>
      <c r="C25" s="41">
        <v>531</v>
      </c>
      <c r="D25" s="42" t="b">
        <v>0</v>
      </c>
      <c r="E25" s="43" t="b">
        <v>0</v>
      </c>
      <c r="F25" s="44" t="b">
        <v>1</v>
      </c>
      <c r="G25" s="42" t="b">
        <v>0</v>
      </c>
      <c r="H25" s="43" t="b">
        <v>0</v>
      </c>
      <c r="I25" s="44" t="b">
        <v>1</v>
      </c>
      <c r="J25" s="42" t="b">
        <v>0</v>
      </c>
      <c r="K25" s="43" t="b">
        <v>0</v>
      </c>
      <c r="L25" s="44" t="b">
        <v>0</v>
      </c>
      <c r="M25" s="42" t="b">
        <v>0</v>
      </c>
      <c r="N25" s="43" t="b">
        <v>0</v>
      </c>
      <c r="O25" s="44" t="b">
        <v>1</v>
      </c>
      <c r="P25" s="42" t="b">
        <v>0</v>
      </c>
      <c r="Q25" s="43" t="b">
        <v>0</v>
      </c>
      <c r="R25" s="44" t="b">
        <v>1</v>
      </c>
      <c r="S25" s="41" t="s">
        <v>117</v>
      </c>
      <c r="T25" s="41">
        <v>1987</v>
      </c>
      <c r="U25" s="37" t="s">
        <v>492</v>
      </c>
      <c r="V25" s="37"/>
    </row>
    <row r="26" spans="1:22" x14ac:dyDescent="0.25">
      <c r="A26" s="37" t="s">
        <v>539</v>
      </c>
      <c r="B26" s="37" t="s">
        <v>540</v>
      </c>
      <c r="C26" s="41">
        <v>373</v>
      </c>
      <c r="D26" s="42" t="b">
        <v>0</v>
      </c>
      <c r="E26" s="43" t="b">
        <v>0</v>
      </c>
      <c r="F26" s="44" t="b">
        <v>1</v>
      </c>
      <c r="G26" s="42" t="b">
        <v>0</v>
      </c>
      <c r="H26" s="43" t="b">
        <v>1</v>
      </c>
      <c r="I26" s="44" t="b">
        <v>0</v>
      </c>
      <c r="J26" s="42" t="b">
        <v>0</v>
      </c>
      <c r="K26" s="43" t="b">
        <v>1</v>
      </c>
      <c r="L26" s="44" t="b">
        <v>0</v>
      </c>
      <c r="M26" s="42" t="b">
        <v>0</v>
      </c>
      <c r="N26" s="43" t="b">
        <v>1</v>
      </c>
      <c r="O26" s="44" t="b">
        <v>0</v>
      </c>
      <c r="P26" s="42" t="b">
        <v>0</v>
      </c>
      <c r="Q26" s="43" t="b">
        <v>0</v>
      </c>
      <c r="R26" s="44" t="b">
        <v>1</v>
      </c>
      <c r="S26" s="41" t="s">
        <v>113</v>
      </c>
      <c r="T26" s="41">
        <v>1994</v>
      </c>
      <c r="U26" s="37" t="s">
        <v>541</v>
      </c>
      <c r="V26" s="37" t="s">
        <v>542</v>
      </c>
    </row>
    <row r="27" spans="1:22" x14ac:dyDescent="0.25">
      <c r="A27" s="37" t="s">
        <v>539</v>
      </c>
      <c r="B27" s="37" t="s">
        <v>543</v>
      </c>
      <c r="C27" s="41">
        <v>389</v>
      </c>
      <c r="D27" s="42" t="b">
        <v>0</v>
      </c>
      <c r="E27" s="43" t="b">
        <v>1</v>
      </c>
      <c r="F27" s="44" t="b">
        <v>0</v>
      </c>
      <c r="G27" s="42" t="b">
        <v>0</v>
      </c>
      <c r="H27" s="43" t="b">
        <v>0</v>
      </c>
      <c r="I27" s="44" t="b">
        <v>1</v>
      </c>
      <c r="J27" s="42" t="b">
        <v>0</v>
      </c>
      <c r="K27" s="43" t="b">
        <v>1</v>
      </c>
      <c r="L27" s="44" t="b">
        <v>0</v>
      </c>
      <c r="M27" s="42" t="b">
        <v>0</v>
      </c>
      <c r="N27" s="43" t="b">
        <v>0</v>
      </c>
      <c r="O27" s="44" t="b">
        <v>1</v>
      </c>
      <c r="P27" s="42" t="b">
        <v>0</v>
      </c>
      <c r="Q27" s="43" t="b">
        <v>0</v>
      </c>
      <c r="R27" s="44" t="b">
        <v>1</v>
      </c>
      <c r="S27" s="41" t="s">
        <v>113</v>
      </c>
      <c r="T27" s="41">
        <v>2000</v>
      </c>
      <c r="U27" s="37" t="s">
        <v>189</v>
      </c>
      <c r="V27" s="37" t="s">
        <v>544</v>
      </c>
    </row>
    <row r="28" spans="1:22" x14ac:dyDescent="0.25">
      <c r="A28" s="37" t="s">
        <v>539</v>
      </c>
      <c r="B28" s="37" t="s">
        <v>555</v>
      </c>
      <c r="C28" s="41">
        <v>361</v>
      </c>
      <c r="D28" s="42" t="b">
        <v>0</v>
      </c>
      <c r="E28" s="43" t="b">
        <v>1</v>
      </c>
      <c r="F28" s="44" t="b">
        <v>0</v>
      </c>
      <c r="G28" s="42" t="b">
        <v>0</v>
      </c>
      <c r="H28" s="43" t="b">
        <v>0</v>
      </c>
      <c r="I28" s="44" t="b">
        <v>1</v>
      </c>
      <c r="J28" s="42" t="b">
        <v>0</v>
      </c>
      <c r="K28" s="43" t="b">
        <v>1</v>
      </c>
      <c r="L28" s="44" t="b">
        <v>0</v>
      </c>
      <c r="M28" s="42" t="b">
        <v>0</v>
      </c>
      <c r="N28" s="43" t="b">
        <v>0</v>
      </c>
      <c r="O28" s="44" t="b">
        <v>1</v>
      </c>
      <c r="P28" s="42" t="b">
        <v>0</v>
      </c>
      <c r="Q28" s="43" t="b">
        <v>0</v>
      </c>
      <c r="R28" s="44" t="b">
        <v>1</v>
      </c>
      <c r="S28" s="41" t="s">
        <v>113</v>
      </c>
      <c r="T28" s="41">
        <v>1967</v>
      </c>
      <c r="U28" s="37" t="s">
        <v>556</v>
      </c>
      <c r="V28" s="37" t="s">
        <v>557</v>
      </c>
    </row>
    <row r="29" spans="1:22" x14ac:dyDescent="0.25">
      <c r="A29" s="37" t="s">
        <v>539</v>
      </c>
      <c r="B29" s="37" t="s">
        <v>558</v>
      </c>
      <c r="C29" s="41">
        <v>463</v>
      </c>
      <c r="D29" s="42" t="b">
        <v>1</v>
      </c>
      <c r="E29" s="43" t="b">
        <v>0</v>
      </c>
      <c r="F29" s="44" t="b">
        <v>0</v>
      </c>
      <c r="G29" s="42" t="b">
        <v>0</v>
      </c>
      <c r="H29" s="43" t="b">
        <v>0</v>
      </c>
      <c r="I29" s="44" t="b">
        <v>1</v>
      </c>
      <c r="J29" s="42" t="b">
        <v>1</v>
      </c>
      <c r="K29" s="43" t="b">
        <v>0</v>
      </c>
      <c r="L29" s="44" t="b">
        <v>0</v>
      </c>
      <c r="M29" s="42" t="b">
        <v>0</v>
      </c>
      <c r="N29" s="43" t="b">
        <v>1</v>
      </c>
      <c r="O29" s="44" t="b">
        <v>0</v>
      </c>
      <c r="P29" s="42" t="b">
        <v>0</v>
      </c>
      <c r="Q29" s="43" t="b">
        <v>0</v>
      </c>
      <c r="R29" s="44" t="b">
        <v>1</v>
      </c>
      <c r="S29" s="41" t="s">
        <v>113</v>
      </c>
      <c r="T29" s="41">
        <v>1972</v>
      </c>
      <c r="U29" s="37" t="s">
        <v>559</v>
      </c>
      <c r="V29" s="37" t="s">
        <v>560</v>
      </c>
    </row>
    <row r="30" spans="1:22" x14ac:dyDescent="0.25">
      <c r="A30" s="37" t="s">
        <v>561</v>
      </c>
      <c r="B30" s="37" t="s">
        <v>237</v>
      </c>
      <c r="C30" s="41">
        <v>1725</v>
      </c>
      <c r="D30" s="42" t="b">
        <v>0</v>
      </c>
      <c r="E30" s="43" t="b">
        <v>0</v>
      </c>
      <c r="F30" s="44" t="b">
        <v>1</v>
      </c>
      <c r="G30" s="42" t="b">
        <v>0</v>
      </c>
      <c r="H30" s="43" t="b">
        <v>0</v>
      </c>
      <c r="I30" s="44" t="b">
        <v>1</v>
      </c>
      <c r="J30" s="42" t="b">
        <v>0</v>
      </c>
      <c r="K30" s="43" t="b">
        <v>1</v>
      </c>
      <c r="L30" s="44" t="b">
        <v>0</v>
      </c>
      <c r="M30" s="42" t="b">
        <v>1</v>
      </c>
      <c r="N30" s="43" t="b">
        <v>0</v>
      </c>
      <c r="O30" s="44" t="b">
        <v>0</v>
      </c>
      <c r="P30" s="42" t="b">
        <v>0</v>
      </c>
      <c r="Q30" s="43" t="b">
        <v>0</v>
      </c>
      <c r="R30" s="44" t="b">
        <v>1</v>
      </c>
      <c r="S30" s="41" t="s">
        <v>117</v>
      </c>
      <c r="T30" s="41">
        <v>1970</v>
      </c>
      <c r="U30" s="37" t="s">
        <v>411</v>
      </c>
      <c r="V30" s="37" t="s">
        <v>569</v>
      </c>
    </row>
    <row r="31" spans="1:22" x14ac:dyDescent="0.25">
      <c r="A31" s="37" t="s">
        <v>561</v>
      </c>
      <c r="B31" s="37" t="s">
        <v>578</v>
      </c>
      <c r="C31" s="41">
        <v>131</v>
      </c>
      <c r="D31" s="42" t="b">
        <v>0</v>
      </c>
      <c r="E31" s="43" t="b">
        <v>0</v>
      </c>
      <c r="F31" s="44" t="b">
        <v>1</v>
      </c>
      <c r="G31" s="42" t="b">
        <v>0</v>
      </c>
      <c r="H31" s="43" t="b">
        <v>0</v>
      </c>
      <c r="I31" s="44" t="b">
        <v>1</v>
      </c>
      <c r="J31" s="42" t="b">
        <v>0</v>
      </c>
      <c r="K31" s="43" t="b">
        <v>0</v>
      </c>
      <c r="L31" s="44" t="b">
        <v>1</v>
      </c>
      <c r="M31" s="42" t="b">
        <v>0</v>
      </c>
      <c r="N31" s="43" t="b">
        <v>1</v>
      </c>
      <c r="O31" s="44" t="b">
        <v>0</v>
      </c>
      <c r="P31" s="42" t="b">
        <v>0</v>
      </c>
      <c r="Q31" s="43" t="b">
        <v>0</v>
      </c>
      <c r="R31" s="44" t="b">
        <v>1</v>
      </c>
      <c r="S31" s="41" t="s">
        <v>113</v>
      </c>
      <c r="T31" s="41">
        <v>1975</v>
      </c>
      <c r="U31" s="37" t="s">
        <v>224</v>
      </c>
      <c r="V31" s="37"/>
    </row>
    <row r="32" spans="1:22" x14ac:dyDescent="0.25">
      <c r="A32" s="37" t="s">
        <v>579</v>
      </c>
      <c r="B32" s="37" t="s">
        <v>580</v>
      </c>
      <c r="C32" s="41">
        <v>813</v>
      </c>
      <c r="D32" s="42" t="b">
        <v>0</v>
      </c>
      <c r="E32" s="43" t="b">
        <v>1</v>
      </c>
      <c r="F32" s="44" t="b">
        <v>0</v>
      </c>
      <c r="G32" s="42" t="b">
        <v>0</v>
      </c>
      <c r="H32" s="43" t="b">
        <v>1</v>
      </c>
      <c r="I32" s="44" t="b">
        <v>0</v>
      </c>
      <c r="J32" s="42" t="b">
        <v>0</v>
      </c>
      <c r="K32" s="43" t="b">
        <v>1</v>
      </c>
      <c r="L32" s="44" t="b">
        <v>0</v>
      </c>
      <c r="M32" s="42" t="b">
        <v>0</v>
      </c>
      <c r="N32" s="43" t="b">
        <v>0</v>
      </c>
      <c r="O32" s="44" t="b">
        <v>1</v>
      </c>
      <c r="P32" s="42" t="b">
        <v>0</v>
      </c>
      <c r="Q32" s="43" t="b">
        <v>0</v>
      </c>
      <c r="R32" s="44" t="b">
        <v>1</v>
      </c>
      <c r="S32" s="41" t="s">
        <v>117</v>
      </c>
      <c r="T32" s="41">
        <v>1986</v>
      </c>
      <c r="U32" s="37" t="s">
        <v>581</v>
      </c>
      <c r="V32" s="37" t="s">
        <v>582</v>
      </c>
    </row>
    <row r="33" spans="1:22" x14ac:dyDescent="0.25">
      <c r="A33" s="37" t="s">
        <v>579</v>
      </c>
      <c r="B33" s="37" t="s">
        <v>587</v>
      </c>
      <c r="C33" s="41">
        <v>691</v>
      </c>
      <c r="D33" s="42" t="b">
        <v>0</v>
      </c>
      <c r="E33" s="43" t="b">
        <v>0</v>
      </c>
      <c r="F33" s="44" t="b">
        <v>1</v>
      </c>
      <c r="G33" s="42" t="b">
        <v>0</v>
      </c>
      <c r="H33" s="43" t="b">
        <v>1</v>
      </c>
      <c r="I33" s="44" t="b">
        <v>0</v>
      </c>
      <c r="J33" s="42" t="b">
        <v>0</v>
      </c>
      <c r="K33" s="43" t="b">
        <v>0</v>
      </c>
      <c r="L33" s="44" t="b">
        <v>1</v>
      </c>
      <c r="M33" s="42" t="b">
        <v>1</v>
      </c>
      <c r="N33" s="43" t="b">
        <v>0</v>
      </c>
      <c r="O33" s="44" t="b">
        <v>0</v>
      </c>
      <c r="P33" s="42" t="b">
        <v>0</v>
      </c>
      <c r="Q33" s="43" t="b">
        <v>0</v>
      </c>
      <c r="R33" s="44" t="b">
        <v>1</v>
      </c>
      <c r="S33" s="41" t="s">
        <v>117</v>
      </c>
      <c r="T33" s="41">
        <v>1988</v>
      </c>
      <c r="U33" s="37" t="s">
        <v>581</v>
      </c>
      <c r="V33" s="37" t="s">
        <v>582</v>
      </c>
    </row>
    <row r="34" spans="1:22" x14ac:dyDescent="0.25">
      <c r="A34" s="37" t="s">
        <v>579</v>
      </c>
      <c r="B34" s="37" t="s">
        <v>332</v>
      </c>
      <c r="C34" s="41">
        <v>318</v>
      </c>
      <c r="D34" s="42" t="b">
        <v>1</v>
      </c>
      <c r="E34" s="43" t="b">
        <v>0</v>
      </c>
      <c r="F34" s="44" t="b">
        <v>0</v>
      </c>
      <c r="G34" s="42" t="b">
        <v>0</v>
      </c>
      <c r="H34" s="43" t="b">
        <v>1</v>
      </c>
      <c r="I34" s="44" t="b">
        <v>0</v>
      </c>
      <c r="J34" s="42" t="b">
        <v>1</v>
      </c>
      <c r="K34" s="43" t="b">
        <v>0</v>
      </c>
      <c r="L34" s="44" t="b">
        <v>0</v>
      </c>
      <c r="M34" s="42" t="b">
        <v>1</v>
      </c>
      <c r="N34" s="43" t="b">
        <v>0</v>
      </c>
      <c r="O34" s="44" t="b">
        <v>0</v>
      </c>
      <c r="P34" s="42" t="b">
        <v>0</v>
      </c>
      <c r="Q34" s="43" t="b">
        <v>0</v>
      </c>
      <c r="R34" s="44" t="b">
        <v>1</v>
      </c>
      <c r="S34" s="41" t="s">
        <v>117</v>
      </c>
      <c r="T34" s="41">
        <v>1982</v>
      </c>
      <c r="U34" s="37" t="s">
        <v>411</v>
      </c>
      <c r="V34" s="37" t="s">
        <v>212</v>
      </c>
    </row>
    <row r="35" spans="1:22" x14ac:dyDescent="0.25">
      <c r="A35" s="37" t="s">
        <v>579</v>
      </c>
      <c r="B35" s="37" t="s">
        <v>591</v>
      </c>
      <c r="C35" s="41">
        <v>199</v>
      </c>
      <c r="D35" s="42" t="b">
        <v>0</v>
      </c>
      <c r="E35" s="43" t="b">
        <v>0</v>
      </c>
      <c r="F35" s="44" t="b">
        <v>1</v>
      </c>
      <c r="G35" s="42" t="b">
        <v>1</v>
      </c>
      <c r="H35" s="43" t="b">
        <v>0</v>
      </c>
      <c r="I35" s="44" t="b">
        <v>0</v>
      </c>
      <c r="J35" s="42" t="b">
        <v>0</v>
      </c>
      <c r="K35" s="43" t="b">
        <v>0</v>
      </c>
      <c r="L35" s="44" t="b">
        <v>1</v>
      </c>
      <c r="M35" s="42" t="b">
        <v>0</v>
      </c>
      <c r="N35" s="43" t="b">
        <v>1</v>
      </c>
      <c r="O35" s="44" t="b">
        <v>0</v>
      </c>
      <c r="P35" s="42" t="b">
        <v>0</v>
      </c>
      <c r="Q35" s="43" t="b">
        <v>0</v>
      </c>
      <c r="R35" s="44" t="b">
        <v>1</v>
      </c>
      <c r="S35" s="41" t="s">
        <v>117</v>
      </c>
      <c r="T35" s="41">
        <v>1988</v>
      </c>
      <c r="U35" s="37" t="s">
        <v>592</v>
      </c>
      <c r="V35" s="37" t="s">
        <v>593</v>
      </c>
    </row>
    <row r="36" spans="1:22" x14ac:dyDescent="0.25">
      <c r="A36" s="37" t="s">
        <v>594</v>
      </c>
      <c r="B36" s="37" t="s">
        <v>131</v>
      </c>
      <c r="C36" s="41">
        <v>774</v>
      </c>
      <c r="D36" s="42" t="b">
        <v>0</v>
      </c>
      <c r="E36" s="43" t="b">
        <v>1</v>
      </c>
      <c r="F36" s="44" t="b">
        <v>0</v>
      </c>
      <c r="G36" s="42" t="b">
        <v>0</v>
      </c>
      <c r="H36" s="43" t="b">
        <v>0</v>
      </c>
      <c r="I36" s="44" t="b">
        <v>1</v>
      </c>
      <c r="J36" s="42" t="b">
        <v>0</v>
      </c>
      <c r="K36" s="43" t="b">
        <v>1</v>
      </c>
      <c r="L36" s="44" t="b">
        <v>0</v>
      </c>
      <c r="M36" s="42" t="b">
        <v>1</v>
      </c>
      <c r="N36" s="43" t="b">
        <v>0</v>
      </c>
      <c r="O36" s="44" t="b">
        <v>0</v>
      </c>
      <c r="P36" s="42" t="b">
        <v>0</v>
      </c>
      <c r="Q36" s="43" t="b">
        <v>0</v>
      </c>
      <c r="R36" s="44" t="b">
        <v>1</v>
      </c>
      <c r="S36" s="41" t="s">
        <v>117</v>
      </c>
      <c r="T36" s="41">
        <v>1981</v>
      </c>
      <c r="U36" s="37" t="s">
        <v>595</v>
      </c>
      <c r="V36" s="37" t="s">
        <v>596</v>
      </c>
    </row>
    <row r="37" spans="1:22" x14ac:dyDescent="0.25">
      <c r="A37" s="37" t="s">
        <v>594</v>
      </c>
      <c r="B37" s="37" t="s">
        <v>602</v>
      </c>
      <c r="C37" s="41">
        <v>591</v>
      </c>
      <c r="D37" s="42" t="b">
        <v>0</v>
      </c>
      <c r="E37" s="43" t="b">
        <v>1</v>
      </c>
      <c r="F37" s="44" t="b">
        <v>0</v>
      </c>
      <c r="G37" s="42" t="b">
        <v>0</v>
      </c>
      <c r="H37" s="43" t="b">
        <v>1</v>
      </c>
      <c r="I37" s="44" t="b">
        <v>0</v>
      </c>
      <c r="J37" s="42" t="b">
        <v>0</v>
      </c>
      <c r="K37" s="43" t="b">
        <v>1</v>
      </c>
      <c r="L37" s="44" t="b">
        <v>0</v>
      </c>
      <c r="M37" s="42" t="b">
        <v>0</v>
      </c>
      <c r="N37" s="43" t="b">
        <v>0</v>
      </c>
      <c r="O37" s="44" t="b">
        <v>1</v>
      </c>
      <c r="P37" s="42" t="b">
        <v>0</v>
      </c>
      <c r="Q37" s="43" t="b">
        <v>0</v>
      </c>
      <c r="R37" s="44" t="b">
        <v>1</v>
      </c>
      <c r="S37" s="41" t="s">
        <v>117</v>
      </c>
      <c r="T37" s="41">
        <v>1994</v>
      </c>
      <c r="U37" s="37" t="s">
        <v>186</v>
      </c>
      <c r="V37" s="37" t="s">
        <v>603</v>
      </c>
    </row>
    <row r="38" spans="1:22" x14ac:dyDescent="0.25">
      <c r="A38" s="37" t="s">
        <v>594</v>
      </c>
      <c r="B38" s="37" t="s">
        <v>611</v>
      </c>
      <c r="C38" s="41">
        <v>222</v>
      </c>
      <c r="D38" s="42" t="b">
        <v>1</v>
      </c>
      <c r="E38" s="43" t="b">
        <v>0</v>
      </c>
      <c r="F38" s="44" t="b">
        <v>0</v>
      </c>
      <c r="G38" s="42" t="b">
        <v>0</v>
      </c>
      <c r="H38" s="43" t="b">
        <v>1</v>
      </c>
      <c r="I38" s="44" t="b">
        <v>0</v>
      </c>
      <c r="J38" s="42" t="b">
        <v>1</v>
      </c>
      <c r="K38" s="43" t="b">
        <v>0</v>
      </c>
      <c r="L38" s="44" t="b">
        <v>0</v>
      </c>
      <c r="M38" s="42" t="b">
        <v>1</v>
      </c>
      <c r="N38" s="43" t="b">
        <v>0</v>
      </c>
      <c r="O38" s="44" t="b">
        <v>0</v>
      </c>
      <c r="P38" s="42" t="b">
        <v>0</v>
      </c>
      <c r="Q38" s="43" t="b">
        <v>0</v>
      </c>
      <c r="R38" s="44" t="b">
        <v>1</v>
      </c>
      <c r="S38" s="41" t="s">
        <v>117</v>
      </c>
      <c r="T38" s="41">
        <v>1991</v>
      </c>
      <c r="U38" s="37" t="s">
        <v>612</v>
      </c>
      <c r="V38" s="37" t="s">
        <v>613</v>
      </c>
    </row>
    <row r="39" spans="1:22" x14ac:dyDescent="0.25">
      <c r="A39" s="37" t="s">
        <v>614</v>
      </c>
      <c r="B39" s="37" t="s">
        <v>615</v>
      </c>
      <c r="C39" s="41">
        <v>516</v>
      </c>
      <c r="D39" s="42" t="b">
        <v>0</v>
      </c>
      <c r="E39" s="43" t="b">
        <v>0</v>
      </c>
      <c r="F39" s="44" t="b">
        <v>1</v>
      </c>
      <c r="G39" s="42" t="b">
        <v>0</v>
      </c>
      <c r="H39" s="43" t="b">
        <v>0</v>
      </c>
      <c r="I39" s="44" t="b">
        <v>1</v>
      </c>
      <c r="J39" s="42" t="b">
        <v>0</v>
      </c>
      <c r="K39" s="43" t="b">
        <v>1</v>
      </c>
      <c r="L39" s="44" t="b">
        <v>0</v>
      </c>
      <c r="M39" s="42" t="b">
        <v>0</v>
      </c>
      <c r="N39" s="43" t="b">
        <v>1</v>
      </c>
      <c r="O39" s="44" t="b">
        <v>0</v>
      </c>
      <c r="P39" s="42" t="b">
        <v>0</v>
      </c>
      <c r="Q39" s="43" t="b">
        <v>0</v>
      </c>
      <c r="R39" s="44" t="b">
        <v>1</v>
      </c>
      <c r="S39" s="41" t="s">
        <v>117</v>
      </c>
      <c r="T39" s="41">
        <v>1992</v>
      </c>
      <c r="U39" s="37" t="s">
        <v>616</v>
      </c>
      <c r="V39" s="37" t="s">
        <v>617</v>
      </c>
    </row>
    <row r="40" spans="1:22" x14ac:dyDescent="0.25">
      <c r="A40" s="37" t="s">
        <v>614</v>
      </c>
      <c r="B40" s="37" t="s">
        <v>618</v>
      </c>
      <c r="C40" s="41">
        <v>827</v>
      </c>
      <c r="D40" s="42" t="b">
        <v>1</v>
      </c>
      <c r="E40" s="43" t="b">
        <v>0</v>
      </c>
      <c r="F40" s="44" t="b">
        <v>0</v>
      </c>
      <c r="G40" s="42" t="b">
        <v>0</v>
      </c>
      <c r="H40" s="43" t="b">
        <v>0</v>
      </c>
      <c r="I40" s="44" t="b">
        <v>1</v>
      </c>
      <c r="J40" s="42" t="b">
        <v>1</v>
      </c>
      <c r="K40" s="43" t="b">
        <v>0</v>
      </c>
      <c r="L40" s="44" t="b">
        <v>0</v>
      </c>
      <c r="M40" s="42" t="b">
        <v>1</v>
      </c>
      <c r="N40" s="43" t="b">
        <v>0</v>
      </c>
      <c r="O40" s="44" t="b">
        <v>0</v>
      </c>
      <c r="P40" s="42" t="b">
        <v>0</v>
      </c>
      <c r="Q40" s="43" t="b">
        <v>0</v>
      </c>
      <c r="R40" s="44" t="b">
        <v>1</v>
      </c>
      <c r="S40" s="41" t="s">
        <v>113</v>
      </c>
      <c r="T40" s="41">
        <v>1995</v>
      </c>
      <c r="U40" s="37" t="s">
        <v>619</v>
      </c>
      <c r="V40" s="37" t="s">
        <v>620</v>
      </c>
    </row>
    <row r="41" spans="1:22" ht="13" thickBot="1" x14ac:dyDescent="0.3">
      <c r="B41" t="s">
        <v>635</v>
      </c>
      <c r="C41" s="72"/>
      <c r="D41" s="91">
        <f>COUNTIF(D2:D40,"TRUE")</f>
        <v>13</v>
      </c>
      <c r="E41" s="60">
        <f t="shared" ref="E41:R41" si="0">COUNTIF(E2:E40,"TRUE")</f>
        <v>15</v>
      </c>
      <c r="F41" s="92">
        <f t="shared" si="0"/>
        <v>10</v>
      </c>
      <c r="G41" s="91">
        <f t="shared" si="0"/>
        <v>3</v>
      </c>
      <c r="H41" s="60">
        <f t="shared" si="0"/>
        <v>14</v>
      </c>
      <c r="I41" s="92">
        <f t="shared" si="0"/>
        <v>22</v>
      </c>
      <c r="J41" s="91">
        <f t="shared" si="0"/>
        <v>10</v>
      </c>
      <c r="K41" s="60">
        <f t="shared" si="0"/>
        <v>22</v>
      </c>
      <c r="L41" s="92">
        <f t="shared" si="0"/>
        <v>6</v>
      </c>
      <c r="M41" s="91">
        <f t="shared" si="0"/>
        <v>17</v>
      </c>
      <c r="N41" s="60">
        <f t="shared" si="0"/>
        <v>13</v>
      </c>
      <c r="O41" s="92">
        <f t="shared" si="0"/>
        <v>9</v>
      </c>
      <c r="P41" s="91">
        <f t="shared" si="0"/>
        <v>0</v>
      </c>
      <c r="Q41" s="60">
        <f t="shared" si="0"/>
        <v>0</v>
      </c>
      <c r="R41" s="92">
        <f t="shared" si="0"/>
        <v>39</v>
      </c>
    </row>
    <row r="44" spans="1:22" ht="13" thickBot="1" x14ac:dyDescent="0.3"/>
    <row r="45" spans="1:22" ht="13" x14ac:dyDescent="0.3">
      <c r="D45" s="38" t="s">
        <v>1</v>
      </c>
      <c r="E45" s="39" t="s">
        <v>282</v>
      </c>
      <c r="F45" s="39" t="s">
        <v>283</v>
      </c>
      <c r="G45" s="90" t="s">
        <v>636</v>
      </c>
      <c r="H45" s="38" t="s">
        <v>2</v>
      </c>
      <c r="I45" s="39" t="s">
        <v>282</v>
      </c>
      <c r="J45" s="39" t="s">
        <v>283</v>
      </c>
      <c r="K45" s="90" t="s">
        <v>636</v>
      </c>
      <c r="L45" s="38" t="s">
        <v>3</v>
      </c>
      <c r="M45" s="39" t="s">
        <v>282</v>
      </c>
      <c r="N45" s="39" t="s">
        <v>283</v>
      </c>
      <c r="O45" s="90" t="s">
        <v>636</v>
      </c>
      <c r="P45" s="38" t="s">
        <v>4</v>
      </c>
      <c r="Q45" s="39" t="s">
        <v>282</v>
      </c>
      <c r="R45" s="39" t="s">
        <v>283</v>
      </c>
      <c r="S45" s="90" t="s">
        <v>636</v>
      </c>
    </row>
    <row r="46" spans="1:22" ht="13" x14ac:dyDescent="0.3">
      <c r="D46" s="57" t="s">
        <v>60</v>
      </c>
      <c r="E46" s="24" t="s">
        <v>203</v>
      </c>
      <c r="F46" s="85">
        <v>0.4</v>
      </c>
      <c r="G46" s="78">
        <v>0.26</v>
      </c>
      <c r="H46" s="57" t="s">
        <v>100</v>
      </c>
      <c r="I46" s="24" t="s">
        <v>203</v>
      </c>
      <c r="J46" s="85">
        <v>0.36</v>
      </c>
      <c r="K46" s="78">
        <v>0.25</v>
      </c>
      <c r="L46" s="57" t="s">
        <v>60</v>
      </c>
      <c r="M46" s="24" t="s">
        <v>203</v>
      </c>
      <c r="N46" s="84">
        <v>0.57999999999999996</v>
      </c>
      <c r="O46" s="78">
        <v>0.39</v>
      </c>
      <c r="P46" s="57" t="s">
        <v>60</v>
      </c>
      <c r="Q46" s="24" t="s">
        <v>203</v>
      </c>
      <c r="R46" s="84">
        <v>0.33</v>
      </c>
      <c r="S46" s="78">
        <v>0.2</v>
      </c>
    </row>
    <row r="47" spans="1:22" x14ac:dyDescent="0.25">
      <c r="D47" s="57" t="s">
        <v>61</v>
      </c>
      <c r="E47" s="176" t="s">
        <v>33</v>
      </c>
      <c r="F47" s="176"/>
      <c r="G47" s="58"/>
      <c r="H47" s="57" t="s">
        <v>61</v>
      </c>
      <c r="I47" s="176" t="s">
        <v>33</v>
      </c>
      <c r="J47" s="176"/>
      <c r="K47" s="58"/>
      <c r="L47" s="57" t="s">
        <v>61</v>
      </c>
      <c r="M47" s="177" t="s">
        <v>10</v>
      </c>
      <c r="N47" s="177"/>
      <c r="O47" s="58"/>
      <c r="P47" s="57" t="s">
        <v>61</v>
      </c>
      <c r="Q47" s="176" t="s">
        <v>106</v>
      </c>
      <c r="R47" s="176"/>
      <c r="S47" s="58"/>
    </row>
    <row r="48" spans="1:22" x14ac:dyDescent="0.25">
      <c r="D48" s="57" t="s">
        <v>62</v>
      </c>
      <c r="E48" s="24"/>
      <c r="F48" s="24"/>
      <c r="G48" s="58"/>
      <c r="H48" s="57" t="s">
        <v>62</v>
      </c>
      <c r="I48" s="24"/>
      <c r="J48" s="24"/>
      <c r="K48" s="58"/>
      <c r="L48" s="57" t="s">
        <v>62</v>
      </c>
      <c r="M48" s="24"/>
      <c r="N48" s="24"/>
      <c r="O48" s="58"/>
      <c r="P48" s="57" t="s">
        <v>62</v>
      </c>
      <c r="Q48" s="18"/>
      <c r="R48" s="24"/>
      <c r="S48" s="58"/>
    </row>
    <row r="49" spans="4:20" ht="13" x14ac:dyDescent="0.3">
      <c r="D49" s="57" t="s">
        <v>63</v>
      </c>
      <c r="E49" s="24" t="s">
        <v>204</v>
      </c>
      <c r="F49" s="84">
        <v>0.26</v>
      </c>
      <c r="G49" s="78">
        <v>0.25</v>
      </c>
      <c r="H49" s="57" t="s">
        <v>63</v>
      </c>
      <c r="I49" s="24" t="s">
        <v>204</v>
      </c>
      <c r="J49" s="84">
        <v>0.56000000000000005</v>
      </c>
      <c r="K49" s="78">
        <v>0.41</v>
      </c>
      <c r="L49" s="57" t="s">
        <v>63</v>
      </c>
      <c r="M49" s="86" t="s">
        <v>421</v>
      </c>
      <c r="N49" s="85">
        <v>0.16</v>
      </c>
      <c r="O49" s="78">
        <v>0.13</v>
      </c>
      <c r="P49" s="57" t="s">
        <v>98</v>
      </c>
      <c r="Q49" s="86" t="s">
        <v>421</v>
      </c>
      <c r="R49" s="85">
        <v>0.23</v>
      </c>
      <c r="S49" s="78">
        <v>0.25</v>
      </c>
    </row>
    <row r="50" spans="4:20" x14ac:dyDescent="0.25">
      <c r="D50" s="57" t="s">
        <v>64</v>
      </c>
      <c r="E50" s="177" t="s">
        <v>10</v>
      </c>
      <c r="F50" s="177"/>
      <c r="G50" s="58"/>
      <c r="H50" s="57" t="s">
        <v>64</v>
      </c>
      <c r="I50" s="177" t="s">
        <v>10</v>
      </c>
      <c r="J50" s="177"/>
      <c r="K50" s="58"/>
      <c r="L50" s="57" t="s">
        <v>64</v>
      </c>
      <c r="M50" s="177" t="s">
        <v>32</v>
      </c>
      <c r="N50" s="177"/>
      <c r="O50" s="58"/>
      <c r="P50" s="57" t="s">
        <v>99</v>
      </c>
      <c r="Q50" s="177" t="s">
        <v>87</v>
      </c>
      <c r="R50" s="177"/>
      <c r="S50" s="58"/>
    </row>
    <row r="51" spans="4:20" x14ac:dyDescent="0.25">
      <c r="D51" s="57" t="s">
        <v>65</v>
      </c>
      <c r="E51" s="18"/>
      <c r="F51" s="24"/>
      <c r="G51" s="58"/>
      <c r="H51" s="57" t="s">
        <v>101</v>
      </c>
      <c r="I51" s="18"/>
      <c r="J51" s="24"/>
      <c r="K51" s="58"/>
      <c r="L51" s="57" t="s">
        <v>101</v>
      </c>
      <c r="M51" s="18"/>
      <c r="N51" s="24"/>
      <c r="O51" s="58"/>
      <c r="P51" s="57" t="s">
        <v>25</v>
      </c>
      <c r="Q51" s="18"/>
      <c r="R51" s="24"/>
      <c r="S51" s="58"/>
    </row>
    <row r="52" spans="4:20" x14ac:dyDescent="0.25">
      <c r="D52" s="57" t="s">
        <v>66</v>
      </c>
      <c r="E52" s="24" t="s">
        <v>420</v>
      </c>
      <c r="F52" s="82">
        <v>0.34</v>
      </c>
      <c r="G52" s="80">
        <v>0.49</v>
      </c>
      <c r="H52" s="57" t="s">
        <v>66</v>
      </c>
      <c r="I52" s="24" t="s">
        <v>420</v>
      </c>
      <c r="J52" s="82">
        <v>0.08</v>
      </c>
      <c r="K52" s="80">
        <v>0.34</v>
      </c>
      <c r="L52" s="57" t="s">
        <v>66</v>
      </c>
      <c r="M52" s="24" t="s">
        <v>420</v>
      </c>
      <c r="N52" s="82">
        <v>0.26</v>
      </c>
      <c r="O52" s="80">
        <v>0.48</v>
      </c>
      <c r="P52" s="57" t="s">
        <v>66</v>
      </c>
      <c r="Q52" s="24" t="s">
        <v>420</v>
      </c>
      <c r="R52" s="82">
        <v>0.44</v>
      </c>
      <c r="S52" s="80">
        <v>0.54</v>
      </c>
    </row>
    <row r="53" spans="4:20" ht="13" thickBot="1" x14ac:dyDescent="0.3">
      <c r="D53" s="59"/>
      <c r="E53" s="178" t="s">
        <v>56</v>
      </c>
      <c r="F53" s="178"/>
      <c r="G53" s="62"/>
      <c r="H53" s="59"/>
      <c r="I53" s="178" t="s">
        <v>56</v>
      </c>
      <c r="J53" s="178"/>
      <c r="K53" s="62"/>
      <c r="L53" s="59"/>
      <c r="M53" s="178" t="s">
        <v>56</v>
      </c>
      <c r="N53" s="178"/>
      <c r="O53" s="62"/>
      <c r="P53" s="59"/>
      <c r="Q53" s="178" t="s">
        <v>56</v>
      </c>
      <c r="R53" s="178"/>
      <c r="S53" s="62"/>
    </row>
    <row r="56" spans="4:20" x14ac:dyDescent="0.25">
      <c r="G56" s="54"/>
      <c r="H56" s="54"/>
      <c r="S56"/>
      <c r="T56"/>
    </row>
    <row r="57" spans="4:20" x14ac:dyDescent="0.25">
      <c r="G57" s="54"/>
      <c r="H57" s="54"/>
      <c r="S57"/>
      <c r="T57"/>
    </row>
    <row r="58" spans="4:20" x14ac:dyDescent="0.25">
      <c r="G58" s="54"/>
      <c r="H58" s="54"/>
      <c r="S58"/>
      <c r="T58"/>
    </row>
    <row r="59" spans="4:20" x14ac:dyDescent="0.25">
      <c r="G59" s="54"/>
      <c r="H59" s="54"/>
      <c r="S59"/>
      <c r="T59"/>
    </row>
    <row r="60" spans="4:20" x14ac:dyDescent="0.25">
      <c r="G60" s="54"/>
      <c r="H60" s="54"/>
      <c r="S60"/>
      <c r="T60"/>
    </row>
    <row r="61" spans="4:20" x14ac:dyDescent="0.25">
      <c r="G61" s="54"/>
      <c r="H61" s="54"/>
      <c r="S61"/>
      <c r="T61"/>
    </row>
    <row r="62" spans="4:20" x14ac:dyDescent="0.25">
      <c r="G62" s="54"/>
      <c r="H62" s="54"/>
      <c r="S62"/>
      <c r="T62"/>
    </row>
    <row r="63" spans="4:20" x14ac:dyDescent="0.25">
      <c r="G63" s="54"/>
      <c r="H63" s="54"/>
      <c r="S63"/>
      <c r="T63"/>
    </row>
    <row r="64" spans="4:20" x14ac:dyDescent="0.25">
      <c r="G64" s="54"/>
      <c r="H64" s="54"/>
      <c r="S64"/>
      <c r="T64"/>
    </row>
  </sheetData>
  <sortState xmlns:xlrd2="http://schemas.microsoft.com/office/spreadsheetml/2017/richdata2" ref="A2:V101">
    <sortCondition ref="R1:R40"/>
  </sortState>
  <mergeCells count="12">
    <mergeCell ref="E53:F53"/>
    <mergeCell ref="I53:J53"/>
    <mergeCell ref="M53:N53"/>
    <mergeCell ref="Q53:R53"/>
    <mergeCell ref="E47:F47"/>
    <mergeCell ref="I47:J47"/>
    <mergeCell ref="M47:N47"/>
    <mergeCell ref="Q47:R47"/>
    <mergeCell ref="E50:F50"/>
    <mergeCell ref="I50:J50"/>
    <mergeCell ref="M50:N50"/>
    <mergeCell ref="Q50:R5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A0B-C3E7-4F75-9771-2117B1DE876A}">
  <dimension ref="A1:AK64"/>
  <sheetViews>
    <sheetView topLeftCell="C40" zoomScale="80" zoomScaleNormal="80" workbookViewId="0">
      <selection activeCell="F67" sqref="F67"/>
    </sheetView>
  </sheetViews>
  <sheetFormatPr defaultRowHeight="12.5" x14ac:dyDescent="0.25"/>
  <cols>
    <col min="1" max="1" width="18.81640625" customWidth="1"/>
    <col min="2" max="2" width="19.36328125" customWidth="1"/>
    <col min="3" max="3" width="12.36328125" style="54" customWidth="1"/>
    <col min="4" max="4" width="14" customWidth="1"/>
    <col min="5" max="5" width="13.81640625" bestFit="1" customWidth="1"/>
    <col min="6" max="6" width="16.08984375" bestFit="1" customWidth="1"/>
    <col min="7" max="7" width="12.7265625" bestFit="1" customWidth="1"/>
    <col min="8" max="8" width="12.81640625" customWidth="1"/>
    <col min="9" max="9" width="12.54296875" customWidth="1"/>
    <col min="10" max="10" width="12.7265625" bestFit="1" customWidth="1"/>
    <col min="11" max="11" width="13.26953125" customWidth="1"/>
    <col min="12" max="12" width="14.1796875" customWidth="1"/>
    <col min="13" max="13" width="10.7265625" customWidth="1"/>
    <col min="14" max="14" width="13.26953125" customWidth="1"/>
    <col min="15" max="15" width="9.6328125" customWidth="1"/>
    <col min="16" max="16" width="12.7265625" bestFit="1" customWidth="1"/>
    <col min="17" max="17" width="11.6328125" customWidth="1"/>
    <col min="18" max="18" width="12.1796875" customWidth="1"/>
    <col min="19" max="19" width="11.90625" customWidth="1"/>
    <col min="20" max="20" width="12.54296875" customWidth="1"/>
    <col min="21" max="21" width="12.90625" customWidth="1"/>
    <col min="22" max="22" width="12.7265625" bestFit="1" customWidth="1"/>
    <col min="23" max="23" width="14.26953125" bestFit="1" customWidth="1"/>
    <col min="24" max="24" width="13.81640625" bestFit="1" customWidth="1"/>
    <col min="25" max="25" width="16.08984375" bestFit="1" customWidth="1"/>
    <col min="26" max="26" width="14.26953125" bestFit="1" customWidth="1"/>
    <col min="27" max="27" width="13.81640625" bestFit="1" customWidth="1"/>
    <col min="28" max="28" width="16.08984375" style="47" bestFit="1" customWidth="1"/>
    <col min="30" max="30" width="16.54296875" style="54" customWidth="1"/>
    <col min="31" max="31" width="78.36328125" customWidth="1"/>
    <col min="32" max="32" width="60" customWidth="1"/>
  </cols>
  <sheetData>
    <row r="1" spans="1:37" s="30" customFormat="1" ht="13" x14ac:dyDescent="0.3">
      <c r="A1" s="30" t="s">
        <v>107</v>
      </c>
      <c r="B1" s="30" t="s">
        <v>108</v>
      </c>
      <c r="C1" s="30" t="s">
        <v>201</v>
      </c>
      <c r="D1" s="38" t="s">
        <v>273</v>
      </c>
      <c r="E1" s="39" t="s">
        <v>274</v>
      </c>
      <c r="F1" s="40" t="s">
        <v>275</v>
      </c>
      <c r="G1" s="38" t="s">
        <v>276</v>
      </c>
      <c r="H1" s="39" t="s">
        <v>277</v>
      </c>
      <c r="I1" s="40" t="s">
        <v>278</v>
      </c>
      <c r="J1" s="38" t="s">
        <v>279</v>
      </c>
      <c r="K1" s="39" t="s">
        <v>280</v>
      </c>
      <c r="L1" s="40" t="s">
        <v>281</v>
      </c>
      <c r="M1" s="38" t="s">
        <v>768</v>
      </c>
      <c r="N1" s="39" t="s">
        <v>417</v>
      </c>
      <c r="O1" s="40" t="s">
        <v>418</v>
      </c>
      <c r="P1" s="38" t="s">
        <v>632</v>
      </c>
      <c r="Q1" s="39" t="s">
        <v>769</v>
      </c>
      <c r="R1" s="40" t="s">
        <v>634</v>
      </c>
      <c r="S1" s="38" t="s">
        <v>770</v>
      </c>
      <c r="T1" s="39" t="s">
        <v>771</v>
      </c>
      <c r="U1" s="40" t="s">
        <v>772</v>
      </c>
      <c r="V1" s="38" t="s">
        <v>773</v>
      </c>
      <c r="W1" s="39" t="s">
        <v>774</v>
      </c>
      <c r="X1" s="40" t="s">
        <v>775</v>
      </c>
      <c r="Y1" s="38" t="s">
        <v>776</v>
      </c>
      <c r="Z1" s="39" t="s">
        <v>777</v>
      </c>
      <c r="AA1" s="40" t="s">
        <v>778</v>
      </c>
      <c r="AB1" s="30" t="s">
        <v>198</v>
      </c>
      <c r="AC1" s="30" t="s">
        <v>197</v>
      </c>
      <c r="AD1" s="30" t="s">
        <v>419</v>
      </c>
      <c r="AE1" s="30" t="s">
        <v>200</v>
      </c>
    </row>
    <row r="2" spans="1:37" x14ac:dyDescent="0.25">
      <c r="A2" s="37" t="s">
        <v>637</v>
      </c>
      <c r="B2" s="37" t="s">
        <v>638</v>
      </c>
      <c r="C2" s="41">
        <v>379</v>
      </c>
      <c r="D2" s="48" t="b">
        <v>0</v>
      </c>
      <c r="E2" s="49" t="b">
        <v>0</v>
      </c>
      <c r="F2" s="50" t="b">
        <v>0</v>
      </c>
      <c r="G2" s="48" t="b">
        <v>0</v>
      </c>
      <c r="H2" s="49" t="b">
        <v>0</v>
      </c>
      <c r="I2" s="50" t="b">
        <v>0</v>
      </c>
      <c r="J2" s="48" t="b">
        <v>0</v>
      </c>
      <c r="K2" s="49" t="b">
        <v>0</v>
      </c>
      <c r="L2" s="50" t="b">
        <v>0</v>
      </c>
      <c r="M2" s="48" t="b">
        <v>0</v>
      </c>
      <c r="N2" s="49" t="b">
        <v>0</v>
      </c>
      <c r="O2" s="50" t="b">
        <v>0</v>
      </c>
      <c r="P2" s="48" t="b">
        <v>0</v>
      </c>
      <c r="Q2" s="49" t="b">
        <v>0</v>
      </c>
      <c r="R2" s="50" t="b">
        <v>1</v>
      </c>
      <c r="S2" s="48" t="b">
        <v>0</v>
      </c>
      <c r="T2" s="49" t="b">
        <v>0</v>
      </c>
      <c r="U2" s="50" t="b">
        <v>1</v>
      </c>
      <c r="V2" s="48" t="b">
        <v>0</v>
      </c>
      <c r="W2" s="49" t="b">
        <v>0</v>
      </c>
      <c r="X2" s="50" t="b">
        <v>1</v>
      </c>
      <c r="Y2" s="48" t="b">
        <v>0</v>
      </c>
      <c r="Z2" s="49" t="b">
        <v>0</v>
      </c>
      <c r="AA2" s="50" t="b">
        <v>1</v>
      </c>
      <c r="AB2" s="46" t="s">
        <v>113</v>
      </c>
      <c r="AC2" s="41">
        <v>1980</v>
      </c>
      <c r="AD2" s="37" t="s">
        <v>257</v>
      </c>
      <c r="AE2" s="37" t="s">
        <v>639</v>
      </c>
      <c r="AH2" s="37"/>
      <c r="AI2" s="37"/>
    </row>
    <row r="3" spans="1:37" x14ac:dyDescent="0.25">
      <c r="A3" s="37" t="s">
        <v>637</v>
      </c>
      <c r="B3" s="37" t="s">
        <v>640</v>
      </c>
      <c r="C3" s="41">
        <v>1473</v>
      </c>
      <c r="D3" s="48" t="b">
        <v>0</v>
      </c>
      <c r="E3" s="49" t="b">
        <v>0</v>
      </c>
      <c r="F3" s="50" t="b">
        <v>0</v>
      </c>
      <c r="G3" s="48" t="b">
        <v>0</v>
      </c>
      <c r="H3" s="49" t="b">
        <v>0</v>
      </c>
      <c r="I3" s="50" t="b">
        <v>0</v>
      </c>
      <c r="J3" s="48" t="b">
        <v>0</v>
      </c>
      <c r="K3" s="49" t="b">
        <v>0</v>
      </c>
      <c r="L3" s="50" t="b">
        <v>0</v>
      </c>
      <c r="M3" s="48" t="b">
        <v>0</v>
      </c>
      <c r="N3" s="49" t="b">
        <v>0</v>
      </c>
      <c r="O3" s="50" t="b">
        <v>0</v>
      </c>
      <c r="P3" s="48" t="b">
        <v>0</v>
      </c>
      <c r="Q3" s="49" t="b">
        <v>1</v>
      </c>
      <c r="R3" s="50" t="b">
        <v>0</v>
      </c>
      <c r="S3" s="48" t="b">
        <v>0</v>
      </c>
      <c r="T3" s="49" t="b">
        <v>0</v>
      </c>
      <c r="U3" s="50" t="b">
        <v>1</v>
      </c>
      <c r="V3" s="48" t="b">
        <v>0</v>
      </c>
      <c r="W3" s="49" t="b">
        <v>0</v>
      </c>
      <c r="X3" s="50" t="b">
        <v>1</v>
      </c>
      <c r="Y3" s="48" t="b">
        <v>0</v>
      </c>
      <c r="Z3" s="49" t="b">
        <v>0</v>
      </c>
      <c r="AA3" s="50" t="b">
        <v>1</v>
      </c>
      <c r="AB3" s="46" t="s">
        <v>117</v>
      </c>
      <c r="AC3" s="41">
        <v>1989</v>
      </c>
      <c r="AD3" s="37" t="s">
        <v>641</v>
      </c>
      <c r="AE3" s="37" t="s">
        <v>642</v>
      </c>
      <c r="AH3" s="37"/>
      <c r="AI3" s="37"/>
    </row>
    <row r="4" spans="1:37" x14ac:dyDescent="0.25">
      <c r="A4" s="37" t="s">
        <v>637</v>
      </c>
      <c r="B4" s="37" t="s">
        <v>643</v>
      </c>
      <c r="C4" s="41">
        <v>820</v>
      </c>
      <c r="D4" s="48" t="b">
        <v>0</v>
      </c>
      <c r="E4" s="49" t="b">
        <v>0</v>
      </c>
      <c r="F4" s="50" t="b">
        <v>1</v>
      </c>
      <c r="G4" s="48" t="b">
        <v>0</v>
      </c>
      <c r="H4" s="49" t="b">
        <v>0</v>
      </c>
      <c r="I4" s="50" t="b">
        <v>0</v>
      </c>
      <c r="J4" s="48" t="b">
        <v>0</v>
      </c>
      <c r="K4" s="49" t="b">
        <v>0</v>
      </c>
      <c r="L4" s="50" t="b">
        <v>0</v>
      </c>
      <c r="M4" s="48" t="b">
        <v>0</v>
      </c>
      <c r="N4" s="49" t="b">
        <v>0</v>
      </c>
      <c r="O4" s="50" t="b">
        <v>0</v>
      </c>
      <c r="P4" s="48" t="b">
        <v>0</v>
      </c>
      <c r="Q4" s="49" t="b">
        <v>0</v>
      </c>
      <c r="R4" s="50" t="b">
        <v>0</v>
      </c>
      <c r="S4" s="48" t="b">
        <v>0</v>
      </c>
      <c r="T4" s="49" t="b">
        <v>1</v>
      </c>
      <c r="U4" s="50" t="b">
        <v>0</v>
      </c>
      <c r="V4" s="48" t="b">
        <v>0</v>
      </c>
      <c r="W4" s="49" t="b">
        <v>1</v>
      </c>
      <c r="X4" s="50" t="b">
        <v>0</v>
      </c>
      <c r="Y4" s="48" t="b">
        <v>1</v>
      </c>
      <c r="Z4" s="49" t="b">
        <v>0</v>
      </c>
      <c r="AA4" s="50" t="b">
        <v>0</v>
      </c>
      <c r="AB4" s="46" t="s">
        <v>645</v>
      </c>
      <c r="AC4" s="41">
        <v>1996</v>
      </c>
      <c r="AD4" s="37" t="s">
        <v>644</v>
      </c>
      <c r="AE4" s="37" t="s">
        <v>646</v>
      </c>
      <c r="AH4" s="37"/>
      <c r="AI4" s="37"/>
    </row>
    <row r="5" spans="1:37" x14ac:dyDescent="0.25">
      <c r="A5" s="37" t="s">
        <v>637</v>
      </c>
      <c r="B5" s="37" t="s">
        <v>647</v>
      </c>
      <c r="C5" s="41">
        <v>982</v>
      </c>
      <c r="D5" s="48" t="b">
        <v>0</v>
      </c>
      <c r="E5" s="49" t="b">
        <v>1</v>
      </c>
      <c r="F5" s="50" t="b">
        <v>0</v>
      </c>
      <c r="G5" s="48" t="b">
        <v>0</v>
      </c>
      <c r="H5" s="49" t="b">
        <v>1</v>
      </c>
      <c r="I5" s="50" t="b">
        <v>0</v>
      </c>
      <c r="J5" s="48" t="b">
        <v>0</v>
      </c>
      <c r="K5" s="49" t="b">
        <v>1</v>
      </c>
      <c r="L5" s="50" t="b">
        <v>0</v>
      </c>
      <c r="M5" s="48" t="b">
        <v>0</v>
      </c>
      <c r="N5" s="49" t="b">
        <v>1</v>
      </c>
      <c r="O5" s="50" t="b">
        <v>0</v>
      </c>
      <c r="P5" s="48" t="b">
        <v>0</v>
      </c>
      <c r="Q5" s="49" t="b">
        <v>0</v>
      </c>
      <c r="R5" s="50" t="b">
        <v>0</v>
      </c>
      <c r="S5" s="48" t="b">
        <v>0</v>
      </c>
      <c r="T5" s="49" t="b">
        <v>0</v>
      </c>
      <c r="U5" s="50" t="b">
        <v>0</v>
      </c>
      <c r="V5" s="48" t="b">
        <v>0</v>
      </c>
      <c r="W5" s="49" t="b">
        <v>0</v>
      </c>
      <c r="X5" s="50" t="b">
        <v>0</v>
      </c>
      <c r="Y5" s="48" t="b">
        <v>0</v>
      </c>
      <c r="Z5" s="49" t="b">
        <v>0</v>
      </c>
      <c r="AA5" s="50" t="b">
        <v>0</v>
      </c>
      <c r="AB5" s="46" t="s">
        <v>113</v>
      </c>
      <c r="AC5" s="41">
        <v>1995</v>
      </c>
      <c r="AD5" s="37" t="s">
        <v>648</v>
      </c>
      <c r="AE5" s="37" t="s">
        <v>649</v>
      </c>
      <c r="AH5" s="37"/>
      <c r="AI5" s="37"/>
    </row>
    <row r="6" spans="1:37" x14ac:dyDescent="0.25">
      <c r="A6" s="37" t="s">
        <v>637</v>
      </c>
      <c r="B6" s="37" t="s">
        <v>355</v>
      </c>
      <c r="C6" s="41">
        <v>334</v>
      </c>
      <c r="D6" s="48" t="b">
        <v>0</v>
      </c>
      <c r="E6" s="49" t="b">
        <v>0</v>
      </c>
      <c r="F6" s="50" t="b">
        <v>0</v>
      </c>
      <c r="G6" s="48" t="b">
        <v>0</v>
      </c>
      <c r="H6" s="49" t="b">
        <v>0</v>
      </c>
      <c r="I6" s="50" t="b">
        <v>0</v>
      </c>
      <c r="J6" s="48" t="b">
        <v>0</v>
      </c>
      <c r="K6" s="49" t="b">
        <v>0</v>
      </c>
      <c r="L6" s="50" t="b">
        <v>0</v>
      </c>
      <c r="M6" s="48" t="b">
        <v>0</v>
      </c>
      <c r="N6" s="49" t="b">
        <v>0</v>
      </c>
      <c r="O6" s="50" t="b">
        <v>0</v>
      </c>
      <c r="P6" s="48" t="b">
        <v>0</v>
      </c>
      <c r="Q6" s="49" t="b">
        <v>0</v>
      </c>
      <c r="R6" s="50" t="b">
        <v>1</v>
      </c>
      <c r="S6" s="48" t="b">
        <v>0</v>
      </c>
      <c r="T6" s="49" t="b">
        <v>0</v>
      </c>
      <c r="U6" s="50" t="b">
        <v>1</v>
      </c>
      <c r="V6" s="48" t="b">
        <v>0</v>
      </c>
      <c r="W6" s="49" t="b">
        <v>0</v>
      </c>
      <c r="X6" s="50" t="b">
        <v>1</v>
      </c>
      <c r="Y6" s="48" t="b">
        <v>0</v>
      </c>
      <c r="Z6" s="49" t="b">
        <v>0</v>
      </c>
      <c r="AA6" s="50" t="b">
        <v>1</v>
      </c>
      <c r="AB6" s="46" t="s">
        <v>113</v>
      </c>
      <c r="AC6" s="41"/>
      <c r="AD6" s="37" t="s">
        <v>346</v>
      </c>
      <c r="AE6" s="37" t="s">
        <v>650</v>
      </c>
      <c r="AH6" s="37"/>
      <c r="AI6" s="37"/>
    </row>
    <row r="7" spans="1:37" x14ac:dyDescent="0.25">
      <c r="A7" s="37" t="s">
        <v>637</v>
      </c>
      <c r="B7" s="37" t="s">
        <v>651</v>
      </c>
      <c r="C7" s="41">
        <v>353</v>
      </c>
      <c r="D7" s="48" t="b">
        <v>0</v>
      </c>
      <c r="E7" s="49" t="b">
        <v>1</v>
      </c>
      <c r="F7" s="50" t="b">
        <v>0</v>
      </c>
      <c r="G7" s="48" t="b">
        <v>0</v>
      </c>
      <c r="H7" s="49" t="b">
        <v>0</v>
      </c>
      <c r="I7" s="50" t="b">
        <v>1</v>
      </c>
      <c r="J7" s="48" t="b">
        <v>0</v>
      </c>
      <c r="K7" s="49" t="b">
        <v>1</v>
      </c>
      <c r="L7" s="50" t="b">
        <v>0</v>
      </c>
      <c r="M7" s="48" t="b">
        <v>0</v>
      </c>
      <c r="N7" s="49" t="b">
        <v>1</v>
      </c>
      <c r="O7" s="50" t="b">
        <v>0</v>
      </c>
      <c r="P7" s="48" t="b">
        <v>0</v>
      </c>
      <c r="Q7" s="49" t="b">
        <v>0</v>
      </c>
      <c r="R7" s="50" t="b">
        <v>0</v>
      </c>
      <c r="S7" s="48" t="b">
        <v>0</v>
      </c>
      <c r="T7" s="49" t="b">
        <v>0</v>
      </c>
      <c r="U7" s="50" t="b">
        <v>0</v>
      </c>
      <c r="V7" s="48" t="b">
        <v>0</v>
      </c>
      <c r="W7" s="49" t="b">
        <v>0</v>
      </c>
      <c r="X7" s="50" t="b">
        <v>0</v>
      </c>
      <c r="Y7" s="48" t="b">
        <v>0</v>
      </c>
      <c r="Z7" s="49" t="b">
        <v>0</v>
      </c>
      <c r="AA7" s="50" t="b">
        <v>0</v>
      </c>
      <c r="AB7" s="46" t="s">
        <v>117</v>
      </c>
      <c r="AC7" s="41">
        <v>1980</v>
      </c>
      <c r="AD7" s="37" t="s">
        <v>652</v>
      </c>
      <c r="AE7" s="37" t="s">
        <v>653</v>
      </c>
      <c r="AH7" s="37"/>
      <c r="AI7" s="37"/>
    </row>
    <row r="8" spans="1:37" x14ac:dyDescent="0.25">
      <c r="A8" s="37" t="s">
        <v>637</v>
      </c>
      <c r="B8" s="37" t="s">
        <v>654</v>
      </c>
      <c r="C8" s="41">
        <v>603</v>
      </c>
      <c r="D8" s="48" t="b">
        <v>0</v>
      </c>
      <c r="E8" s="49" t="b">
        <v>1</v>
      </c>
      <c r="F8" s="50" t="b">
        <v>0</v>
      </c>
      <c r="G8" s="48" t="b">
        <v>0</v>
      </c>
      <c r="H8" s="49" t="b">
        <v>1</v>
      </c>
      <c r="I8" s="50" t="b">
        <v>0</v>
      </c>
      <c r="J8" s="48" t="b">
        <v>0</v>
      </c>
      <c r="K8" s="49" t="b">
        <v>1</v>
      </c>
      <c r="L8" s="50" t="b">
        <v>0</v>
      </c>
      <c r="M8" s="48" t="b">
        <v>0</v>
      </c>
      <c r="N8" s="49" t="b">
        <v>0</v>
      </c>
      <c r="O8" s="50" t="b">
        <v>1</v>
      </c>
      <c r="P8" s="48" t="b">
        <v>0</v>
      </c>
      <c r="Q8" s="49" t="b">
        <v>0</v>
      </c>
      <c r="R8" s="50" t="b">
        <v>0</v>
      </c>
      <c r="S8" s="48" t="b">
        <v>0</v>
      </c>
      <c r="T8" s="49" t="b">
        <v>0</v>
      </c>
      <c r="U8" s="50" t="b">
        <v>0</v>
      </c>
      <c r="V8" s="48" t="b">
        <v>0</v>
      </c>
      <c r="W8" s="49" t="b">
        <v>0</v>
      </c>
      <c r="X8" s="50" t="b">
        <v>0</v>
      </c>
      <c r="Y8" s="48" t="b">
        <v>0</v>
      </c>
      <c r="Z8" s="49" t="b">
        <v>0</v>
      </c>
      <c r="AA8" s="50" t="b">
        <v>0</v>
      </c>
      <c r="AB8" s="46" t="s">
        <v>117</v>
      </c>
      <c r="AC8" s="41">
        <v>1977</v>
      </c>
      <c r="AD8" s="37" t="s">
        <v>655</v>
      </c>
      <c r="AE8" s="37" t="s">
        <v>656</v>
      </c>
      <c r="AH8" s="37"/>
      <c r="AI8" s="37"/>
    </row>
    <row r="9" spans="1:37" x14ac:dyDescent="0.25">
      <c r="A9" s="37" t="s">
        <v>637</v>
      </c>
      <c r="B9" s="37" t="s">
        <v>621</v>
      </c>
      <c r="C9" s="41">
        <v>1108</v>
      </c>
      <c r="D9" s="48" t="b">
        <v>0</v>
      </c>
      <c r="E9" s="49" t="b">
        <v>0</v>
      </c>
      <c r="F9" s="50" t="b">
        <v>1</v>
      </c>
      <c r="G9" s="48" t="b">
        <v>0</v>
      </c>
      <c r="H9" s="49" t="b">
        <v>1</v>
      </c>
      <c r="I9" s="50" t="b">
        <v>0</v>
      </c>
      <c r="J9" s="48" t="b">
        <v>0</v>
      </c>
      <c r="K9" s="49" t="b">
        <v>1</v>
      </c>
      <c r="L9" s="50" t="b">
        <v>0</v>
      </c>
      <c r="M9" s="48" t="b">
        <v>0</v>
      </c>
      <c r="N9" s="49" t="b">
        <v>0</v>
      </c>
      <c r="O9" s="50" t="b">
        <v>1</v>
      </c>
      <c r="P9" s="48" t="b">
        <v>0</v>
      </c>
      <c r="Q9" s="49" t="b">
        <v>0</v>
      </c>
      <c r="R9" s="50" t="b">
        <v>0</v>
      </c>
      <c r="S9" s="48" t="b">
        <v>0</v>
      </c>
      <c r="T9" s="49" t="b">
        <v>0</v>
      </c>
      <c r="U9" s="50" t="b">
        <v>0</v>
      </c>
      <c r="V9" s="48" t="b">
        <v>0</v>
      </c>
      <c r="W9" s="49" t="b">
        <v>0</v>
      </c>
      <c r="X9" s="50" t="b">
        <v>0</v>
      </c>
      <c r="Y9" s="48" t="b">
        <v>0</v>
      </c>
      <c r="Z9" s="49" t="b">
        <v>0</v>
      </c>
      <c r="AA9" s="50" t="b">
        <v>0</v>
      </c>
      <c r="AB9" s="46" t="s">
        <v>117</v>
      </c>
      <c r="AC9" s="41">
        <v>1985</v>
      </c>
      <c r="AD9" s="37" t="s">
        <v>482</v>
      </c>
      <c r="AE9" s="37" t="s">
        <v>657</v>
      </c>
      <c r="AH9" s="37"/>
      <c r="AI9" s="37"/>
    </row>
    <row r="10" spans="1:37" x14ac:dyDescent="0.25">
      <c r="A10" s="37" t="s">
        <v>637</v>
      </c>
      <c r="B10" s="37" t="s">
        <v>658</v>
      </c>
      <c r="C10" s="41">
        <v>503</v>
      </c>
      <c r="D10" s="48" t="b">
        <v>1</v>
      </c>
      <c r="E10" s="49" t="b">
        <v>0</v>
      </c>
      <c r="F10" s="50" t="b">
        <v>0</v>
      </c>
      <c r="G10" s="48" t="b">
        <v>0</v>
      </c>
      <c r="H10" s="49" t="b">
        <v>0</v>
      </c>
      <c r="I10" s="50" t="b">
        <v>1</v>
      </c>
      <c r="J10" s="48" t="b">
        <v>0</v>
      </c>
      <c r="K10" s="49" t="b">
        <v>1</v>
      </c>
      <c r="L10" s="50" t="b">
        <v>0</v>
      </c>
      <c r="M10" s="48" t="b">
        <v>1</v>
      </c>
      <c r="N10" s="49" t="b">
        <v>0</v>
      </c>
      <c r="O10" s="50" t="b">
        <v>0</v>
      </c>
      <c r="P10" s="48" t="b">
        <v>0</v>
      </c>
      <c r="Q10" s="49" t="b">
        <v>0</v>
      </c>
      <c r="R10" s="50" t="b">
        <v>0</v>
      </c>
      <c r="S10" s="48" t="b">
        <v>0</v>
      </c>
      <c r="T10" s="49" t="b">
        <v>0</v>
      </c>
      <c r="U10" s="50" t="b">
        <v>0</v>
      </c>
      <c r="V10" s="48" t="b">
        <v>0</v>
      </c>
      <c r="W10" s="49" t="b">
        <v>0</v>
      </c>
      <c r="X10" s="50" t="b">
        <v>0</v>
      </c>
      <c r="Y10" s="48" t="b">
        <v>0</v>
      </c>
      <c r="Z10" s="49" t="b">
        <v>0</v>
      </c>
      <c r="AA10" s="50" t="b">
        <v>0</v>
      </c>
      <c r="AB10" s="46" t="s">
        <v>113</v>
      </c>
      <c r="AC10" s="41">
        <v>1984</v>
      </c>
      <c r="AD10" s="37" t="s">
        <v>659</v>
      </c>
      <c r="AE10" s="37" t="s">
        <v>660</v>
      </c>
      <c r="AH10" s="37"/>
      <c r="AI10" s="37"/>
    </row>
    <row r="11" spans="1:37" x14ac:dyDescent="0.25">
      <c r="A11" s="37" t="s">
        <v>661</v>
      </c>
      <c r="B11" s="37" t="s">
        <v>662</v>
      </c>
      <c r="C11" s="41">
        <v>623</v>
      </c>
      <c r="D11" s="48" t="b">
        <v>0</v>
      </c>
      <c r="E11" s="49" t="b">
        <v>0</v>
      </c>
      <c r="F11" s="50" t="b">
        <v>0</v>
      </c>
      <c r="G11" s="48" t="b">
        <v>0</v>
      </c>
      <c r="H11" s="49" t="b">
        <v>0</v>
      </c>
      <c r="I11" s="50" t="b">
        <v>0</v>
      </c>
      <c r="J11" s="48" t="b">
        <v>0</v>
      </c>
      <c r="K11" s="49" t="b">
        <v>0</v>
      </c>
      <c r="L11" s="50" t="b">
        <v>0</v>
      </c>
      <c r="M11" s="48" t="b">
        <v>0</v>
      </c>
      <c r="N11" s="49" t="b">
        <v>0</v>
      </c>
      <c r="O11" s="50" t="b">
        <v>0</v>
      </c>
      <c r="P11" s="48" t="b">
        <v>1</v>
      </c>
      <c r="Q11" s="49" t="b">
        <v>0</v>
      </c>
      <c r="R11" s="50" t="b">
        <v>0</v>
      </c>
      <c r="S11" s="48" t="b">
        <v>0</v>
      </c>
      <c r="T11" s="49" t="b">
        <v>0</v>
      </c>
      <c r="U11" s="50" t="b">
        <v>1</v>
      </c>
      <c r="V11" s="48" t="b">
        <v>1</v>
      </c>
      <c r="W11" s="49" t="b">
        <v>0</v>
      </c>
      <c r="X11" s="50" t="b">
        <v>0</v>
      </c>
      <c r="Y11" s="48" t="b">
        <v>1</v>
      </c>
      <c r="Z11" s="49" t="b">
        <v>0</v>
      </c>
      <c r="AA11" s="50" t="b">
        <v>0</v>
      </c>
      <c r="AB11" s="46" t="s">
        <v>117</v>
      </c>
      <c r="AC11" s="41">
        <v>1988</v>
      </c>
      <c r="AD11" s="37" t="s">
        <v>462</v>
      </c>
      <c r="AE11" s="37" t="s">
        <v>663</v>
      </c>
      <c r="AJ11" s="37"/>
      <c r="AK11" s="37"/>
    </row>
    <row r="12" spans="1:37" x14ac:dyDescent="0.25">
      <c r="A12" s="37" t="s">
        <v>661</v>
      </c>
      <c r="B12" s="37" t="s">
        <v>664</v>
      </c>
      <c r="C12" s="41">
        <v>414</v>
      </c>
      <c r="D12" s="48" t="b">
        <v>0</v>
      </c>
      <c r="E12" s="49" t="b">
        <v>0</v>
      </c>
      <c r="F12" s="50" t="b">
        <v>1</v>
      </c>
      <c r="G12" s="48" t="b">
        <v>0</v>
      </c>
      <c r="H12" s="49" t="b">
        <v>0</v>
      </c>
      <c r="I12" s="50" t="b">
        <v>1</v>
      </c>
      <c r="J12" s="48" t="b">
        <v>0</v>
      </c>
      <c r="K12" s="49" t="b">
        <v>1</v>
      </c>
      <c r="L12" s="50" t="b">
        <v>0</v>
      </c>
      <c r="M12" s="48" t="b">
        <v>0</v>
      </c>
      <c r="N12" s="49" t="b">
        <v>1</v>
      </c>
      <c r="O12" s="50" t="b">
        <v>0</v>
      </c>
      <c r="P12" s="48" t="b">
        <v>0</v>
      </c>
      <c r="Q12" s="49" t="b">
        <v>0</v>
      </c>
      <c r="R12" s="50" t="b">
        <v>0</v>
      </c>
      <c r="S12" s="48" t="b">
        <v>0</v>
      </c>
      <c r="T12" s="49" t="b">
        <v>0</v>
      </c>
      <c r="U12" s="50" t="b">
        <v>0</v>
      </c>
      <c r="V12" s="48" t="b">
        <v>0</v>
      </c>
      <c r="W12" s="49" t="b">
        <v>0</v>
      </c>
      <c r="X12" s="50" t="b">
        <v>0</v>
      </c>
      <c r="Y12" s="48" t="b">
        <v>0</v>
      </c>
      <c r="Z12" s="49" t="b">
        <v>0</v>
      </c>
      <c r="AA12" s="50" t="b">
        <v>0</v>
      </c>
      <c r="AB12" s="46" t="s">
        <v>117</v>
      </c>
      <c r="AC12" s="41">
        <v>1984</v>
      </c>
      <c r="AD12" s="37" t="s">
        <v>648</v>
      </c>
      <c r="AE12" s="37" t="s">
        <v>665</v>
      </c>
      <c r="AJ12" s="37"/>
    </row>
    <row r="13" spans="1:37" x14ac:dyDescent="0.25">
      <c r="A13" s="37" t="s">
        <v>661</v>
      </c>
      <c r="B13" s="37" t="s">
        <v>666</v>
      </c>
      <c r="C13" s="41">
        <v>483</v>
      </c>
      <c r="D13" s="48" t="b">
        <v>0</v>
      </c>
      <c r="E13" s="49" t="b">
        <v>0</v>
      </c>
      <c r="F13" s="50" t="b">
        <v>0</v>
      </c>
      <c r="G13" s="48" t="b">
        <v>0</v>
      </c>
      <c r="H13" s="49" t="b">
        <v>0</v>
      </c>
      <c r="I13" s="50" t="b">
        <v>0</v>
      </c>
      <c r="J13" s="48" t="b">
        <v>0</v>
      </c>
      <c r="K13" s="49" t="b">
        <v>0</v>
      </c>
      <c r="L13" s="50" t="b">
        <v>0</v>
      </c>
      <c r="M13" s="48" t="b">
        <v>0</v>
      </c>
      <c r="N13" s="49" t="b">
        <v>0</v>
      </c>
      <c r="O13" s="50" t="b">
        <v>0</v>
      </c>
      <c r="P13" s="48" t="b">
        <v>0</v>
      </c>
      <c r="Q13" s="49" t="b">
        <v>0</v>
      </c>
      <c r="R13" s="50" t="b">
        <v>1</v>
      </c>
      <c r="S13" s="48" t="b">
        <v>0</v>
      </c>
      <c r="T13" s="49" t="b">
        <v>0</v>
      </c>
      <c r="U13" s="50" t="b">
        <v>1</v>
      </c>
      <c r="V13" s="48" t="b">
        <v>0</v>
      </c>
      <c r="W13" s="49" t="b">
        <v>0</v>
      </c>
      <c r="X13" s="50" t="b">
        <v>1</v>
      </c>
      <c r="Y13" s="48" t="b">
        <v>0</v>
      </c>
      <c r="Z13" s="49" t="b">
        <v>0</v>
      </c>
      <c r="AA13" s="50" t="b">
        <v>1</v>
      </c>
      <c r="AB13" s="46" t="s">
        <v>113</v>
      </c>
      <c r="AC13" s="41">
        <v>1983</v>
      </c>
      <c r="AD13" s="37" t="s">
        <v>667</v>
      </c>
      <c r="AE13" s="37" t="s">
        <v>668</v>
      </c>
      <c r="AJ13" s="37"/>
    </row>
    <row r="14" spans="1:37" x14ac:dyDescent="0.25">
      <c r="A14" s="37" t="s">
        <v>661</v>
      </c>
      <c r="B14" s="37" t="s">
        <v>669</v>
      </c>
      <c r="C14" s="41">
        <v>350</v>
      </c>
      <c r="D14" s="48" t="b">
        <v>0</v>
      </c>
      <c r="E14" s="49" t="b">
        <v>0</v>
      </c>
      <c r="F14" s="50" t="b">
        <v>0</v>
      </c>
      <c r="G14" s="48" t="b">
        <v>0</v>
      </c>
      <c r="H14" s="49" t="b">
        <v>0</v>
      </c>
      <c r="I14" s="50" t="b">
        <v>0</v>
      </c>
      <c r="J14" s="48" t="b">
        <v>0</v>
      </c>
      <c r="K14" s="49" t="b">
        <v>0</v>
      </c>
      <c r="L14" s="50" t="b">
        <v>0</v>
      </c>
      <c r="M14" s="48" t="b">
        <v>0</v>
      </c>
      <c r="N14" s="49" t="b">
        <v>0</v>
      </c>
      <c r="O14" s="50" t="b">
        <v>0</v>
      </c>
      <c r="P14" s="48" t="b">
        <v>1</v>
      </c>
      <c r="Q14" s="49" t="b">
        <v>0</v>
      </c>
      <c r="R14" s="50" t="b">
        <v>0</v>
      </c>
      <c r="S14" s="48" t="b">
        <v>0</v>
      </c>
      <c r="T14" s="49" t="b">
        <v>0</v>
      </c>
      <c r="U14" s="50" t="b">
        <v>1</v>
      </c>
      <c r="V14" s="48" t="b">
        <v>1</v>
      </c>
      <c r="W14" s="49" t="b">
        <v>0</v>
      </c>
      <c r="X14" s="50" t="b">
        <v>0</v>
      </c>
      <c r="Y14" s="48" t="b">
        <v>1</v>
      </c>
      <c r="Z14" s="49" t="b">
        <v>0</v>
      </c>
      <c r="AA14" s="50" t="b">
        <v>0</v>
      </c>
      <c r="AB14" s="46" t="s">
        <v>117</v>
      </c>
      <c r="AC14" s="41">
        <v>1981</v>
      </c>
      <c r="AD14" s="37" t="s">
        <v>670</v>
      </c>
      <c r="AE14" s="37" t="s">
        <v>671</v>
      </c>
      <c r="AJ14" s="37"/>
    </row>
    <row r="15" spans="1:37" x14ac:dyDescent="0.25">
      <c r="A15" s="37" t="s">
        <v>661</v>
      </c>
      <c r="B15" s="37" t="s">
        <v>672</v>
      </c>
      <c r="C15" s="41">
        <v>254</v>
      </c>
      <c r="D15" s="48" t="b">
        <v>1</v>
      </c>
      <c r="E15" s="49" t="b">
        <v>0</v>
      </c>
      <c r="F15" s="50" t="b">
        <v>0</v>
      </c>
      <c r="G15" s="48" t="b">
        <v>1</v>
      </c>
      <c r="H15" s="49" t="b">
        <v>0</v>
      </c>
      <c r="I15" s="50" t="b">
        <v>0</v>
      </c>
      <c r="J15" s="48" t="b">
        <v>1</v>
      </c>
      <c r="K15" s="49" t="b">
        <v>0</v>
      </c>
      <c r="L15" s="50" t="b">
        <v>0</v>
      </c>
      <c r="M15" s="48" t="b">
        <v>1</v>
      </c>
      <c r="N15" s="49" t="b">
        <v>0</v>
      </c>
      <c r="O15" s="50" t="b">
        <v>0</v>
      </c>
      <c r="P15" s="48" t="b">
        <v>0</v>
      </c>
      <c r="Q15" s="49" t="b">
        <v>0</v>
      </c>
      <c r="R15" s="50" t="b">
        <v>0</v>
      </c>
      <c r="S15" s="48" t="b">
        <v>0</v>
      </c>
      <c r="T15" s="49" t="b">
        <v>0</v>
      </c>
      <c r="U15" s="50" t="b">
        <v>0</v>
      </c>
      <c r="V15" s="48" t="b">
        <v>0</v>
      </c>
      <c r="W15" s="49" t="b">
        <v>0</v>
      </c>
      <c r="X15" s="50" t="b">
        <v>0</v>
      </c>
      <c r="Y15" s="48" t="b">
        <v>0</v>
      </c>
      <c r="Z15" s="49" t="b">
        <v>0</v>
      </c>
      <c r="AA15" s="50" t="b">
        <v>0</v>
      </c>
      <c r="AB15" s="46" t="s">
        <v>117</v>
      </c>
      <c r="AC15" s="41">
        <v>1988</v>
      </c>
      <c r="AD15" s="37" t="s">
        <v>673</v>
      </c>
      <c r="AE15" s="37" t="s">
        <v>674</v>
      </c>
      <c r="AJ15" s="37"/>
    </row>
    <row r="16" spans="1:37" x14ac:dyDescent="0.25">
      <c r="A16" s="37" t="s">
        <v>661</v>
      </c>
      <c r="B16" s="37" t="s">
        <v>675</v>
      </c>
      <c r="C16" s="41">
        <v>518</v>
      </c>
      <c r="D16" s="48" t="b">
        <v>0</v>
      </c>
      <c r="E16" s="49" t="b">
        <v>1</v>
      </c>
      <c r="F16" s="50" t="b">
        <v>0</v>
      </c>
      <c r="G16" s="48" t="b">
        <v>0</v>
      </c>
      <c r="H16" s="49" t="b">
        <v>0</v>
      </c>
      <c r="I16" s="50" t="b">
        <v>1</v>
      </c>
      <c r="J16" s="48" t="b">
        <v>0</v>
      </c>
      <c r="K16" s="49" t="b">
        <v>1</v>
      </c>
      <c r="L16" s="50" t="b">
        <v>0</v>
      </c>
      <c r="M16" s="48" t="b">
        <v>0</v>
      </c>
      <c r="N16" s="49" t="b">
        <v>0</v>
      </c>
      <c r="O16" s="50" t="b">
        <v>1</v>
      </c>
      <c r="P16" s="48" t="b">
        <v>0</v>
      </c>
      <c r="Q16" s="49" t="b">
        <v>0</v>
      </c>
      <c r="R16" s="50" t="b">
        <v>0</v>
      </c>
      <c r="S16" s="48" t="b">
        <v>0</v>
      </c>
      <c r="T16" s="49" t="b">
        <v>0</v>
      </c>
      <c r="U16" s="50" t="b">
        <v>0</v>
      </c>
      <c r="V16" s="48" t="b">
        <v>0</v>
      </c>
      <c r="W16" s="49" t="b">
        <v>0</v>
      </c>
      <c r="X16" s="50" t="b">
        <v>0</v>
      </c>
      <c r="Y16" s="48" t="b">
        <v>0</v>
      </c>
      <c r="Z16" s="49" t="b">
        <v>0</v>
      </c>
      <c r="AA16" s="50" t="b">
        <v>0</v>
      </c>
      <c r="AB16" s="46" t="s">
        <v>117</v>
      </c>
      <c r="AC16" s="41">
        <v>1994</v>
      </c>
      <c r="AD16" s="37" t="s">
        <v>676</v>
      </c>
      <c r="AE16" s="37" t="s">
        <v>677</v>
      </c>
      <c r="AJ16" s="37"/>
    </row>
    <row r="17" spans="1:36" x14ac:dyDescent="0.25">
      <c r="A17" s="37" t="s">
        <v>661</v>
      </c>
      <c r="B17" s="37" t="s">
        <v>678</v>
      </c>
      <c r="C17" s="41">
        <v>471</v>
      </c>
      <c r="D17" s="48" t="b">
        <v>0</v>
      </c>
      <c r="E17" s="49" t="b">
        <v>1</v>
      </c>
      <c r="F17" s="50" t="b">
        <v>0</v>
      </c>
      <c r="G17" s="48" t="b">
        <v>0</v>
      </c>
      <c r="H17" s="49" t="b">
        <v>1</v>
      </c>
      <c r="I17" s="50" t="b">
        <v>0</v>
      </c>
      <c r="J17" s="48" t="b">
        <v>0</v>
      </c>
      <c r="K17" s="49" t="b">
        <v>1</v>
      </c>
      <c r="L17" s="50" t="b">
        <v>0</v>
      </c>
      <c r="M17" s="48" t="b">
        <v>0</v>
      </c>
      <c r="N17" s="49" t="b">
        <v>1</v>
      </c>
      <c r="O17" s="50" t="b">
        <v>0</v>
      </c>
      <c r="P17" s="48" t="b">
        <v>0</v>
      </c>
      <c r="Q17" s="49" t="b">
        <v>0</v>
      </c>
      <c r="R17" s="50" t="b">
        <v>0</v>
      </c>
      <c r="S17" s="48" t="b">
        <v>0</v>
      </c>
      <c r="T17" s="49" t="b">
        <v>0</v>
      </c>
      <c r="U17" s="50" t="b">
        <v>0</v>
      </c>
      <c r="V17" s="48" t="b">
        <v>0</v>
      </c>
      <c r="W17" s="49" t="b">
        <v>0</v>
      </c>
      <c r="X17" s="50" t="b">
        <v>0</v>
      </c>
      <c r="Y17" s="48" t="b">
        <v>0</v>
      </c>
      <c r="Z17" s="49" t="b">
        <v>0</v>
      </c>
      <c r="AA17" s="50" t="b">
        <v>0</v>
      </c>
      <c r="AB17" s="46" t="s">
        <v>117</v>
      </c>
      <c r="AC17" s="41">
        <v>1994</v>
      </c>
      <c r="AD17" s="37" t="s">
        <v>679</v>
      </c>
      <c r="AE17" s="37" t="s">
        <v>680</v>
      </c>
      <c r="AJ17" s="37"/>
    </row>
    <row r="18" spans="1:36" x14ac:dyDescent="0.25">
      <c r="A18" s="37" t="s">
        <v>661</v>
      </c>
      <c r="B18" s="37" t="s">
        <v>220</v>
      </c>
      <c r="C18" s="41">
        <v>1296</v>
      </c>
      <c r="D18" s="48" t="b">
        <v>1</v>
      </c>
      <c r="E18" s="49" t="b">
        <v>0</v>
      </c>
      <c r="F18" s="50" t="b">
        <v>0</v>
      </c>
      <c r="G18" s="48" t="b">
        <v>1</v>
      </c>
      <c r="H18" s="49" t="b">
        <v>0</v>
      </c>
      <c r="I18" s="50" t="b">
        <v>0</v>
      </c>
      <c r="J18" s="48" t="b">
        <v>1</v>
      </c>
      <c r="K18" s="49" t="b">
        <v>0</v>
      </c>
      <c r="L18" s="50" t="b">
        <v>0</v>
      </c>
      <c r="M18" s="48" t="b">
        <v>1</v>
      </c>
      <c r="N18" s="49" t="b">
        <v>0</v>
      </c>
      <c r="O18" s="50" t="b">
        <v>0</v>
      </c>
      <c r="P18" s="48" t="b">
        <v>0</v>
      </c>
      <c r="Q18" s="49" t="b">
        <v>0</v>
      </c>
      <c r="R18" s="50" t="b">
        <v>0</v>
      </c>
      <c r="S18" s="48" t="b">
        <v>0</v>
      </c>
      <c r="T18" s="49" t="b">
        <v>0</v>
      </c>
      <c r="U18" s="50" t="b">
        <v>0</v>
      </c>
      <c r="V18" s="48" t="b">
        <v>0</v>
      </c>
      <c r="W18" s="49" t="b">
        <v>0</v>
      </c>
      <c r="X18" s="50" t="b">
        <v>0</v>
      </c>
      <c r="Y18" s="48" t="b">
        <v>0</v>
      </c>
      <c r="Z18" s="49" t="b">
        <v>0</v>
      </c>
      <c r="AA18" s="50" t="b">
        <v>0</v>
      </c>
      <c r="AB18" s="46" t="s">
        <v>113</v>
      </c>
      <c r="AC18" s="41">
        <v>1993</v>
      </c>
      <c r="AD18" s="37" t="s">
        <v>333</v>
      </c>
      <c r="AE18" s="37" t="s">
        <v>681</v>
      </c>
      <c r="AJ18" s="37"/>
    </row>
    <row r="19" spans="1:36" x14ac:dyDescent="0.25">
      <c r="A19" s="37" t="s">
        <v>661</v>
      </c>
      <c r="B19" s="37" t="s">
        <v>682</v>
      </c>
      <c r="C19" s="41">
        <v>425</v>
      </c>
      <c r="D19" s="48" t="b">
        <v>0</v>
      </c>
      <c r="E19" s="49" t="b">
        <v>0</v>
      </c>
      <c r="F19" s="50" t="b">
        <v>0</v>
      </c>
      <c r="G19" s="48" t="b">
        <v>0</v>
      </c>
      <c r="H19" s="49" t="b">
        <v>0</v>
      </c>
      <c r="I19" s="50" t="b">
        <v>0</v>
      </c>
      <c r="J19" s="48" t="b">
        <v>0</v>
      </c>
      <c r="K19" s="49" t="b">
        <v>0</v>
      </c>
      <c r="L19" s="50" t="b">
        <v>0</v>
      </c>
      <c r="M19" s="48" t="b">
        <v>0</v>
      </c>
      <c r="N19" s="49" t="b">
        <v>0</v>
      </c>
      <c r="O19" s="50" t="b">
        <v>0</v>
      </c>
      <c r="P19" s="48" t="b">
        <v>0</v>
      </c>
      <c r="Q19" s="49" t="b">
        <v>1</v>
      </c>
      <c r="R19" s="50" t="b">
        <v>0</v>
      </c>
      <c r="S19" s="48" t="b">
        <v>0</v>
      </c>
      <c r="T19" s="49" t="b">
        <v>0</v>
      </c>
      <c r="U19" s="50" t="b">
        <v>1</v>
      </c>
      <c r="V19" s="48" t="b">
        <v>0</v>
      </c>
      <c r="W19" s="49" t="b">
        <v>0</v>
      </c>
      <c r="X19" s="50" t="b">
        <v>1</v>
      </c>
      <c r="Y19" s="48" t="b">
        <v>1</v>
      </c>
      <c r="Z19" s="49" t="b">
        <v>0</v>
      </c>
      <c r="AA19" s="50" t="b">
        <v>0</v>
      </c>
      <c r="AB19" s="46" t="s">
        <v>117</v>
      </c>
      <c r="AC19" s="41">
        <v>1988</v>
      </c>
      <c r="AD19" s="37" t="s">
        <v>683</v>
      </c>
      <c r="AE19" s="37" t="s">
        <v>684</v>
      </c>
      <c r="AJ19" s="37"/>
    </row>
    <row r="20" spans="1:36" x14ac:dyDescent="0.25">
      <c r="A20" s="37" t="s">
        <v>685</v>
      </c>
      <c r="B20" s="37" t="s">
        <v>686</v>
      </c>
      <c r="C20" s="41">
        <v>319</v>
      </c>
      <c r="D20" s="48" t="b">
        <v>0</v>
      </c>
      <c r="E20" s="49" t="b">
        <v>0</v>
      </c>
      <c r="F20" s="50" t="b">
        <v>0</v>
      </c>
      <c r="G20" s="48" t="b">
        <v>0</v>
      </c>
      <c r="H20" s="49" t="b">
        <v>0</v>
      </c>
      <c r="I20" s="50" t="b">
        <v>0</v>
      </c>
      <c r="J20" s="48" t="b">
        <v>0</v>
      </c>
      <c r="K20" s="49" t="b">
        <v>0</v>
      </c>
      <c r="L20" s="50" t="b">
        <v>0</v>
      </c>
      <c r="M20" s="48" t="b">
        <v>0</v>
      </c>
      <c r="N20" s="49" t="b">
        <v>0</v>
      </c>
      <c r="O20" s="50" t="b">
        <v>0</v>
      </c>
      <c r="P20" s="48" t="b">
        <v>0</v>
      </c>
      <c r="Q20" s="49" t="b">
        <v>1</v>
      </c>
      <c r="R20" s="50" t="b">
        <v>0</v>
      </c>
      <c r="S20" s="48" t="b">
        <v>0</v>
      </c>
      <c r="T20" s="49" t="b">
        <v>0</v>
      </c>
      <c r="U20" s="50" t="b">
        <v>1</v>
      </c>
      <c r="V20" s="48" t="b">
        <v>1</v>
      </c>
      <c r="W20" s="49" t="b">
        <v>0</v>
      </c>
      <c r="X20" s="50" t="b">
        <v>0</v>
      </c>
      <c r="Y20" s="48" t="b">
        <v>1</v>
      </c>
      <c r="Z20" s="49" t="b">
        <v>0</v>
      </c>
      <c r="AA20" s="50" t="b">
        <v>0</v>
      </c>
      <c r="AB20" s="46" t="s">
        <v>117</v>
      </c>
      <c r="AC20" s="41">
        <v>1989</v>
      </c>
      <c r="AD20" s="37" t="s">
        <v>687</v>
      </c>
      <c r="AE20" s="37" t="s">
        <v>688</v>
      </c>
      <c r="AJ20" s="37"/>
    </row>
    <row r="21" spans="1:36" x14ac:dyDescent="0.25">
      <c r="A21" s="37" t="s">
        <v>685</v>
      </c>
      <c r="B21" s="37" t="s">
        <v>689</v>
      </c>
      <c r="C21" s="41">
        <v>1787</v>
      </c>
      <c r="D21" s="48" t="b">
        <v>0</v>
      </c>
      <c r="E21" s="49" t="b">
        <v>0</v>
      </c>
      <c r="F21" s="50" t="b">
        <v>1</v>
      </c>
      <c r="G21" s="48" t="b">
        <v>0</v>
      </c>
      <c r="H21" s="49" t="b">
        <v>0</v>
      </c>
      <c r="I21" s="50" t="b">
        <v>0</v>
      </c>
      <c r="J21" s="48" t="b">
        <v>0</v>
      </c>
      <c r="K21" s="49" t="b">
        <v>0</v>
      </c>
      <c r="L21" s="50" t="b">
        <v>0</v>
      </c>
      <c r="M21" s="48" t="b">
        <v>0</v>
      </c>
      <c r="N21" s="49" t="b">
        <v>0</v>
      </c>
      <c r="O21" s="50" t="b">
        <v>0</v>
      </c>
      <c r="P21" s="48" t="b">
        <v>0</v>
      </c>
      <c r="Q21" s="49" t="b">
        <v>0</v>
      </c>
      <c r="R21" s="50" t="b">
        <v>1</v>
      </c>
      <c r="S21" s="48" t="b">
        <v>0</v>
      </c>
      <c r="T21" s="49" t="b">
        <v>0</v>
      </c>
      <c r="U21" s="50" t="b">
        <v>1</v>
      </c>
      <c r="V21" s="48" t="b">
        <v>0</v>
      </c>
      <c r="W21" s="49" t="b">
        <v>0</v>
      </c>
      <c r="X21" s="50" t="b">
        <v>1</v>
      </c>
      <c r="Y21" s="48" t="b">
        <v>0</v>
      </c>
      <c r="Z21" s="49" t="b">
        <v>0</v>
      </c>
      <c r="AA21" s="50" t="b">
        <v>1</v>
      </c>
      <c r="AB21" s="46" t="s">
        <v>113</v>
      </c>
      <c r="AC21" s="41">
        <v>1988</v>
      </c>
      <c r="AD21" s="37" t="s">
        <v>173</v>
      </c>
      <c r="AE21" s="37" t="s">
        <v>690</v>
      </c>
      <c r="AJ21" s="37"/>
    </row>
    <row r="22" spans="1:36" x14ac:dyDescent="0.25">
      <c r="A22" s="37" t="s">
        <v>685</v>
      </c>
      <c r="B22" s="37" t="s">
        <v>691</v>
      </c>
      <c r="C22" s="41">
        <v>962</v>
      </c>
      <c r="D22" s="48" t="b">
        <v>0</v>
      </c>
      <c r="E22" s="49" t="b">
        <v>0</v>
      </c>
      <c r="F22" s="50" t="b">
        <v>1</v>
      </c>
      <c r="G22" s="48" t="b">
        <v>0</v>
      </c>
      <c r="H22" s="49" t="b">
        <v>1</v>
      </c>
      <c r="I22" s="50" t="b">
        <v>0</v>
      </c>
      <c r="J22" s="48" t="b">
        <v>0</v>
      </c>
      <c r="K22" s="49" t="b">
        <v>1</v>
      </c>
      <c r="L22" s="50" t="b">
        <v>0</v>
      </c>
      <c r="M22" s="48" t="b">
        <v>0</v>
      </c>
      <c r="N22" s="49" t="b">
        <v>1</v>
      </c>
      <c r="O22" s="50" t="b">
        <v>0</v>
      </c>
      <c r="P22" s="48" t="b">
        <v>0</v>
      </c>
      <c r="Q22" s="49" t="b">
        <v>0</v>
      </c>
      <c r="R22" s="50" t="b">
        <v>0</v>
      </c>
      <c r="S22" s="48" t="b">
        <v>0</v>
      </c>
      <c r="T22" s="49" t="b">
        <v>0</v>
      </c>
      <c r="U22" s="50" t="b">
        <v>0</v>
      </c>
      <c r="V22" s="48" t="b">
        <v>0</v>
      </c>
      <c r="W22" s="49" t="b">
        <v>0</v>
      </c>
      <c r="X22" s="50" t="b">
        <v>0</v>
      </c>
      <c r="Y22" s="48" t="b">
        <v>0</v>
      </c>
      <c r="Z22" s="49" t="b">
        <v>0</v>
      </c>
      <c r="AA22" s="50" t="b">
        <v>0</v>
      </c>
      <c r="AB22" s="46" t="s">
        <v>117</v>
      </c>
      <c r="AC22" s="41">
        <v>1982</v>
      </c>
      <c r="AD22" s="37" t="s">
        <v>692</v>
      </c>
      <c r="AE22" s="37" t="s">
        <v>693</v>
      </c>
      <c r="AJ22" s="37"/>
    </row>
    <row r="23" spans="1:36" x14ac:dyDescent="0.25">
      <c r="A23" s="37" t="s">
        <v>685</v>
      </c>
      <c r="B23" s="37" t="s">
        <v>694</v>
      </c>
      <c r="C23" s="41">
        <v>794</v>
      </c>
      <c r="D23" s="48" t="b">
        <v>1</v>
      </c>
      <c r="E23" s="49" t="b">
        <v>0</v>
      </c>
      <c r="F23" s="50" t="b">
        <v>0</v>
      </c>
      <c r="G23" s="48" t="b">
        <v>1</v>
      </c>
      <c r="H23" s="49" t="b">
        <v>0</v>
      </c>
      <c r="I23" s="50" t="b">
        <v>0</v>
      </c>
      <c r="J23" s="48" t="b">
        <v>1</v>
      </c>
      <c r="K23" s="49" t="b">
        <v>0</v>
      </c>
      <c r="L23" s="50" t="b">
        <v>0</v>
      </c>
      <c r="M23" s="48" t="b">
        <v>1</v>
      </c>
      <c r="N23" s="49" t="b">
        <v>0</v>
      </c>
      <c r="O23" s="50" t="b">
        <v>0</v>
      </c>
      <c r="P23" s="48" t="b">
        <v>0</v>
      </c>
      <c r="Q23" s="49" t="b">
        <v>0</v>
      </c>
      <c r="R23" s="50" t="b">
        <v>0</v>
      </c>
      <c r="S23" s="48" t="b">
        <v>0</v>
      </c>
      <c r="T23" s="49" t="b">
        <v>0</v>
      </c>
      <c r="U23" s="50" t="b">
        <v>0</v>
      </c>
      <c r="V23" s="48" t="b">
        <v>0</v>
      </c>
      <c r="W23" s="49" t="b">
        <v>0</v>
      </c>
      <c r="X23" s="50" t="b">
        <v>0</v>
      </c>
      <c r="Y23" s="48" t="b">
        <v>0</v>
      </c>
      <c r="Z23" s="49" t="b">
        <v>0</v>
      </c>
      <c r="AA23" s="50" t="b">
        <v>0</v>
      </c>
      <c r="AB23" s="46" t="s">
        <v>113</v>
      </c>
      <c r="AC23" s="41">
        <v>1992</v>
      </c>
      <c r="AD23" s="37" t="s">
        <v>695</v>
      </c>
      <c r="AE23" s="37" t="s">
        <v>696</v>
      </c>
      <c r="AJ23" s="37"/>
    </row>
    <row r="24" spans="1:36" x14ac:dyDescent="0.25">
      <c r="A24" s="37" t="s">
        <v>685</v>
      </c>
      <c r="B24" s="37" t="s">
        <v>697</v>
      </c>
      <c r="C24" s="41">
        <v>1739</v>
      </c>
      <c r="D24" s="48" t="b">
        <v>0</v>
      </c>
      <c r="E24" s="49" t="b">
        <v>0</v>
      </c>
      <c r="F24" s="50" t="b">
        <v>1</v>
      </c>
      <c r="G24" s="48" t="b">
        <v>0</v>
      </c>
      <c r="H24" s="49" t="b">
        <v>0</v>
      </c>
      <c r="I24" s="50" t="b">
        <v>1</v>
      </c>
      <c r="J24" s="48" t="b">
        <v>0</v>
      </c>
      <c r="K24" s="49" t="b">
        <v>1</v>
      </c>
      <c r="L24" s="50" t="b">
        <v>0</v>
      </c>
      <c r="M24" s="48" t="b">
        <v>0</v>
      </c>
      <c r="N24" s="49" t="b">
        <v>0</v>
      </c>
      <c r="O24" s="50" t="b">
        <v>1</v>
      </c>
      <c r="P24" s="48" t="b">
        <v>0</v>
      </c>
      <c r="Q24" s="49" t="b">
        <v>0</v>
      </c>
      <c r="R24" s="50" t="b">
        <v>0</v>
      </c>
      <c r="S24" s="48" t="b">
        <v>0</v>
      </c>
      <c r="T24" s="49" t="b">
        <v>0</v>
      </c>
      <c r="U24" s="50" t="b">
        <v>0</v>
      </c>
      <c r="V24" s="48" t="b">
        <v>0</v>
      </c>
      <c r="W24" s="49" t="b">
        <v>0</v>
      </c>
      <c r="X24" s="50" t="b">
        <v>0</v>
      </c>
      <c r="Y24" s="48" t="b">
        <v>0</v>
      </c>
      <c r="Z24" s="49" t="b">
        <v>0</v>
      </c>
      <c r="AA24" s="50" t="b">
        <v>0</v>
      </c>
      <c r="AB24" s="46" t="s">
        <v>113</v>
      </c>
      <c r="AC24" s="41">
        <v>1980</v>
      </c>
      <c r="AD24" s="37" t="s">
        <v>698</v>
      </c>
      <c r="AE24" s="37" t="s">
        <v>699</v>
      </c>
      <c r="AJ24" s="37"/>
    </row>
    <row r="25" spans="1:36" x14ac:dyDescent="0.25">
      <c r="A25" s="37" t="s">
        <v>685</v>
      </c>
      <c r="B25" s="37" t="s">
        <v>700</v>
      </c>
      <c r="C25" s="41">
        <v>1129</v>
      </c>
      <c r="D25" s="48" t="b">
        <v>1</v>
      </c>
      <c r="E25" s="49" t="b">
        <v>0</v>
      </c>
      <c r="F25" s="50" t="b">
        <v>0</v>
      </c>
      <c r="G25" s="48" t="b">
        <v>0</v>
      </c>
      <c r="H25" s="49" t="b">
        <v>0</v>
      </c>
      <c r="I25" s="50" t="b">
        <v>0</v>
      </c>
      <c r="J25" s="48" t="b">
        <v>0</v>
      </c>
      <c r="K25" s="49" t="b">
        <v>0</v>
      </c>
      <c r="L25" s="50" t="b">
        <v>0</v>
      </c>
      <c r="M25" s="48" t="b">
        <v>0</v>
      </c>
      <c r="N25" s="49" t="b">
        <v>0</v>
      </c>
      <c r="O25" s="50" t="b">
        <v>0</v>
      </c>
      <c r="P25" s="48" t="b">
        <v>0</v>
      </c>
      <c r="Q25" s="49" t="b">
        <v>0</v>
      </c>
      <c r="R25" s="50" t="b">
        <v>0</v>
      </c>
      <c r="S25" s="48" t="b">
        <v>0</v>
      </c>
      <c r="T25" s="49" t="b">
        <v>0</v>
      </c>
      <c r="U25" s="50" t="b">
        <v>0</v>
      </c>
      <c r="V25" s="48" t="b">
        <v>0</v>
      </c>
      <c r="W25" s="49" t="b">
        <v>0</v>
      </c>
      <c r="X25" s="50" t="b">
        <v>0</v>
      </c>
      <c r="Y25" s="48" t="b">
        <v>0</v>
      </c>
      <c r="Z25" s="49" t="b">
        <v>0</v>
      </c>
      <c r="AA25" s="50" t="b">
        <v>0</v>
      </c>
      <c r="AB25" s="46" t="s">
        <v>520</v>
      </c>
      <c r="AC25" s="41"/>
      <c r="AD25" s="37"/>
      <c r="AE25" s="37"/>
      <c r="AJ25" s="37"/>
    </row>
    <row r="26" spans="1:36" x14ac:dyDescent="0.25">
      <c r="A26" s="37" t="s">
        <v>685</v>
      </c>
      <c r="B26" s="37" t="s">
        <v>701</v>
      </c>
      <c r="C26" s="41">
        <v>566</v>
      </c>
      <c r="D26" s="48" t="b">
        <v>0</v>
      </c>
      <c r="E26" s="49" t="b">
        <v>0</v>
      </c>
      <c r="F26" s="50" t="b">
        <v>1</v>
      </c>
      <c r="G26" s="48" t="b">
        <v>0</v>
      </c>
      <c r="H26" s="49" t="b">
        <v>0</v>
      </c>
      <c r="I26" s="50" t="b">
        <v>1</v>
      </c>
      <c r="J26" s="48" t="b">
        <v>0</v>
      </c>
      <c r="K26" s="49" t="b">
        <v>1</v>
      </c>
      <c r="L26" s="50" t="b">
        <v>0</v>
      </c>
      <c r="M26" s="48" t="b">
        <v>0</v>
      </c>
      <c r="N26" s="49" t="b">
        <v>0</v>
      </c>
      <c r="O26" s="50" t="b">
        <v>1</v>
      </c>
      <c r="P26" s="48" t="b">
        <v>0</v>
      </c>
      <c r="Q26" s="49" t="b">
        <v>0</v>
      </c>
      <c r="R26" s="50" t="b">
        <v>0</v>
      </c>
      <c r="S26" s="48" t="b">
        <v>0</v>
      </c>
      <c r="T26" s="49" t="b">
        <v>0</v>
      </c>
      <c r="U26" s="50" t="b">
        <v>0</v>
      </c>
      <c r="V26" s="48" t="b">
        <v>0</v>
      </c>
      <c r="W26" s="49" t="b">
        <v>0</v>
      </c>
      <c r="X26" s="50" t="b">
        <v>0</v>
      </c>
      <c r="Y26" s="48" t="b">
        <v>0</v>
      </c>
      <c r="Z26" s="49" t="b">
        <v>0</v>
      </c>
      <c r="AA26" s="50" t="b">
        <v>0</v>
      </c>
      <c r="AB26" s="46" t="s">
        <v>113</v>
      </c>
      <c r="AC26" s="41">
        <v>1968</v>
      </c>
      <c r="AD26" s="37" t="s">
        <v>702</v>
      </c>
      <c r="AE26" s="37" t="s">
        <v>703</v>
      </c>
      <c r="AJ26" s="37"/>
    </row>
    <row r="27" spans="1:36" x14ac:dyDescent="0.25">
      <c r="A27" s="37" t="s">
        <v>685</v>
      </c>
      <c r="B27" s="37" t="s">
        <v>704</v>
      </c>
      <c r="C27" s="41">
        <v>595</v>
      </c>
      <c r="D27" s="48" t="b">
        <v>0</v>
      </c>
      <c r="E27" s="49" t="b">
        <v>1</v>
      </c>
      <c r="F27" s="50" t="b">
        <v>0</v>
      </c>
      <c r="G27" s="48" t="b">
        <v>0</v>
      </c>
      <c r="H27" s="49" t="b">
        <v>0</v>
      </c>
      <c r="I27" s="50" t="b">
        <v>0</v>
      </c>
      <c r="J27" s="48" t="b">
        <v>0</v>
      </c>
      <c r="K27" s="49" t="b">
        <v>0</v>
      </c>
      <c r="L27" s="50" t="b">
        <v>0</v>
      </c>
      <c r="M27" s="48" t="b">
        <v>0</v>
      </c>
      <c r="N27" s="49" t="b">
        <v>0</v>
      </c>
      <c r="O27" s="50" t="b">
        <v>0</v>
      </c>
      <c r="P27" s="48" t="b">
        <v>0</v>
      </c>
      <c r="Q27" s="49" t="b">
        <v>0</v>
      </c>
      <c r="R27" s="50" t="b">
        <v>1</v>
      </c>
      <c r="S27" s="48" t="b">
        <v>0</v>
      </c>
      <c r="T27" s="49" t="b">
        <v>0</v>
      </c>
      <c r="U27" s="50" t="b">
        <v>1</v>
      </c>
      <c r="V27" s="48" t="b">
        <v>0</v>
      </c>
      <c r="W27" s="49" t="b">
        <v>0</v>
      </c>
      <c r="X27" s="50" t="b">
        <v>1</v>
      </c>
      <c r="Y27" s="48" t="b">
        <v>1</v>
      </c>
      <c r="Z27" s="49" t="b">
        <v>0</v>
      </c>
      <c r="AA27" s="50" t="b">
        <v>0</v>
      </c>
      <c r="AB27" s="46" t="s">
        <v>113</v>
      </c>
      <c r="AC27" s="41">
        <v>1952</v>
      </c>
      <c r="AD27" s="37" t="s">
        <v>705</v>
      </c>
      <c r="AE27" s="37" t="s">
        <v>706</v>
      </c>
      <c r="AJ27" s="37"/>
    </row>
    <row r="28" spans="1:36" x14ac:dyDescent="0.25">
      <c r="A28" s="37" t="s">
        <v>685</v>
      </c>
      <c r="B28" s="37" t="s">
        <v>707</v>
      </c>
      <c r="C28" s="41">
        <v>367</v>
      </c>
      <c r="D28" s="48" t="b">
        <v>1</v>
      </c>
      <c r="E28" s="49" t="b">
        <v>0</v>
      </c>
      <c r="F28" s="50" t="b">
        <v>0</v>
      </c>
      <c r="G28" s="48" t="b">
        <v>0</v>
      </c>
      <c r="H28" s="49" t="b">
        <v>0</v>
      </c>
      <c r="I28" s="50" t="b">
        <v>1</v>
      </c>
      <c r="J28" s="48" t="b">
        <v>1</v>
      </c>
      <c r="K28" s="49" t="b">
        <v>0</v>
      </c>
      <c r="L28" s="50" t="b">
        <v>0</v>
      </c>
      <c r="M28" s="48" t="b">
        <v>1</v>
      </c>
      <c r="N28" s="49" t="b">
        <v>0</v>
      </c>
      <c r="O28" s="50" t="b">
        <v>0</v>
      </c>
      <c r="P28" s="48" t="b">
        <v>0</v>
      </c>
      <c r="Q28" s="49" t="b">
        <v>0</v>
      </c>
      <c r="R28" s="50" t="b">
        <v>0</v>
      </c>
      <c r="S28" s="48" t="b">
        <v>0</v>
      </c>
      <c r="T28" s="49" t="b">
        <v>0</v>
      </c>
      <c r="U28" s="50" t="b">
        <v>0</v>
      </c>
      <c r="V28" s="48" t="b">
        <v>0</v>
      </c>
      <c r="W28" s="49" t="b">
        <v>0</v>
      </c>
      <c r="X28" s="50" t="b">
        <v>0</v>
      </c>
      <c r="Y28" s="48" t="b">
        <v>0</v>
      </c>
      <c r="Z28" s="49" t="b">
        <v>0</v>
      </c>
      <c r="AA28" s="50" t="b">
        <v>0</v>
      </c>
      <c r="AB28" s="46" t="s">
        <v>113</v>
      </c>
      <c r="AC28" s="41">
        <v>1961</v>
      </c>
      <c r="AD28" s="37" t="s">
        <v>702</v>
      </c>
      <c r="AE28" s="37" t="s">
        <v>708</v>
      </c>
      <c r="AG28" s="37"/>
      <c r="AJ28" s="37"/>
    </row>
    <row r="29" spans="1:36" x14ac:dyDescent="0.25">
      <c r="A29" s="37" t="s">
        <v>709</v>
      </c>
      <c r="B29" s="37" t="s">
        <v>710</v>
      </c>
      <c r="C29" s="41">
        <v>458</v>
      </c>
      <c r="D29" s="48" t="b">
        <v>0</v>
      </c>
      <c r="E29" s="49" t="b">
        <v>1</v>
      </c>
      <c r="F29" s="50" t="b">
        <v>0</v>
      </c>
      <c r="G29" s="48" t="b">
        <v>0</v>
      </c>
      <c r="H29" s="49" t="b">
        <v>1</v>
      </c>
      <c r="I29" s="50" t="b">
        <v>0</v>
      </c>
      <c r="J29" s="48" t="b">
        <v>0</v>
      </c>
      <c r="K29" s="49" t="b">
        <v>1</v>
      </c>
      <c r="L29" s="50" t="b">
        <v>0</v>
      </c>
      <c r="M29" s="48" t="b">
        <v>0</v>
      </c>
      <c r="N29" s="49" t="b">
        <v>0</v>
      </c>
      <c r="O29" s="50" t="b">
        <v>1</v>
      </c>
      <c r="P29" s="48" t="b">
        <v>0</v>
      </c>
      <c r="Q29" s="49" t="b">
        <v>0</v>
      </c>
      <c r="R29" s="50" t="b">
        <v>0</v>
      </c>
      <c r="S29" s="48" t="b">
        <v>0</v>
      </c>
      <c r="T29" s="49" t="b">
        <v>0</v>
      </c>
      <c r="U29" s="50" t="b">
        <v>0</v>
      </c>
      <c r="V29" s="48" t="b">
        <v>0</v>
      </c>
      <c r="W29" s="49" t="b">
        <v>0</v>
      </c>
      <c r="X29" s="50" t="b">
        <v>0</v>
      </c>
      <c r="Y29" s="48" t="b">
        <v>0</v>
      </c>
      <c r="Z29" s="49" t="b">
        <v>0</v>
      </c>
      <c r="AA29" s="50" t="b">
        <v>0</v>
      </c>
      <c r="AB29" s="46" t="s">
        <v>117</v>
      </c>
      <c r="AC29" s="41">
        <v>1983</v>
      </c>
      <c r="AD29" s="37" t="s">
        <v>711</v>
      </c>
      <c r="AE29" s="37" t="s">
        <v>712</v>
      </c>
    </row>
    <row r="30" spans="1:36" x14ac:dyDescent="0.25">
      <c r="A30" s="37" t="s">
        <v>709</v>
      </c>
      <c r="B30" s="37" t="s">
        <v>713</v>
      </c>
      <c r="C30" s="41">
        <v>387</v>
      </c>
      <c r="D30" s="48" t="b">
        <v>0</v>
      </c>
      <c r="E30" s="49" t="b">
        <v>1</v>
      </c>
      <c r="F30" s="50" t="b">
        <v>0</v>
      </c>
      <c r="G30" s="48" t="b">
        <v>0</v>
      </c>
      <c r="H30" s="49" t="b">
        <v>1</v>
      </c>
      <c r="I30" s="50" t="b">
        <v>0</v>
      </c>
      <c r="J30" s="48" t="b">
        <v>0</v>
      </c>
      <c r="K30" s="49" t="b">
        <v>1</v>
      </c>
      <c r="L30" s="50" t="b">
        <v>0</v>
      </c>
      <c r="M30" s="48" t="b">
        <v>0</v>
      </c>
      <c r="N30" s="49" t="b">
        <v>1</v>
      </c>
      <c r="O30" s="50" t="b">
        <v>0</v>
      </c>
      <c r="P30" s="48" t="b">
        <v>0</v>
      </c>
      <c r="Q30" s="49" t="b">
        <v>0</v>
      </c>
      <c r="R30" s="50" t="b">
        <v>0</v>
      </c>
      <c r="S30" s="48" t="b">
        <v>0</v>
      </c>
      <c r="T30" s="49" t="b">
        <v>0</v>
      </c>
      <c r="U30" s="50" t="b">
        <v>0</v>
      </c>
      <c r="V30" s="48" t="b">
        <v>0</v>
      </c>
      <c r="W30" s="49" t="b">
        <v>0</v>
      </c>
      <c r="X30" s="50" t="b">
        <v>0</v>
      </c>
      <c r="Y30" s="48" t="b">
        <v>0</v>
      </c>
      <c r="Z30" s="49" t="b">
        <v>0</v>
      </c>
      <c r="AA30" s="50" t="b">
        <v>0</v>
      </c>
      <c r="AB30" s="46" t="s">
        <v>113</v>
      </c>
      <c r="AC30" s="41">
        <v>1988</v>
      </c>
      <c r="AD30" s="37" t="s">
        <v>714</v>
      </c>
      <c r="AE30" s="37" t="s">
        <v>715</v>
      </c>
    </row>
    <row r="31" spans="1:36" x14ac:dyDescent="0.25">
      <c r="A31" s="37" t="s">
        <v>709</v>
      </c>
      <c r="B31" s="37" t="s">
        <v>716</v>
      </c>
      <c r="C31" s="41">
        <v>749</v>
      </c>
      <c r="D31" s="48" t="b">
        <v>0</v>
      </c>
      <c r="E31" s="49" t="b">
        <v>0</v>
      </c>
      <c r="F31" s="50" t="b">
        <v>1</v>
      </c>
      <c r="G31" s="48" t="b">
        <v>0</v>
      </c>
      <c r="H31" s="49" t="b">
        <v>1</v>
      </c>
      <c r="I31" s="50" t="b">
        <v>0</v>
      </c>
      <c r="J31" s="48" t="b">
        <v>0</v>
      </c>
      <c r="K31" s="49" t="b">
        <v>1</v>
      </c>
      <c r="L31" s="50" t="b">
        <v>0</v>
      </c>
      <c r="M31" s="48" t="b">
        <v>0</v>
      </c>
      <c r="N31" s="49" t="b">
        <v>0</v>
      </c>
      <c r="O31" s="50" t="b">
        <v>1</v>
      </c>
      <c r="P31" s="48" t="b">
        <v>0</v>
      </c>
      <c r="Q31" s="49" t="b">
        <v>0</v>
      </c>
      <c r="R31" s="50" t="b">
        <v>0</v>
      </c>
      <c r="S31" s="48" t="b">
        <v>0</v>
      </c>
      <c r="T31" s="49" t="b">
        <v>0</v>
      </c>
      <c r="U31" s="50" t="b">
        <v>0</v>
      </c>
      <c r="V31" s="48" t="b">
        <v>0</v>
      </c>
      <c r="W31" s="49" t="b">
        <v>0</v>
      </c>
      <c r="X31" s="50" t="b">
        <v>0</v>
      </c>
      <c r="Y31" s="48" t="b">
        <v>0</v>
      </c>
      <c r="Z31" s="49" t="b">
        <v>0</v>
      </c>
      <c r="AA31" s="50" t="b">
        <v>0</v>
      </c>
      <c r="AB31" s="46" t="s">
        <v>113</v>
      </c>
      <c r="AC31" s="41">
        <v>1988</v>
      </c>
      <c r="AD31" s="37" t="s">
        <v>717</v>
      </c>
      <c r="AE31" s="37" t="s">
        <v>718</v>
      </c>
    </row>
    <row r="32" spans="1:36" x14ac:dyDescent="0.25">
      <c r="A32" s="37" t="s">
        <v>709</v>
      </c>
      <c r="B32" s="37" t="s">
        <v>719</v>
      </c>
      <c r="C32" s="41">
        <v>647</v>
      </c>
      <c r="D32" s="48" t="b">
        <v>0</v>
      </c>
      <c r="E32" s="49" t="b">
        <v>0</v>
      </c>
      <c r="F32" s="50" t="b">
        <v>1</v>
      </c>
      <c r="G32" s="48" t="b">
        <v>0</v>
      </c>
      <c r="H32" s="49" t="b">
        <v>0</v>
      </c>
      <c r="I32" s="50" t="b">
        <v>1</v>
      </c>
      <c r="J32" s="48" t="b">
        <v>0</v>
      </c>
      <c r="K32" s="49" t="b">
        <v>0</v>
      </c>
      <c r="L32" s="50" t="b">
        <v>1</v>
      </c>
      <c r="M32" s="48" t="b">
        <v>0</v>
      </c>
      <c r="N32" s="49" t="b">
        <v>1</v>
      </c>
      <c r="O32" s="50" t="b">
        <v>0</v>
      </c>
      <c r="P32" s="48" t="b">
        <v>0</v>
      </c>
      <c r="Q32" s="49" t="b">
        <v>0</v>
      </c>
      <c r="R32" s="50" t="b">
        <v>0</v>
      </c>
      <c r="S32" s="48" t="b">
        <v>0</v>
      </c>
      <c r="T32" s="49" t="b">
        <v>0</v>
      </c>
      <c r="U32" s="50" t="b">
        <v>0</v>
      </c>
      <c r="V32" s="48" t="b">
        <v>0</v>
      </c>
      <c r="W32" s="49" t="b">
        <v>0</v>
      </c>
      <c r="X32" s="50" t="b">
        <v>0</v>
      </c>
      <c r="Y32" s="48" t="b">
        <v>0</v>
      </c>
      <c r="Z32" s="49" t="b">
        <v>0</v>
      </c>
      <c r="AA32" s="50" t="b">
        <v>0</v>
      </c>
      <c r="AB32" s="46" t="s">
        <v>113</v>
      </c>
      <c r="AC32" s="41">
        <v>1976</v>
      </c>
      <c r="AD32" s="37" t="s">
        <v>139</v>
      </c>
      <c r="AE32" s="37"/>
    </row>
    <row r="33" spans="1:32" x14ac:dyDescent="0.25">
      <c r="A33" s="37" t="s">
        <v>709</v>
      </c>
      <c r="B33" s="37" t="s">
        <v>720</v>
      </c>
      <c r="C33" s="41">
        <v>583</v>
      </c>
      <c r="D33" s="48" t="b">
        <v>0</v>
      </c>
      <c r="E33" s="49" t="b">
        <v>0</v>
      </c>
      <c r="F33" s="50" t="b">
        <v>0</v>
      </c>
      <c r="G33" s="48" t="b">
        <v>0</v>
      </c>
      <c r="H33" s="49" t="b">
        <v>0</v>
      </c>
      <c r="I33" s="50" t="b">
        <v>0</v>
      </c>
      <c r="J33" s="48" t="b">
        <v>0</v>
      </c>
      <c r="K33" s="49" t="b">
        <v>0</v>
      </c>
      <c r="L33" s="50" t="b">
        <v>0</v>
      </c>
      <c r="M33" s="48" t="b">
        <v>0</v>
      </c>
      <c r="N33" s="49" t="b">
        <v>0</v>
      </c>
      <c r="O33" s="50" t="b">
        <v>0</v>
      </c>
      <c r="P33" s="48" t="b">
        <v>0</v>
      </c>
      <c r="Q33" s="49" t="b">
        <v>1</v>
      </c>
      <c r="R33" s="50" t="b">
        <v>0</v>
      </c>
      <c r="S33" s="48" t="b">
        <v>0</v>
      </c>
      <c r="T33" s="49" t="b">
        <v>1</v>
      </c>
      <c r="U33" s="50" t="b">
        <v>0</v>
      </c>
      <c r="V33" s="48" t="b">
        <v>0</v>
      </c>
      <c r="W33" s="49" t="b">
        <v>1</v>
      </c>
      <c r="X33" s="50" t="b">
        <v>0</v>
      </c>
      <c r="Y33" s="48" t="b">
        <v>0</v>
      </c>
      <c r="Z33" s="49" t="b">
        <v>1</v>
      </c>
      <c r="AA33" s="50" t="b">
        <v>0</v>
      </c>
      <c r="AB33" s="46" t="s">
        <v>117</v>
      </c>
      <c r="AC33" s="41">
        <v>1977</v>
      </c>
      <c r="AD33" s="37" t="s">
        <v>721</v>
      </c>
      <c r="AE33" s="37" t="s">
        <v>114</v>
      </c>
    </row>
    <row r="34" spans="1:32" x14ac:dyDescent="0.25">
      <c r="A34" s="37" t="s">
        <v>709</v>
      </c>
      <c r="B34" s="37" t="s">
        <v>722</v>
      </c>
      <c r="C34" s="41">
        <v>1063</v>
      </c>
      <c r="D34" s="48" t="b">
        <v>0</v>
      </c>
      <c r="E34" s="49" t="b">
        <v>1</v>
      </c>
      <c r="F34" s="50" t="b">
        <v>0</v>
      </c>
      <c r="G34" s="48" t="b">
        <v>0</v>
      </c>
      <c r="H34" s="49" t="b">
        <v>0</v>
      </c>
      <c r="I34" s="50" t="b">
        <v>1</v>
      </c>
      <c r="J34" s="48" t="b">
        <v>0</v>
      </c>
      <c r="K34" s="49" t="b">
        <v>1</v>
      </c>
      <c r="L34" s="50" t="b">
        <v>0</v>
      </c>
      <c r="M34" s="48" t="b">
        <v>0</v>
      </c>
      <c r="N34" s="49" t="b">
        <v>1</v>
      </c>
      <c r="O34" s="50" t="b">
        <v>0</v>
      </c>
      <c r="P34" s="48" t="b">
        <v>0</v>
      </c>
      <c r="Q34" s="49" t="b">
        <v>0</v>
      </c>
      <c r="R34" s="50" t="b">
        <v>0</v>
      </c>
      <c r="S34" s="48" t="b">
        <v>0</v>
      </c>
      <c r="T34" s="49" t="b">
        <v>0</v>
      </c>
      <c r="U34" s="50" t="b">
        <v>0</v>
      </c>
      <c r="V34" s="48" t="b">
        <v>0</v>
      </c>
      <c r="W34" s="49" t="b">
        <v>0</v>
      </c>
      <c r="X34" s="50" t="b">
        <v>0</v>
      </c>
      <c r="Y34" s="48" t="b">
        <v>0</v>
      </c>
      <c r="Z34" s="49" t="b">
        <v>0</v>
      </c>
      <c r="AA34" s="50" t="b">
        <v>0</v>
      </c>
      <c r="AB34" s="46" t="s">
        <v>113</v>
      </c>
      <c r="AC34" s="41">
        <v>1991</v>
      </c>
      <c r="AD34" s="37" t="s">
        <v>179</v>
      </c>
      <c r="AE34" s="37" t="s">
        <v>723</v>
      </c>
    </row>
    <row r="35" spans="1:32" x14ac:dyDescent="0.25">
      <c r="A35" s="37" t="s">
        <v>709</v>
      </c>
      <c r="B35" s="37" t="s">
        <v>724</v>
      </c>
      <c r="C35" s="41">
        <v>736</v>
      </c>
      <c r="D35" s="48" t="b">
        <v>0</v>
      </c>
      <c r="E35" s="49" t="b">
        <v>0</v>
      </c>
      <c r="F35" s="50" t="b">
        <v>1</v>
      </c>
      <c r="G35" s="48" t="b">
        <v>0</v>
      </c>
      <c r="H35" s="49" t="b">
        <v>0</v>
      </c>
      <c r="I35" s="50" t="b">
        <v>0</v>
      </c>
      <c r="J35" s="48" t="b">
        <v>0</v>
      </c>
      <c r="K35" s="49" t="b">
        <v>0</v>
      </c>
      <c r="L35" s="50" t="b">
        <v>0</v>
      </c>
      <c r="M35" s="48" t="b">
        <v>0</v>
      </c>
      <c r="N35" s="49" t="b">
        <v>0</v>
      </c>
      <c r="O35" s="50" t="b">
        <v>0</v>
      </c>
      <c r="P35" s="48" t="b">
        <v>1</v>
      </c>
      <c r="Q35" s="49" t="b">
        <v>0</v>
      </c>
      <c r="R35" s="50" t="b">
        <v>0</v>
      </c>
      <c r="S35" s="48" t="b">
        <v>0</v>
      </c>
      <c r="T35" s="49" t="b">
        <v>0</v>
      </c>
      <c r="U35" s="50" t="b">
        <v>1</v>
      </c>
      <c r="V35" s="48" t="b">
        <v>1</v>
      </c>
      <c r="W35" s="49" t="b">
        <v>0</v>
      </c>
      <c r="X35" s="50" t="b">
        <v>0</v>
      </c>
      <c r="Y35" s="48" t="b">
        <v>1</v>
      </c>
      <c r="Z35" s="49" t="b">
        <v>0</v>
      </c>
      <c r="AA35" s="50" t="b">
        <v>0</v>
      </c>
      <c r="AB35" s="46" t="s">
        <v>113</v>
      </c>
      <c r="AC35" s="41"/>
      <c r="AD35" s="37" t="s">
        <v>725</v>
      </c>
      <c r="AE35" s="37" t="s">
        <v>726</v>
      </c>
    </row>
    <row r="36" spans="1:32" x14ac:dyDescent="0.25">
      <c r="A36" s="37" t="s">
        <v>709</v>
      </c>
      <c r="B36" s="37" t="s">
        <v>727</v>
      </c>
      <c r="C36" s="41">
        <v>149</v>
      </c>
      <c r="D36" s="48" t="b">
        <v>0</v>
      </c>
      <c r="E36" s="49" t="b">
        <v>0</v>
      </c>
      <c r="F36" s="50" t="b">
        <v>1</v>
      </c>
      <c r="G36" s="48" t="b">
        <v>0</v>
      </c>
      <c r="H36" s="49" t="b">
        <v>1</v>
      </c>
      <c r="I36" s="50" t="b">
        <v>0</v>
      </c>
      <c r="J36" s="48" t="b">
        <v>0</v>
      </c>
      <c r="K36" s="49" t="b">
        <v>1</v>
      </c>
      <c r="L36" s="50" t="b">
        <v>0</v>
      </c>
      <c r="M36" s="48" t="b">
        <v>0</v>
      </c>
      <c r="N36" s="49" t="b">
        <v>0</v>
      </c>
      <c r="O36" s="50" t="b">
        <v>1</v>
      </c>
      <c r="P36" s="48" t="b">
        <v>0</v>
      </c>
      <c r="Q36" s="49" t="b">
        <v>0</v>
      </c>
      <c r="R36" s="50" t="b">
        <v>0</v>
      </c>
      <c r="S36" s="48" t="b">
        <v>0</v>
      </c>
      <c r="T36" s="49" t="b">
        <v>0</v>
      </c>
      <c r="U36" s="50" t="b">
        <v>0</v>
      </c>
      <c r="V36" s="48" t="b">
        <v>0</v>
      </c>
      <c r="W36" s="49" t="b">
        <v>0</v>
      </c>
      <c r="X36" s="50" t="b">
        <v>0</v>
      </c>
      <c r="Y36" s="48" t="b">
        <v>0</v>
      </c>
      <c r="Z36" s="49" t="b">
        <v>0</v>
      </c>
      <c r="AA36" s="50" t="b">
        <v>0</v>
      </c>
      <c r="AB36" s="46" t="s">
        <v>113</v>
      </c>
      <c r="AC36" s="41">
        <v>1990</v>
      </c>
      <c r="AD36" s="37" t="s">
        <v>224</v>
      </c>
      <c r="AE36" s="37" t="s">
        <v>728</v>
      </c>
    </row>
    <row r="37" spans="1:32" x14ac:dyDescent="0.25">
      <c r="A37" s="37" t="s">
        <v>709</v>
      </c>
      <c r="B37" s="37" t="s">
        <v>729</v>
      </c>
      <c r="C37" s="41">
        <v>1003</v>
      </c>
      <c r="D37" s="48" t="b">
        <v>0</v>
      </c>
      <c r="E37" s="49" t="b">
        <v>0</v>
      </c>
      <c r="F37" s="50" t="b">
        <v>0</v>
      </c>
      <c r="G37" s="48" t="b">
        <v>0</v>
      </c>
      <c r="H37" s="49" t="b">
        <v>0</v>
      </c>
      <c r="I37" s="50" t="b">
        <v>0</v>
      </c>
      <c r="J37" s="48" t="b">
        <v>0</v>
      </c>
      <c r="K37" s="49" t="b">
        <v>0</v>
      </c>
      <c r="L37" s="50" t="b">
        <v>0</v>
      </c>
      <c r="M37" s="48" t="b">
        <v>0</v>
      </c>
      <c r="N37" s="49" t="b">
        <v>0</v>
      </c>
      <c r="O37" s="50" t="b">
        <v>0</v>
      </c>
      <c r="P37" s="48" t="b">
        <v>1</v>
      </c>
      <c r="Q37" s="49" t="b">
        <v>0</v>
      </c>
      <c r="R37" s="50" t="b">
        <v>0</v>
      </c>
      <c r="S37" s="48" t="b">
        <v>0</v>
      </c>
      <c r="T37" s="49" t="b">
        <v>0</v>
      </c>
      <c r="U37" s="50" t="b">
        <v>1</v>
      </c>
      <c r="V37" s="48" t="b">
        <v>1</v>
      </c>
      <c r="W37" s="49" t="b">
        <v>0</v>
      </c>
      <c r="X37" s="50" t="b">
        <v>0</v>
      </c>
      <c r="Y37" s="48" t="b">
        <v>1</v>
      </c>
      <c r="Z37" s="49" t="b">
        <v>0</v>
      </c>
      <c r="AA37" s="50" t="b">
        <v>0</v>
      </c>
      <c r="AB37" s="46" t="s">
        <v>117</v>
      </c>
      <c r="AC37" s="41">
        <v>1980</v>
      </c>
      <c r="AD37" s="37" t="s">
        <v>730</v>
      </c>
      <c r="AE37" s="37" t="s">
        <v>731</v>
      </c>
    </row>
    <row r="38" spans="1:32" x14ac:dyDescent="0.25">
      <c r="A38" s="37" t="s">
        <v>732</v>
      </c>
      <c r="B38" s="37" t="s">
        <v>733</v>
      </c>
      <c r="C38" s="41">
        <v>414</v>
      </c>
      <c r="D38" s="48" t="b">
        <v>0</v>
      </c>
      <c r="E38" s="49" t="b">
        <v>0</v>
      </c>
      <c r="F38" s="50" t="b">
        <v>0</v>
      </c>
      <c r="G38" s="48" t="b">
        <v>0</v>
      </c>
      <c r="H38" s="49" t="b">
        <v>0</v>
      </c>
      <c r="I38" s="50" t="b">
        <v>0</v>
      </c>
      <c r="J38" s="48" t="b">
        <v>0</v>
      </c>
      <c r="K38" s="49" t="b">
        <v>0</v>
      </c>
      <c r="L38" s="50" t="b">
        <v>0</v>
      </c>
      <c r="M38" s="48" t="b">
        <v>0</v>
      </c>
      <c r="N38" s="49" t="b">
        <v>0</v>
      </c>
      <c r="O38" s="50" t="b">
        <v>0</v>
      </c>
      <c r="P38" s="48" t="b">
        <v>0</v>
      </c>
      <c r="Q38" s="49" t="b">
        <v>0</v>
      </c>
      <c r="R38" s="50" t="b">
        <v>1</v>
      </c>
      <c r="S38" s="48" t="b">
        <v>0</v>
      </c>
      <c r="T38" s="49" t="b">
        <v>0</v>
      </c>
      <c r="U38" s="50" t="b">
        <v>1</v>
      </c>
      <c r="V38" s="48" t="b">
        <v>0</v>
      </c>
      <c r="W38" s="49" t="b">
        <v>0</v>
      </c>
      <c r="X38" s="50" t="b">
        <v>1</v>
      </c>
      <c r="Y38" s="48" t="b">
        <v>0</v>
      </c>
      <c r="Z38" s="49" t="b">
        <v>0</v>
      </c>
      <c r="AA38" s="50" t="b">
        <v>1</v>
      </c>
      <c r="AB38" s="46" t="s">
        <v>113</v>
      </c>
      <c r="AC38" s="41">
        <v>1989</v>
      </c>
      <c r="AD38" s="37" t="s">
        <v>227</v>
      </c>
      <c r="AE38" s="37" t="s">
        <v>734</v>
      </c>
      <c r="AF38" s="37"/>
    </row>
    <row r="39" spans="1:32" x14ac:dyDescent="0.25">
      <c r="A39" s="37" t="s">
        <v>732</v>
      </c>
      <c r="B39" s="37" t="s">
        <v>735</v>
      </c>
      <c r="C39" s="41">
        <v>147</v>
      </c>
      <c r="D39" s="48" t="b">
        <v>0</v>
      </c>
      <c r="E39" s="49" t="b">
        <v>0</v>
      </c>
      <c r="F39" s="50" t="b">
        <v>1</v>
      </c>
      <c r="G39" s="48" t="b">
        <v>0</v>
      </c>
      <c r="H39" s="49" t="b">
        <v>0</v>
      </c>
      <c r="I39" s="50" t="b">
        <v>1</v>
      </c>
      <c r="J39" s="48" t="b">
        <v>0</v>
      </c>
      <c r="K39" s="49" t="b">
        <v>1</v>
      </c>
      <c r="L39" s="50" t="b">
        <v>0</v>
      </c>
      <c r="M39" s="48" t="b">
        <v>0</v>
      </c>
      <c r="N39" s="49" t="b">
        <v>0</v>
      </c>
      <c r="O39" s="50" t="b">
        <v>1</v>
      </c>
      <c r="P39" s="48" t="b">
        <v>0</v>
      </c>
      <c r="Q39" s="49" t="b">
        <v>0</v>
      </c>
      <c r="R39" s="50" t="b">
        <v>0</v>
      </c>
      <c r="S39" s="48" t="b">
        <v>0</v>
      </c>
      <c r="T39" s="49" t="b">
        <v>0</v>
      </c>
      <c r="U39" s="50" t="b">
        <v>0</v>
      </c>
      <c r="V39" s="48" t="b">
        <v>0</v>
      </c>
      <c r="W39" s="49" t="b">
        <v>0</v>
      </c>
      <c r="X39" s="50" t="b">
        <v>0</v>
      </c>
      <c r="Y39" s="48" t="b">
        <v>0</v>
      </c>
      <c r="Z39" s="49" t="b">
        <v>0</v>
      </c>
      <c r="AA39" s="50" t="b">
        <v>0</v>
      </c>
      <c r="AB39" s="46" t="s">
        <v>117</v>
      </c>
      <c r="AC39" s="41">
        <v>1963</v>
      </c>
      <c r="AD39" s="37" t="s">
        <v>736</v>
      </c>
      <c r="AE39" s="37" t="s">
        <v>737</v>
      </c>
      <c r="AF39" s="37"/>
    </row>
    <row r="40" spans="1:32" x14ac:dyDescent="0.25">
      <c r="A40" s="37" t="s">
        <v>732</v>
      </c>
      <c r="B40" s="37" t="s">
        <v>738</v>
      </c>
      <c r="C40" s="41">
        <v>865</v>
      </c>
      <c r="D40" s="48" t="b">
        <v>0</v>
      </c>
      <c r="E40" s="49" t="b">
        <v>0</v>
      </c>
      <c r="F40" s="50" t="b">
        <v>0</v>
      </c>
      <c r="G40" s="48" t="b">
        <v>0</v>
      </c>
      <c r="H40" s="49" t="b">
        <v>0</v>
      </c>
      <c r="I40" s="50" t="b">
        <v>0</v>
      </c>
      <c r="J40" s="48" t="b">
        <v>0</v>
      </c>
      <c r="K40" s="49" t="b">
        <v>0</v>
      </c>
      <c r="L40" s="50" t="b">
        <v>0</v>
      </c>
      <c r="M40" s="48" t="b">
        <v>0</v>
      </c>
      <c r="N40" s="49" t="b">
        <v>0</v>
      </c>
      <c r="O40" s="50" t="b">
        <v>0</v>
      </c>
      <c r="P40" s="48" t="b">
        <v>0</v>
      </c>
      <c r="Q40" s="49" t="b">
        <v>0</v>
      </c>
      <c r="R40" s="50" t="b">
        <v>1</v>
      </c>
      <c r="S40" s="48" t="b">
        <v>0</v>
      </c>
      <c r="T40" s="49" t="b">
        <v>0</v>
      </c>
      <c r="U40" s="50" t="b">
        <v>1</v>
      </c>
      <c r="V40" s="48" t="b">
        <v>1</v>
      </c>
      <c r="W40" s="49" t="b">
        <v>0</v>
      </c>
      <c r="X40" s="50" t="b">
        <v>0</v>
      </c>
      <c r="Y40" s="48" t="b">
        <v>0</v>
      </c>
      <c r="Z40" s="49" t="b">
        <v>0</v>
      </c>
      <c r="AA40" s="50" t="b">
        <v>1</v>
      </c>
      <c r="AB40" s="46" t="s">
        <v>117</v>
      </c>
      <c r="AC40" s="41">
        <v>1985</v>
      </c>
      <c r="AD40" s="37" t="s">
        <v>116</v>
      </c>
      <c r="AE40" s="37" t="s">
        <v>739</v>
      </c>
      <c r="AF40" s="37"/>
    </row>
    <row r="41" spans="1:32" x14ac:dyDescent="0.25">
      <c r="A41" s="37" t="s">
        <v>732</v>
      </c>
      <c r="B41" s="37" t="s">
        <v>740</v>
      </c>
      <c r="C41" s="41">
        <v>537</v>
      </c>
      <c r="D41" s="48" t="b">
        <v>0</v>
      </c>
      <c r="E41" s="49" t="b">
        <v>1</v>
      </c>
      <c r="F41" s="50" t="b">
        <v>0</v>
      </c>
      <c r="G41" s="48" t="b">
        <v>0</v>
      </c>
      <c r="H41" s="49" t="b">
        <v>0</v>
      </c>
      <c r="I41" s="50" t="b">
        <v>0</v>
      </c>
      <c r="J41" s="48" t="b">
        <v>0</v>
      </c>
      <c r="K41" s="49" t="b">
        <v>0</v>
      </c>
      <c r="L41" s="50" t="b">
        <v>0</v>
      </c>
      <c r="M41" s="48" t="b">
        <v>0</v>
      </c>
      <c r="N41" s="49" t="b">
        <v>0</v>
      </c>
      <c r="O41" s="50" t="b">
        <v>0</v>
      </c>
      <c r="P41" s="48" t="b">
        <v>0</v>
      </c>
      <c r="Q41" s="49" t="b">
        <v>0</v>
      </c>
      <c r="R41" s="50" t="b">
        <v>1</v>
      </c>
      <c r="S41" s="48" t="b">
        <v>0</v>
      </c>
      <c r="T41" s="49" t="b">
        <v>0</v>
      </c>
      <c r="U41" s="50" t="b">
        <v>1</v>
      </c>
      <c r="V41" s="48" t="b">
        <v>0</v>
      </c>
      <c r="W41" s="49" t="b">
        <v>0</v>
      </c>
      <c r="X41" s="50" t="b">
        <v>1</v>
      </c>
      <c r="Y41" s="48" t="b">
        <v>0</v>
      </c>
      <c r="Z41" s="49" t="b">
        <v>0</v>
      </c>
      <c r="AA41" s="50" t="b">
        <v>1</v>
      </c>
      <c r="AB41" s="46" t="s">
        <v>113</v>
      </c>
      <c r="AC41" s="41">
        <v>1991</v>
      </c>
      <c r="AD41" s="37" t="s">
        <v>741</v>
      </c>
      <c r="AE41" s="37" t="s">
        <v>742</v>
      </c>
      <c r="AF41" s="37"/>
    </row>
    <row r="42" spans="1:32" x14ac:dyDescent="0.25">
      <c r="A42" s="37" t="s">
        <v>732</v>
      </c>
      <c r="B42" s="37" t="s">
        <v>743</v>
      </c>
      <c r="C42" s="41">
        <v>218</v>
      </c>
      <c r="D42" s="48" t="b">
        <v>0</v>
      </c>
      <c r="E42" s="49" t="b">
        <v>0</v>
      </c>
      <c r="F42" s="50" t="b">
        <v>0</v>
      </c>
      <c r="G42" s="48" t="b">
        <v>0</v>
      </c>
      <c r="H42" s="49" t="b">
        <v>0</v>
      </c>
      <c r="I42" s="50" t="b">
        <v>0</v>
      </c>
      <c r="J42" s="48" t="b">
        <v>0</v>
      </c>
      <c r="K42" s="49" t="b">
        <v>0</v>
      </c>
      <c r="L42" s="50" t="b">
        <v>0</v>
      </c>
      <c r="M42" s="48" t="b">
        <v>0</v>
      </c>
      <c r="N42" s="49" t="b">
        <v>0</v>
      </c>
      <c r="O42" s="50" t="b">
        <v>0</v>
      </c>
      <c r="P42" s="48" t="b">
        <v>1</v>
      </c>
      <c r="Q42" s="49" t="b">
        <v>0</v>
      </c>
      <c r="R42" s="50" t="b">
        <v>0</v>
      </c>
      <c r="S42" s="48" t="b">
        <v>0</v>
      </c>
      <c r="T42" s="49" t="b">
        <v>0</v>
      </c>
      <c r="U42" s="50" t="b">
        <v>1</v>
      </c>
      <c r="V42" s="48" t="b">
        <v>1</v>
      </c>
      <c r="W42" s="49" t="b">
        <v>0</v>
      </c>
      <c r="X42" s="50" t="b">
        <v>0</v>
      </c>
      <c r="Y42" s="48" t="b">
        <v>1</v>
      </c>
      <c r="Z42" s="49" t="b">
        <v>0</v>
      </c>
      <c r="AA42" s="50" t="b">
        <v>0</v>
      </c>
      <c r="AB42" s="46" t="s">
        <v>117</v>
      </c>
      <c r="AC42" s="41">
        <v>1990</v>
      </c>
      <c r="AD42" s="37" t="s">
        <v>158</v>
      </c>
      <c r="AE42" s="37" t="s">
        <v>744</v>
      </c>
      <c r="AF42" s="37"/>
    </row>
    <row r="43" spans="1:32" x14ac:dyDescent="0.25">
      <c r="A43" s="37" t="s">
        <v>732</v>
      </c>
      <c r="B43" s="37" t="s">
        <v>745</v>
      </c>
      <c r="C43" s="41">
        <v>299</v>
      </c>
      <c r="D43" s="48" t="b">
        <v>0</v>
      </c>
      <c r="E43" s="49" t="b">
        <v>0</v>
      </c>
      <c r="F43" s="50" t="b">
        <v>0</v>
      </c>
      <c r="G43" s="48" t="b">
        <v>0</v>
      </c>
      <c r="H43" s="49" t="b">
        <v>0</v>
      </c>
      <c r="I43" s="50" t="b">
        <v>0</v>
      </c>
      <c r="J43" s="48" t="b">
        <v>0</v>
      </c>
      <c r="K43" s="49" t="b">
        <v>0</v>
      </c>
      <c r="L43" s="50" t="b">
        <v>0</v>
      </c>
      <c r="M43" s="48" t="b">
        <v>0</v>
      </c>
      <c r="N43" s="49" t="b">
        <v>0</v>
      </c>
      <c r="O43" s="50" t="b">
        <v>0</v>
      </c>
      <c r="P43" s="48" t="b">
        <v>0</v>
      </c>
      <c r="Q43" s="49" t="b">
        <v>0</v>
      </c>
      <c r="R43" s="50" t="b">
        <v>1</v>
      </c>
      <c r="S43" s="48" t="b">
        <v>0</v>
      </c>
      <c r="T43" s="49" t="b">
        <v>0</v>
      </c>
      <c r="U43" s="50" t="b">
        <v>1</v>
      </c>
      <c r="V43" s="48" t="b">
        <v>1</v>
      </c>
      <c r="W43" s="49" t="b">
        <v>0</v>
      </c>
      <c r="X43" s="50" t="b">
        <v>0</v>
      </c>
      <c r="Y43" s="48" t="b">
        <v>0</v>
      </c>
      <c r="Z43" s="49" t="b">
        <v>0</v>
      </c>
      <c r="AA43" s="50" t="b">
        <v>1</v>
      </c>
      <c r="AB43" s="46" t="s">
        <v>113</v>
      </c>
      <c r="AC43" s="41">
        <v>1957</v>
      </c>
      <c r="AD43" s="37" t="s">
        <v>746</v>
      </c>
      <c r="AE43" s="37" t="s">
        <v>747</v>
      </c>
      <c r="AF43" s="37"/>
    </row>
    <row r="44" spans="1:32" x14ac:dyDescent="0.25">
      <c r="A44" s="37" t="s">
        <v>732</v>
      </c>
      <c r="B44" s="37" t="s">
        <v>748</v>
      </c>
      <c r="C44" s="41">
        <v>258</v>
      </c>
      <c r="D44" s="48" t="b">
        <v>1</v>
      </c>
      <c r="E44" s="49" t="b">
        <v>0</v>
      </c>
      <c r="F44" s="50" t="b">
        <v>0</v>
      </c>
      <c r="G44" s="48" t="b">
        <v>1</v>
      </c>
      <c r="H44" s="49" t="b">
        <v>0</v>
      </c>
      <c r="I44" s="50" t="b">
        <v>0</v>
      </c>
      <c r="J44" s="48" t="b">
        <v>1</v>
      </c>
      <c r="K44" s="49" t="b">
        <v>0</v>
      </c>
      <c r="L44" s="50" t="b">
        <v>0</v>
      </c>
      <c r="M44" s="48" t="b">
        <v>1</v>
      </c>
      <c r="N44" s="49" t="b">
        <v>0</v>
      </c>
      <c r="O44" s="50" t="b">
        <v>0</v>
      </c>
      <c r="P44" s="48" t="b">
        <v>0</v>
      </c>
      <c r="Q44" s="49" t="b">
        <v>0</v>
      </c>
      <c r="R44" s="50" t="b">
        <v>0</v>
      </c>
      <c r="S44" s="48" t="b">
        <v>0</v>
      </c>
      <c r="T44" s="49" t="b">
        <v>0</v>
      </c>
      <c r="U44" s="50" t="b">
        <v>0</v>
      </c>
      <c r="V44" s="48" t="b">
        <v>0</v>
      </c>
      <c r="W44" s="49" t="b">
        <v>0</v>
      </c>
      <c r="X44" s="50" t="b">
        <v>0</v>
      </c>
      <c r="Y44" s="48" t="b">
        <v>0</v>
      </c>
      <c r="Z44" s="49" t="b">
        <v>0</v>
      </c>
      <c r="AA44" s="50" t="b">
        <v>0</v>
      </c>
      <c r="AB44" s="46" t="s">
        <v>113</v>
      </c>
      <c r="AC44" s="41">
        <v>1965</v>
      </c>
      <c r="AD44" s="37" t="s">
        <v>152</v>
      </c>
      <c r="AE44" s="37" t="s">
        <v>749</v>
      </c>
      <c r="AF44" s="37"/>
    </row>
    <row r="45" spans="1:32" x14ac:dyDescent="0.25">
      <c r="A45" s="37" t="s">
        <v>732</v>
      </c>
      <c r="B45" s="37" t="s">
        <v>750</v>
      </c>
      <c r="C45" s="41">
        <v>563</v>
      </c>
      <c r="D45" s="48" t="b">
        <v>0</v>
      </c>
      <c r="E45" s="49" t="b">
        <v>0</v>
      </c>
      <c r="F45" s="50" t="b">
        <v>0</v>
      </c>
      <c r="G45" s="48" t="b">
        <v>0</v>
      </c>
      <c r="H45" s="49" t="b">
        <v>0</v>
      </c>
      <c r="I45" s="50" t="b">
        <v>0</v>
      </c>
      <c r="J45" s="48" t="b">
        <v>0</v>
      </c>
      <c r="K45" s="49" t="b">
        <v>0</v>
      </c>
      <c r="L45" s="50" t="b">
        <v>0</v>
      </c>
      <c r="M45" s="48" t="b">
        <v>0</v>
      </c>
      <c r="N45" s="49" t="b">
        <v>0</v>
      </c>
      <c r="O45" s="50" t="b">
        <v>0</v>
      </c>
      <c r="P45" s="48" t="b">
        <v>0</v>
      </c>
      <c r="Q45" s="49" t="b">
        <v>1</v>
      </c>
      <c r="R45" s="50" t="b">
        <v>0</v>
      </c>
      <c r="S45" s="48" t="b">
        <v>0</v>
      </c>
      <c r="T45" s="49" t="b">
        <v>0</v>
      </c>
      <c r="U45" s="50" t="b">
        <v>1</v>
      </c>
      <c r="V45" s="48" t="b">
        <v>1</v>
      </c>
      <c r="W45" s="49" t="b">
        <v>0</v>
      </c>
      <c r="X45" s="50" t="b">
        <v>0</v>
      </c>
      <c r="Y45" s="48" t="b">
        <v>1</v>
      </c>
      <c r="Z45" s="49" t="b">
        <v>0</v>
      </c>
      <c r="AA45" s="50" t="b">
        <v>0</v>
      </c>
      <c r="AB45" s="46" t="s">
        <v>117</v>
      </c>
      <c r="AC45" s="41">
        <v>1989</v>
      </c>
      <c r="AD45" s="37" t="s">
        <v>751</v>
      </c>
      <c r="AE45" s="37" t="s">
        <v>752</v>
      </c>
      <c r="AF45" s="37"/>
    </row>
    <row r="46" spans="1:32" x14ac:dyDescent="0.25">
      <c r="A46" s="37" t="s">
        <v>732</v>
      </c>
      <c r="B46" s="37" t="s">
        <v>753</v>
      </c>
      <c r="C46" s="41">
        <v>1632</v>
      </c>
      <c r="D46" s="48" t="b">
        <v>0</v>
      </c>
      <c r="E46" s="49" t="b">
        <v>0</v>
      </c>
      <c r="F46" s="50" t="b">
        <v>0</v>
      </c>
      <c r="G46" s="48" t="b">
        <v>0</v>
      </c>
      <c r="H46" s="49" t="b">
        <v>0</v>
      </c>
      <c r="I46" s="50" t="b">
        <v>0</v>
      </c>
      <c r="J46" s="48" t="b">
        <v>0</v>
      </c>
      <c r="K46" s="49" t="b">
        <v>0</v>
      </c>
      <c r="L46" s="50" t="b">
        <v>0</v>
      </c>
      <c r="M46" s="48" t="b">
        <v>0</v>
      </c>
      <c r="N46" s="49" t="b">
        <v>0</v>
      </c>
      <c r="O46" s="50" t="b">
        <v>0</v>
      </c>
      <c r="P46" s="48" t="b">
        <v>0</v>
      </c>
      <c r="Q46" s="49" t="b">
        <v>1</v>
      </c>
      <c r="R46" s="50" t="b">
        <v>0</v>
      </c>
      <c r="S46" s="48" t="b">
        <v>0</v>
      </c>
      <c r="T46" s="49" t="b">
        <v>0</v>
      </c>
      <c r="U46" s="50" t="b">
        <v>1</v>
      </c>
      <c r="V46" s="48" t="b">
        <v>1</v>
      </c>
      <c r="W46" s="49" t="b">
        <v>0</v>
      </c>
      <c r="X46" s="50" t="b">
        <v>0</v>
      </c>
      <c r="Y46" s="48" t="b">
        <v>0</v>
      </c>
      <c r="Z46" s="49" t="b">
        <v>1</v>
      </c>
      <c r="AA46" s="50" t="b">
        <v>0</v>
      </c>
      <c r="AB46" s="46" t="s">
        <v>113</v>
      </c>
      <c r="AC46" s="41">
        <v>1970</v>
      </c>
      <c r="AD46" s="37" t="s">
        <v>224</v>
      </c>
      <c r="AE46" s="37" t="s">
        <v>754</v>
      </c>
      <c r="AF46" s="37"/>
    </row>
    <row r="47" spans="1:32" x14ac:dyDescent="0.25">
      <c r="A47" s="37" t="s">
        <v>755</v>
      </c>
      <c r="B47" s="37" t="s">
        <v>756</v>
      </c>
      <c r="C47" s="41">
        <v>1017</v>
      </c>
      <c r="D47" s="48" t="b">
        <v>0</v>
      </c>
      <c r="E47" s="49" t="b">
        <v>1</v>
      </c>
      <c r="F47" s="50" t="b">
        <v>0</v>
      </c>
      <c r="G47" s="48" t="b">
        <v>0</v>
      </c>
      <c r="H47" s="49" t="b">
        <v>1</v>
      </c>
      <c r="I47" s="50" t="b">
        <v>0</v>
      </c>
      <c r="J47" s="48" t="b">
        <v>0</v>
      </c>
      <c r="K47" s="49" t="b">
        <v>1</v>
      </c>
      <c r="L47" s="50" t="b">
        <v>0</v>
      </c>
      <c r="M47" s="48" t="b">
        <v>0</v>
      </c>
      <c r="N47" s="49" t="b">
        <v>1</v>
      </c>
      <c r="O47" s="50" t="b">
        <v>0</v>
      </c>
      <c r="P47" s="48" t="b">
        <v>0</v>
      </c>
      <c r="Q47" s="49" t="b">
        <v>0</v>
      </c>
      <c r="R47" s="50" t="b">
        <v>0</v>
      </c>
      <c r="S47" s="48" t="b">
        <v>0</v>
      </c>
      <c r="T47" s="49" t="b">
        <v>0</v>
      </c>
      <c r="U47" s="50" t="b">
        <v>0</v>
      </c>
      <c r="V47" s="48" t="b">
        <v>0</v>
      </c>
      <c r="W47" s="49" t="b">
        <v>0</v>
      </c>
      <c r="X47" s="50" t="b">
        <v>0</v>
      </c>
      <c r="Y47" s="48" t="b">
        <v>0</v>
      </c>
      <c r="Z47" s="49" t="b">
        <v>0</v>
      </c>
      <c r="AA47" s="50" t="b">
        <v>0</v>
      </c>
      <c r="AB47" s="46" t="s">
        <v>117</v>
      </c>
      <c r="AC47" s="41">
        <v>1989</v>
      </c>
      <c r="AD47" s="37" t="s">
        <v>717</v>
      </c>
      <c r="AE47" s="37" t="s">
        <v>757</v>
      </c>
    </row>
    <row r="48" spans="1:32" x14ac:dyDescent="0.25">
      <c r="A48" s="37" t="s">
        <v>755</v>
      </c>
      <c r="B48" s="37" t="s">
        <v>758</v>
      </c>
      <c r="C48" s="41">
        <v>1507</v>
      </c>
      <c r="D48" s="48" t="b">
        <v>0</v>
      </c>
      <c r="E48" s="49" t="b">
        <v>0</v>
      </c>
      <c r="F48" s="50" t="b">
        <v>0</v>
      </c>
      <c r="G48" s="48" t="b">
        <v>0</v>
      </c>
      <c r="H48" s="49" t="b">
        <v>0</v>
      </c>
      <c r="I48" s="50" t="b">
        <v>0</v>
      </c>
      <c r="J48" s="48" t="b">
        <v>0</v>
      </c>
      <c r="K48" s="49" t="b">
        <v>0</v>
      </c>
      <c r="L48" s="50" t="b">
        <v>0</v>
      </c>
      <c r="M48" s="48" t="b">
        <v>0</v>
      </c>
      <c r="N48" s="49" t="b">
        <v>0</v>
      </c>
      <c r="O48" s="50" t="b">
        <v>0</v>
      </c>
      <c r="P48" s="48" t="b">
        <v>0</v>
      </c>
      <c r="Q48" s="49" t="b">
        <v>0</v>
      </c>
      <c r="R48" s="50" t="b">
        <v>1</v>
      </c>
      <c r="S48" s="48" t="b">
        <v>0</v>
      </c>
      <c r="T48" s="49" t="b">
        <v>0</v>
      </c>
      <c r="U48" s="50" t="b">
        <v>1</v>
      </c>
      <c r="V48" s="48" t="b">
        <v>1</v>
      </c>
      <c r="W48" s="49" t="b">
        <v>0</v>
      </c>
      <c r="X48" s="50" t="b">
        <v>0</v>
      </c>
      <c r="Y48" s="48" t="b">
        <v>1</v>
      </c>
      <c r="Z48" s="49" t="b">
        <v>0</v>
      </c>
      <c r="AA48" s="50" t="b">
        <v>0</v>
      </c>
      <c r="AB48" s="46" t="s">
        <v>645</v>
      </c>
      <c r="AC48" s="41">
        <v>1985</v>
      </c>
      <c r="AD48" s="37" t="s">
        <v>384</v>
      </c>
      <c r="AE48" s="37" t="s">
        <v>759</v>
      </c>
    </row>
    <row r="49" spans="1:31" x14ac:dyDescent="0.25">
      <c r="A49" s="37" t="s">
        <v>755</v>
      </c>
      <c r="B49" s="37" t="s">
        <v>760</v>
      </c>
      <c r="C49" s="41">
        <v>1155</v>
      </c>
      <c r="D49" s="48" t="b">
        <v>0</v>
      </c>
      <c r="E49" s="49" t="b">
        <v>0</v>
      </c>
      <c r="F49" s="50" t="b">
        <v>0</v>
      </c>
      <c r="G49" s="48" t="b">
        <v>0</v>
      </c>
      <c r="H49" s="49" t="b">
        <v>0</v>
      </c>
      <c r="I49" s="50" t="b">
        <v>0</v>
      </c>
      <c r="J49" s="48" t="b">
        <v>0</v>
      </c>
      <c r="K49" s="49" t="b">
        <v>0</v>
      </c>
      <c r="L49" s="50" t="b">
        <v>0</v>
      </c>
      <c r="M49" s="48" t="b">
        <v>0</v>
      </c>
      <c r="N49" s="49" t="b">
        <v>0</v>
      </c>
      <c r="O49" s="50" t="b">
        <v>0</v>
      </c>
      <c r="P49" s="48"/>
      <c r="Q49" s="49"/>
      <c r="R49" s="50"/>
      <c r="S49" s="48" t="b">
        <v>0</v>
      </c>
      <c r="T49" s="49" t="b">
        <v>0</v>
      </c>
      <c r="U49" s="50" t="b">
        <v>1</v>
      </c>
      <c r="V49" s="48" t="b">
        <v>0</v>
      </c>
      <c r="W49" s="49" t="b">
        <v>0</v>
      </c>
      <c r="X49" s="50" t="b">
        <v>1</v>
      </c>
      <c r="Y49" s="48" t="b">
        <v>0</v>
      </c>
      <c r="Z49" s="49" t="b">
        <v>0</v>
      </c>
      <c r="AA49" s="50" t="b">
        <v>1</v>
      </c>
      <c r="AB49" s="46" t="s">
        <v>117</v>
      </c>
      <c r="AC49" s="41">
        <v>1975</v>
      </c>
      <c r="AD49" s="37" t="s">
        <v>761</v>
      </c>
      <c r="AE49" s="37" t="s">
        <v>762</v>
      </c>
    </row>
    <row r="50" spans="1:31" x14ac:dyDescent="0.25">
      <c r="A50" s="37" t="s">
        <v>755</v>
      </c>
      <c r="B50" s="37" t="s">
        <v>763</v>
      </c>
      <c r="C50" s="41">
        <v>1531</v>
      </c>
      <c r="D50" s="48" t="b">
        <v>0</v>
      </c>
      <c r="E50" s="49" t="b">
        <v>1</v>
      </c>
      <c r="F50" s="50" t="b">
        <v>0</v>
      </c>
      <c r="G50" s="48" t="b">
        <v>0</v>
      </c>
      <c r="H50" s="49" t="b">
        <v>0</v>
      </c>
      <c r="I50" s="50" t="b">
        <v>1</v>
      </c>
      <c r="J50" s="48" t="b">
        <v>0</v>
      </c>
      <c r="K50" s="49" t="b">
        <v>1</v>
      </c>
      <c r="L50" s="50" t="b">
        <v>0</v>
      </c>
      <c r="M50" s="48" t="b">
        <v>0</v>
      </c>
      <c r="N50" s="49" t="b">
        <v>1</v>
      </c>
      <c r="O50" s="50" t="b">
        <v>0</v>
      </c>
      <c r="P50" s="48" t="b">
        <v>0</v>
      </c>
      <c r="Q50" s="49" t="b">
        <v>0</v>
      </c>
      <c r="R50" s="50" t="b">
        <v>0</v>
      </c>
      <c r="S50" s="48" t="b">
        <v>0</v>
      </c>
      <c r="T50" s="49" t="b">
        <v>0</v>
      </c>
      <c r="U50" s="50" t="b">
        <v>0</v>
      </c>
      <c r="V50" s="48" t="b">
        <v>0</v>
      </c>
      <c r="W50" s="49" t="b">
        <v>0</v>
      </c>
      <c r="X50" s="50" t="b">
        <v>0</v>
      </c>
      <c r="Y50" s="48" t="b">
        <v>0</v>
      </c>
      <c r="Z50" s="49" t="b">
        <v>0</v>
      </c>
      <c r="AA50" s="50" t="b">
        <v>0</v>
      </c>
      <c r="AB50" s="46" t="s">
        <v>117</v>
      </c>
      <c r="AC50" s="41">
        <v>1979</v>
      </c>
      <c r="AD50" s="37" t="s">
        <v>764</v>
      </c>
      <c r="AE50" s="37" t="s">
        <v>765</v>
      </c>
    </row>
    <row r="51" spans="1:31" x14ac:dyDescent="0.25">
      <c r="A51" s="37" t="s">
        <v>755</v>
      </c>
      <c r="B51" s="37" t="s">
        <v>766</v>
      </c>
      <c r="C51" s="41">
        <v>787</v>
      </c>
      <c r="D51" s="48"/>
      <c r="E51" s="49"/>
      <c r="F51" s="50"/>
      <c r="G51" s="48"/>
      <c r="H51" s="49"/>
      <c r="I51" s="50"/>
      <c r="J51" s="48"/>
      <c r="K51" s="49"/>
      <c r="L51" s="50"/>
      <c r="M51" s="48"/>
      <c r="N51" s="49"/>
      <c r="O51" s="50"/>
      <c r="P51" s="48" t="b">
        <v>0</v>
      </c>
      <c r="Q51" s="49" t="b">
        <v>0</v>
      </c>
      <c r="R51" s="50" t="b">
        <v>0</v>
      </c>
      <c r="S51" s="48" t="b">
        <v>0</v>
      </c>
      <c r="T51" s="49" t="b">
        <v>0</v>
      </c>
      <c r="U51" s="50" t="b">
        <v>0</v>
      </c>
      <c r="V51" s="48" t="b">
        <v>0</v>
      </c>
      <c r="W51" s="49" t="b">
        <v>0</v>
      </c>
      <c r="X51" s="50" t="b">
        <v>0</v>
      </c>
      <c r="Y51" s="48" t="b">
        <v>0</v>
      </c>
      <c r="Z51" s="49" t="b">
        <v>0</v>
      </c>
      <c r="AA51" s="50" t="b">
        <v>0</v>
      </c>
      <c r="AB51" s="46" t="s">
        <v>113</v>
      </c>
      <c r="AC51" s="41">
        <v>1971</v>
      </c>
      <c r="AD51" s="37" t="s">
        <v>224</v>
      </c>
      <c r="AE51" s="37" t="s">
        <v>767</v>
      </c>
    </row>
    <row r="52" spans="1:31" ht="13.5" thickBot="1" x14ac:dyDescent="0.35">
      <c r="D52" s="97">
        <f>COUNTIF(D2:D51,"TRUE")</f>
        <v>7</v>
      </c>
      <c r="E52" s="61">
        <f t="shared" ref="E52:AA52" si="0">COUNTIF(E2:E51,"TRUE")</f>
        <v>12</v>
      </c>
      <c r="F52" s="62">
        <f t="shared" si="0"/>
        <v>12</v>
      </c>
      <c r="G52" s="98">
        <f t="shared" si="0"/>
        <v>4</v>
      </c>
      <c r="H52" s="61">
        <f t="shared" si="0"/>
        <v>10</v>
      </c>
      <c r="I52" s="62">
        <f t="shared" si="0"/>
        <v>11</v>
      </c>
      <c r="J52" s="98">
        <f t="shared" si="0"/>
        <v>5</v>
      </c>
      <c r="K52" s="61">
        <f t="shared" si="0"/>
        <v>19</v>
      </c>
      <c r="L52" s="62">
        <f t="shared" si="0"/>
        <v>1</v>
      </c>
      <c r="M52" s="98">
        <f t="shared" si="0"/>
        <v>6</v>
      </c>
      <c r="N52" s="61">
        <f t="shared" si="0"/>
        <v>10</v>
      </c>
      <c r="O52" s="62">
        <f t="shared" si="0"/>
        <v>9</v>
      </c>
      <c r="P52" s="59">
        <f t="shared" si="0"/>
        <v>5</v>
      </c>
      <c r="Q52" s="99">
        <f t="shared" si="0"/>
        <v>6</v>
      </c>
      <c r="R52" s="62">
        <f t="shared" si="0"/>
        <v>10</v>
      </c>
      <c r="S52" s="59">
        <f t="shared" si="0"/>
        <v>0</v>
      </c>
      <c r="T52" s="99">
        <f t="shared" si="0"/>
        <v>2</v>
      </c>
      <c r="U52" s="62">
        <f t="shared" si="0"/>
        <v>21</v>
      </c>
      <c r="V52" s="59">
        <f t="shared" si="0"/>
        <v>11</v>
      </c>
      <c r="W52" s="99">
        <f t="shared" si="0"/>
        <v>2</v>
      </c>
      <c r="X52" s="62">
        <f t="shared" si="0"/>
        <v>10</v>
      </c>
      <c r="Y52" s="59">
        <f t="shared" si="0"/>
        <v>11</v>
      </c>
      <c r="Z52" s="99">
        <f t="shared" si="0"/>
        <v>2</v>
      </c>
      <c r="AA52" s="62">
        <f t="shared" si="0"/>
        <v>10</v>
      </c>
      <c r="AC52" s="54"/>
      <c r="AD52"/>
    </row>
    <row r="53" spans="1:31" x14ac:dyDescent="0.25">
      <c r="M53" s="18"/>
      <c r="N53" s="18"/>
      <c r="O53" s="18"/>
    </row>
    <row r="54" spans="1:31" ht="13" thickBot="1" x14ac:dyDescent="0.3">
      <c r="L54" s="18"/>
      <c r="M54" s="18"/>
      <c r="N54" s="18"/>
      <c r="O54" s="18"/>
      <c r="P54" s="18"/>
    </row>
    <row r="55" spans="1:31" ht="13" x14ac:dyDescent="0.3">
      <c r="D55" s="38" t="s">
        <v>1</v>
      </c>
      <c r="E55" s="39" t="s">
        <v>282</v>
      </c>
      <c r="F55" s="40" t="s">
        <v>283</v>
      </c>
      <c r="G55" s="38" t="s">
        <v>2</v>
      </c>
      <c r="H55" s="39" t="s">
        <v>282</v>
      </c>
      <c r="I55" s="40" t="s">
        <v>283</v>
      </c>
      <c r="J55" s="38" t="s">
        <v>3</v>
      </c>
      <c r="K55" s="39" t="s">
        <v>282</v>
      </c>
      <c r="L55" s="40" t="s">
        <v>283</v>
      </c>
      <c r="M55" s="38" t="s">
        <v>4</v>
      </c>
      <c r="N55" s="39" t="s">
        <v>282</v>
      </c>
      <c r="O55" s="40" t="s">
        <v>283</v>
      </c>
      <c r="S55" s="96"/>
    </row>
    <row r="56" spans="1:31" ht="13" x14ac:dyDescent="0.3">
      <c r="D56" s="57"/>
      <c r="E56" s="24" t="s">
        <v>203</v>
      </c>
      <c r="F56" s="78">
        <v>0.12</v>
      </c>
      <c r="G56" s="57"/>
      <c r="H56" s="24" t="s">
        <v>203</v>
      </c>
      <c r="I56" s="78">
        <v>0.1</v>
      </c>
      <c r="J56" s="57"/>
      <c r="K56" s="24" t="s">
        <v>203</v>
      </c>
      <c r="L56" s="83">
        <v>0.19</v>
      </c>
      <c r="M56" s="57"/>
      <c r="N56" s="24" t="s">
        <v>203</v>
      </c>
      <c r="O56" s="83">
        <v>0.1</v>
      </c>
      <c r="S56" s="85"/>
      <c r="AE56" s="18"/>
    </row>
    <row r="57" spans="1:31" x14ac:dyDescent="0.25">
      <c r="D57" s="57" t="s">
        <v>60</v>
      </c>
      <c r="E57" s="176" t="s">
        <v>33</v>
      </c>
      <c r="F57" s="175"/>
      <c r="G57" s="57" t="s">
        <v>100</v>
      </c>
      <c r="H57" s="176" t="s">
        <v>33</v>
      </c>
      <c r="I57" s="175"/>
      <c r="J57" s="57" t="s">
        <v>60</v>
      </c>
      <c r="K57" s="177" t="s">
        <v>10</v>
      </c>
      <c r="L57" s="171"/>
      <c r="M57" s="57" t="s">
        <v>60</v>
      </c>
      <c r="N57" s="176" t="s">
        <v>106</v>
      </c>
      <c r="O57" s="175"/>
      <c r="S57" s="18"/>
      <c r="AE57" s="18"/>
    </row>
    <row r="58" spans="1:31" ht="13" x14ac:dyDescent="0.3">
      <c r="D58" s="57" t="s">
        <v>61</v>
      </c>
      <c r="E58" s="24" t="s">
        <v>204</v>
      </c>
      <c r="F58" s="83">
        <v>0.12</v>
      </c>
      <c r="G58" s="57" t="s">
        <v>61</v>
      </c>
      <c r="H58" s="24" t="s">
        <v>204</v>
      </c>
      <c r="I58" s="83">
        <v>0.11</v>
      </c>
      <c r="J58" s="57" t="s">
        <v>61</v>
      </c>
      <c r="K58" s="93" t="s">
        <v>421</v>
      </c>
      <c r="L58" s="78">
        <v>0.01</v>
      </c>
      <c r="M58" s="57" t="s">
        <v>61</v>
      </c>
      <c r="N58" s="93" t="s">
        <v>421</v>
      </c>
      <c r="O58" s="78">
        <v>0.09</v>
      </c>
      <c r="S58" s="85"/>
      <c r="AE58" s="18"/>
    </row>
    <row r="59" spans="1:31" x14ac:dyDescent="0.25">
      <c r="D59" s="57" t="s">
        <v>62</v>
      </c>
      <c r="E59" s="177" t="s">
        <v>10</v>
      </c>
      <c r="F59" s="171"/>
      <c r="G59" s="57" t="s">
        <v>62</v>
      </c>
      <c r="H59" s="177" t="s">
        <v>10</v>
      </c>
      <c r="I59" s="171"/>
      <c r="J59" s="57" t="s">
        <v>62</v>
      </c>
      <c r="K59" s="177" t="s">
        <v>32</v>
      </c>
      <c r="L59" s="171"/>
      <c r="M59" s="57" t="s">
        <v>62</v>
      </c>
      <c r="N59" s="177" t="s">
        <v>87</v>
      </c>
      <c r="O59" s="171"/>
      <c r="S59" s="18"/>
      <c r="AE59" s="18"/>
    </row>
    <row r="60" spans="1:31" x14ac:dyDescent="0.25">
      <c r="D60" s="57" t="s">
        <v>63</v>
      </c>
      <c r="E60" s="18"/>
      <c r="F60" s="58"/>
      <c r="G60" s="57" t="s">
        <v>63</v>
      </c>
      <c r="H60" s="18"/>
      <c r="I60" s="58"/>
      <c r="J60" s="57" t="s">
        <v>63</v>
      </c>
      <c r="K60" s="18"/>
      <c r="L60" s="58"/>
      <c r="M60" s="57" t="s">
        <v>98</v>
      </c>
      <c r="N60" s="18"/>
      <c r="O60" s="58"/>
      <c r="S60" s="18"/>
    </row>
    <row r="61" spans="1:31" x14ac:dyDescent="0.25">
      <c r="D61" s="57" t="s">
        <v>64</v>
      </c>
      <c r="E61" s="24" t="s">
        <v>420</v>
      </c>
      <c r="F61" s="80">
        <v>0.06</v>
      </c>
      <c r="G61" s="57" t="s">
        <v>64</v>
      </c>
      <c r="H61" s="24" t="s">
        <v>420</v>
      </c>
      <c r="I61" s="80">
        <v>0</v>
      </c>
      <c r="J61" s="57" t="s">
        <v>64</v>
      </c>
      <c r="K61" s="24" t="s">
        <v>420</v>
      </c>
      <c r="L61" s="80">
        <v>0.11</v>
      </c>
      <c r="M61" s="57" t="s">
        <v>99</v>
      </c>
      <c r="N61" s="24" t="s">
        <v>420</v>
      </c>
      <c r="O61" s="80">
        <v>0.11</v>
      </c>
      <c r="S61" s="82"/>
    </row>
    <row r="62" spans="1:31" x14ac:dyDescent="0.25">
      <c r="D62" s="57" t="s">
        <v>65</v>
      </c>
      <c r="E62" s="179" t="s">
        <v>56</v>
      </c>
      <c r="F62" s="180"/>
      <c r="G62" s="57" t="s">
        <v>101</v>
      </c>
      <c r="H62" s="179" t="s">
        <v>56</v>
      </c>
      <c r="I62" s="180"/>
      <c r="J62" s="57" t="s">
        <v>101</v>
      </c>
      <c r="K62" s="179" t="s">
        <v>56</v>
      </c>
      <c r="L62" s="180"/>
      <c r="M62" s="57" t="s">
        <v>25</v>
      </c>
      <c r="N62" s="179" t="s">
        <v>56</v>
      </c>
      <c r="O62" s="180"/>
      <c r="S62" s="18"/>
    </row>
    <row r="63" spans="1:31" ht="13" x14ac:dyDescent="0.3">
      <c r="D63" s="57" t="s">
        <v>66</v>
      </c>
      <c r="E63" s="24" t="s">
        <v>204</v>
      </c>
      <c r="F63" s="83">
        <v>0.11</v>
      </c>
      <c r="G63" s="57" t="s">
        <v>66</v>
      </c>
      <c r="H63" s="24" t="s">
        <v>204</v>
      </c>
      <c r="I63" s="83">
        <v>0.21</v>
      </c>
      <c r="J63" s="57" t="s">
        <v>66</v>
      </c>
      <c r="K63" s="24" t="s">
        <v>203</v>
      </c>
      <c r="L63" s="83">
        <v>0.1</v>
      </c>
      <c r="M63" s="57" t="s">
        <v>66</v>
      </c>
      <c r="N63" s="24" t="s">
        <v>203</v>
      </c>
      <c r="O63" s="83">
        <v>0.1</v>
      </c>
      <c r="S63" s="85"/>
    </row>
    <row r="64" spans="1:31" ht="13" thickBot="1" x14ac:dyDescent="0.3">
      <c r="D64" s="59"/>
      <c r="E64" s="181" t="s">
        <v>10</v>
      </c>
      <c r="F64" s="182"/>
      <c r="G64" s="59"/>
      <c r="H64" s="181" t="s">
        <v>10</v>
      </c>
      <c r="I64" s="182"/>
      <c r="J64" s="59"/>
      <c r="K64" s="181" t="s">
        <v>10</v>
      </c>
      <c r="L64" s="182"/>
      <c r="M64" s="59"/>
      <c r="N64" s="183" t="s">
        <v>106</v>
      </c>
      <c r="O64" s="184"/>
      <c r="S64" s="18"/>
    </row>
  </sheetData>
  <mergeCells count="16">
    <mergeCell ref="E62:F62"/>
    <mergeCell ref="K62:L62"/>
    <mergeCell ref="N62:O62"/>
    <mergeCell ref="E64:F64"/>
    <mergeCell ref="K64:L64"/>
    <mergeCell ref="N64:O64"/>
    <mergeCell ref="H62:I62"/>
    <mergeCell ref="H64:I64"/>
    <mergeCell ref="E57:F57"/>
    <mergeCell ref="K57:L57"/>
    <mergeCell ref="N57:O57"/>
    <mergeCell ref="E59:F59"/>
    <mergeCell ref="K59:L59"/>
    <mergeCell ref="N59:O59"/>
    <mergeCell ref="H57:I57"/>
    <mergeCell ref="H59:I5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6BA95-3E6E-45D2-8D5F-986A36574A13}">
  <dimension ref="A1:AH78"/>
  <sheetViews>
    <sheetView topLeftCell="C55" workbookViewId="0">
      <selection activeCell="E78" sqref="E72:E78"/>
    </sheetView>
  </sheetViews>
  <sheetFormatPr defaultRowHeight="12.5" x14ac:dyDescent="0.25"/>
  <cols>
    <col min="1" max="1" width="18.6328125" customWidth="1"/>
    <col min="2" max="2" width="16.6328125" customWidth="1"/>
    <col min="3" max="3" width="9" bestFit="1" customWidth="1"/>
    <col min="5" max="5" width="10.08984375" bestFit="1" customWidth="1"/>
    <col min="8" max="8" width="10.08984375" bestFit="1" customWidth="1"/>
    <col min="12" max="12" width="10.08984375" bestFit="1" customWidth="1"/>
    <col min="15" max="15" width="11.90625" customWidth="1"/>
    <col min="16" max="16" width="16.90625" customWidth="1"/>
    <col min="18" max="18" width="10.7265625" customWidth="1"/>
    <col min="29" max="29" width="9.36328125" style="54" customWidth="1"/>
    <col min="30" max="30" width="4.81640625" style="54" bestFit="1" customWidth="1"/>
    <col min="31" max="31" width="17.54296875" customWidth="1"/>
    <col min="32" max="32" width="101.453125" customWidth="1"/>
  </cols>
  <sheetData>
    <row r="1" spans="1:34" s="30" customFormat="1" ht="13" x14ac:dyDescent="0.3">
      <c r="A1" s="30" t="s">
        <v>107</v>
      </c>
      <c r="B1" s="30" t="s">
        <v>108</v>
      </c>
      <c r="C1" s="30" t="s">
        <v>201</v>
      </c>
      <c r="D1" s="38" t="s">
        <v>273</v>
      </c>
      <c r="E1" s="39" t="s">
        <v>274</v>
      </c>
      <c r="F1" s="40" t="s">
        <v>275</v>
      </c>
      <c r="G1" s="38" t="s">
        <v>276</v>
      </c>
      <c r="H1" s="39" t="s">
        <v>277</v>
      </c>
      <c r="I1" s="40" t="s">
        <v>278</v>
      </c>
      <c r="J1" s="38" t="s">
        <v>415</v>
      </c>
      <c r="K1" s="39" t="s">
        <v>279</v>
      </c>
      <c r="L1" s="40" t="s">
        <v>280</v>
      </c>
      <c r="M1" s="38" t="s">
        <v>768</v>
      </c>
      <c r="N1" s="39" t="s">
        <v>417</v>
      </c>
      <c r="O1" s="39" t="s">
        <v>418</v>
      </c>
      <c r="P1" s="40" t="s">
        <v>901</v>
      </c>
      <c r="Q1" s="38" t="s">
        <v>632</v>
      </c>
      <c r="R1" s="39" t="s">
        <v>769</v>
      </c>
      <c r="S1" s="40" t="s">
        <v>634</v>
      </c>
      <c r="T1" s="38" t="s">
        <v>770</v>
      </c>
      <c r="U1" s="39" t="s">
        <v>771</v>
      </c>
      <c r="V1" s="40" t="s">
        <v>772</v>
      </c>
      <c r="W1" s="38" t="s">
        <v>773</v>
      </c>
      <c r="X1" s="39" t="s">
        <v>774</v>
      </c>
      <c r="Y1" s="40" t="s">
        <v>775</v>
      </c>
      <c r="Z1" s="38" t="s">
        <v>777</v>
      </c>
      <c r="AA1" s="39" t="s">
        <v>778</v>
      </c>
      <c r="AB1" s="40" t="s">
        <v>902</v>
      </c>
      <c r="AC1" s="30" t="s">
        <v>198</v>
      </c>
      <c r="AD1" s="30" t="s">
        <v>197</v>
      </c>
      <c r="AE1" s="30" t="s">
        <v>419</v>
      </c>
      <c r="AF1" s="30" t="s">
        <v>200</v>
      </c>
    </row>
    <row r="2" spans="1:34" x14ac:dyDescent="0.25">
      <c r="A2" s="37" t="s">
        <v>791</v>
      </c>
      <c r="B2" s="37" t="s">
        <v>792</v>
      </c>
      <c r="C2" s="37">
        <v>725</v>
      </c>
      <c r="D2" s="48" t="b">
        <v>0</v>
      </c>
      <c r="E2" s="49" t="b">
        <v>0</v>
      </c>
      <c r="F2" s="50" t="b">
        <v>1</v>
      </c>
      <c r="G2" s="48" t="b">
        <v>0</v>
      </c>
      <c r="H2" s="49" t="b">
        <v>1</v>
      </c>
      <c r="I2" s="50" t="b">
        <v>0</v>
      </c>
      <c r="J2" s="48" t="b">
        <v>0</v>
      </c>
      <c r="K2" s="49" t="b">
        <v>0</v>
      </c>
      <c r="L2" s="50" t="b">
        <v>1</v>
      </c>
      <c r="M2" s="48" t="b">
        <v>0</v>
      </c>
      <c r="N2" s="49" t="b">
        <v>1</v>
      </c>
      <c r="O2" s="49" t="b">
        <v>0</v>
      </c>
      <c r="P2" s="50"/>
      <c r="Q2" s="48" t="b">
        <v>0</v>
      </c>
      <c r="R2" s="49" t="b">
        <v>0</v>
      </c>
      <c r="S2" s="50" t="b">
        <v>0</v>
      </c>
      <c r="T2" s="48" t="b">
        <v>0</v>
      </c>
      <c r="U2" s="49" t="b">
        <v>0</v>
      </c>
      <c r="V2" s="50" t="b">
        <v>0</v>
      </c>
      <c r="W2" s="48" t="b">
        <v>0</v>
      </c>
      <c r="X2" s="49" t="b">
        <v>0</v>
      </c>
      <c r="Y2" s="50" t="b">
        <v>0</v>
      </c>
      <c r="Z2" s="48" t="b">
        <v>0</v>
      </c>
      <c r="AA2" s="49" t="b">
        <v>0</v>
      </c>
      <c r="AB2" s="50" t="b">
        <v>0</v>
      </c>
      <c r="AC2" s="41" t="s">
        <v>113</v>
      </c>
      <c r="AD2" s="41">
        <v>1981</v>
      </c>
      <c r="AE2" s="37" t="s">
        <v>793</v>
      </c>
      <c r="AF2" s="37" t="s">
        <v>794</v>
      </c>
    </row>
    <row r="3" spans="1:34" x14ac:dyDescent="0.25">
      <c r="A3" s="37" t="s">
        <v>791</v>
      </c>
      <c r="B3" s="37" t="s">
        <v>795</v>
      </c>
      <c r="C3" s="37">
        <v>1410</v>
      </c>
      <c r="D3" s="48" t="b">
        <v>0</v>
      </c>
      <c r="E3" s="49" t="b">
        <v>1</v>
      </c>
      <c r="F3" s="50" t="b">
        <v>0</v>
      </c>
      <c r="G3" s="48" t="b">
        <v>0</v>
      </c>
      <c r="H3" s="49" t="b">
        <v>0</v>
      </c>
      <c r="I3" s="50" t="b">
        <v>1</v>
      </c>
      <c r="J3" s="48" t="b">
        <v>0</v>
      </c>
      <c r="K3" s="49" t="b">
        <v>0</v>
      </c>
      <c r="L3" s="50" t="b">
        <v>1</v>
      </c>
      <c r="M3" s="48" t="b">
        <v>1</v>
      </c>
      <c r="N3" s="49" t="b">
        <v>0</v>
      </c>
      <c r="O3" s="49" t="b">
        <v>0</v>
      </c>
      <c r="P3" s="44" t="s">
        <v>797</v>
      </c>
      <c r="Q3" s="48" t="b">
        <v>0</v>
      </c>
      <c r="R3" s="49" t="b">
        <v>0</v>
      </c>
      <c r="S3" s="50" t="b">
        <v>0</v>
      </c>
      <c r="T3" s="48" t="b">
        <v>0</v>
      </c>
      <c r="U3" s="49" t="b">
        <v>0</v>
      </c>
      <c r="V3" s="50" t="b">
        <v>0</v>
      </c>
      <c r="W3" s="48" t="b">
        <v>0</v>
      </c>
      <c r="X3" s="49" t="b">
        <v>0</v>
      </c>
      <c r="Y3" s="50" t="b">
        <v>0</v>
      </c>
      <c r="Z3" s="48" t="b">
        <v>0</v>
      </c>
      <c r="AA3" s="49" t="b">
        <v>0</v>
      </c>
      <c r="AB3" s="50" t="b">
        <v>0</v>
      </c>
      <c r="AC3" s="41" t="s">
        <v>113</v>
      </c>
      <c r="AD3" s="41">
        <v>1971</v>
      </c>
      <c r="AE3" s="37" t="s">
        <v>796</v>
      </c>
      <c r="AF3" s="37" t="s">
        <v>798</v>
      </c>
    </row>
    <row r="4" spans="1:34" x14ac:dyDescent="0.25">
      <c r="A4" s="37" t="s">
        <v>791</v>
      </c>
      <c r="B4" s="37" t="s">
        <v>799</v>
      </c>
      <c r="C4" s="37">
        <v>417</v>
      </c>
      <c r="D4" s="48" t="b">
        <v>0</v>
      </c>
      <c r="E4" s="49" t="b">
        <v>0</v>
      </c>
      <c r="F4" s="50" t="b">
        <v>1</v>
      </c>
      <c r="G4" s="48" t="b">
        <v>0</v>
      </c>
      <c r="H4" s="49" t="b">
        <v>1</v>
      </c>
      <c r="I4" s="50" t="b">
        <v>0</v>
      </c>
      <c r="J4" s="48" t="b">
        <v>0</v>
      </c>
      <c r="K4" s="49" t="b">
        <v>0</v>
      </c>
      <c r="L4" s="50" t="b">
        <v>1</v>
      </c>
      <c r="M4" s="48" t="b">
        <v>0</v>
      </c>
      <c r="N4" s="49" t="b">
        <v>0</v>
      </c>
      <c r="O4" s="49" t="b">
        <v>1</v>
      </c>
      <c r="P4" s="50"/>
      <c r="Q4" s="48" t="b">
        <v>0</v>
      </c>
      <c r="R4" s="49" t="b">
        <v>0</v>
      </c>
      <c r="S4" s="50" t="b">
        <v>0</v>
      </c>
      <c r="T4" s="48" t="b">
        <v>0</v>
      </c>
      <c r="U4" s="49" t="b">
        <v>0</v>
      </c>
      <c r="V4" s="50" t="b">
        <v>0</v>
      </c>
      <c r="W4" s="48" t="b">
        <v>0</v>
      </c>
      <c r="X4" s="49" t="b">
        <v>0</v>
      </c>
      <c r="Y4" s="50" t="b">
        <v>0</v>
      </c>
      <c r="Z4" s="48" t="b">
        <v>0</v>
      </c>
      <c r="AA4" s="49" t="b">
        <v>0</v>
      </c>
      <c r="AB4" s="50" t="b">
        <v>0</v>
      </c>
      <c r="AC4" s="41" t="s">
        <v>117</v>
      </c>
      <c r="AD4" s="41">
        <v>1977</v>
      </c>
      <c r="AE4" s="37" t="s">
        <v>139</v>
      </c>
      <c r="AF4" s="37" t="s">
        <v>800</v>
      </c>
    </row>
    <row r="5" spans="1:34" x14ac:dyDescent="0.25">
      <c r="A5" s="37" t="s">
        <v>791</v>
      </c>
      <c r="B5" s="37" t="s">
        <v>689</v>
      </c>
      <c r="C5" s="37">
        <v>1233</v>
      </c>
      <c r="D5" s="48" t="b">
        <v>0</v>
      </c>
      <c r="E5" s="49" t="b">
        <v>0</v>
      </c>
      <c r="F5" s="50" t="b">
        <v>0</v>
      </c>
      <c r="G5" s="48" t="b">
        <v>0</v>
      </c>
      <c r="H5" s="49" t="b">
        <v>0</v>
      </c>
      <c r="I5" s="50" t="b">
        <v>0</v>
      </c>
      <c r="J5" s="48" t="b">
        <v>0</v>
      </c>
      <c r="K5" s="49" t="b">
        <v>0</v>
      </c>
      <c r="L5" s="50" t="b">
        <v>0</v>
      </c>
      <c r="M5" s="48" t="b">
        <v>0</v>
      </c>
      <c r="N5" s="49" t="b">
        <v>0</v>
      </c>
      <c r="O5" s="49" t="b">
        <v>0</v>
      </c>
      <c r="P5" s="50"/>
      <c r="Q5" s="48" t="b">
        <v>0</v>
      </c>
      <c r="R5" s="49" t="b">
        <v>0</v>
      </c>
      <c r="S5" s="50" t="b">
        <v>1</v>
      </c>
      <c r="T5" s="48" t="b">
        <v>0</v>
      </c>
      <c r="U5" s="49" t="b">
        <v>0</v>
      </c>
      <c r="V5" s="50" t="b">
        <v>1</v>
      </c>
      <c r="W5" s="48" t="b">
        <v>0</v>
      </c>
      <c r="X5" s="49" t="b">
        <v>0</v>
      </c>
      <c r="Y5" s="50" t="b">
        <v>1</v>
      </c>
      <c r="Z5" s="48" t="b">
        <v>0</v>
      </c>
      <c r="AA5" s="49" t="b">
        <v>1</v>
      </c>
      <c r="AB5" s="50" t="b">
        <v>0</v>
      </c>
      <c r="AC5" s="41" t="s">
        <v>113</v>
      </c>
      <c r="AD5" s="41">
        <v>1988</v>
      </c>
      <c r="AE5" s="37" t="s">
        <v>173</v>
      </c>
      <c r="AF5" s="37" t="s">
        <v>801</v>
      </c>
    </row>
    <row r="6" spans="1:34" x14ac:dyDescent="0.25">
      <c r="A6" s="37" t="s">
        <v>791</v>
      </c>
      <c r="B6" s="37" t="s">
        <v>558</v>
      </c>
      <c r="C6" s="37">
        <v>311</v>
      </c>
      <c r="D6" s="48" t="b">
        <v>0</v>
      </c>
      <c r="E6" s="49" t="b">
        <v>0</v>
      </c>
      <c r="F6" s="50" t="b">
        <v>0</v>
      </c>
      <c r="G6" s="48" t="b">
        <v>0</v>
      </c>
      <c r="H6" s="49" t="b">
        <v>0</v>
      </c>
      <c r="I6" s="50" t="b">
        <v>0</v>
      </c>
      <c r="J6" s="48" t="b">
        <v>0</v>
      </c>
      <c r="K6" s="49" t="b">
        <v>0</v>
      </c>
      <c r="L6" s="50" t="b">
        <v>0</v>
      </c>
      <c r="M6" s="48" t="b">
        <v>0</v>
      </c>
      <c r="N6" s="49" t="b">
        <v>0</v>
      </c>
      <c r="O6" s="49" t="b">
        <v>0</v>
      </c>
      <c r="P6" s="50"/>
      <c r="Q6" s="48" t="b">
        <v>1</v>
      </c>
      <c r="R6" s="49" t="b">
        <v>0</v>
      </c>
      <c r="S6" s="50" t="b">
        <v>0</v>
      </c>
      <c r="T6" s="48" t="b">
        <v>0</v>
      </c>
      <c r="U6" s="49" t="b">
        <v>0</v>
      </c>
      <c r="V6" s="50" t="b">
        <v>1</v>
      </c>
      <c r="W6" s="48" t="b">
        <v>0</v>
      </c>
      <c r="X6" s="49" t="b">
        <v>0</v>
      </c>
      <c r="Y6" s="50" t="b">
        <v>1</v>
      </c>
      <c r="Z6" s="48" t="b">
        <v>0</v>
      </c>
      <c r="AA6" s="49" t="b">
        <v>0</v>
      </c>
      <c r="AB6" s="50" t="b">
        <v>1</v>
      </c>
      <c r="AC6" s="41" t="s">
        <v>113</v>
      </c>
      <c r="AD6" s="41">
        <v>1972</v>
      </c>
      <c r="AE6" s="37" t="s">
        <v>802</v>
      </c>
      <c r="AF6" s="37" t="s">
        <v>803</v>
      </c>
    </row>
    <row r="7" spans="1:34" x14ac:dyDescent="0.25">
      <c r="A7" s="37" t="s">
        <v>791</v>
      </c>
      <c r="B7" s="37" t="s">
        <v>804</v>
      </c>
      <c r="C7" s="37">
        <v>1572</v>
      </c>
      <c r="D7" s="48" t="b">
        <v>0</v>
      </c>
      <c r="E7" s="49" t="b">
        <v>0</v>
      </c>
      <c r="F7" s="50" t="b">
        <v>0</v>
      </c>
      <c r="G7" s="48" t="b">
        <v>0</v>
      </c>
      <c r="H7" s="49" t="b">
        <v>0</v>
      </c>
      <c r="I7" s="50" t="b">
        <v>0</v>
      </c>
      <c r="J7" s="48" t="b">
        <v>0</v>
      </c>
      <c r="K7" s="49" t="b">
        <v>0</v>
      </c>
      <c r="L7" s="50" t="b">
        <v>0</v>
      </c>
      <c r="M7" s="48" t="b">
        <v>0</v>
      </c>
      <c r="N7" s="49" t="b">
        <v>0</v>
      </c>
      <c r="O7" s="49" t="b">
        <v>0</v>
      </c>
      <c r="P7" s="50"/>
      <c r="Q7" s="48" t="b">
        <v>1</v>
      </c>
      <c r="R7" s="49" t="b">
        <v>0</v>
      </c>
      <c r="S7" s="50" t="b">
        <v>0</v>
      </c>
      <c r="T7" s="48" t="b">
        <v>1</v>
      </c>
      <c r="U7" s="49" t="b">
        <v>0</v>
      </c>
      <c r="V7" s="50" t="b">
        <v>0</v>
      </c>
      <c r="W7" s="48" t="b">
        <v>1</v>
      </c>
      <c r="X7" s="49" t="b">
        <v>0</v>
      </c>
      <c r="Y7" s="50" t="b">
        <v>0</v>
      </c>
      <c r="Z7" s="48" t="b">
        <v>0</v>
      </c>
      <c r="AA7" s="49" t="b">
        <v>0</v>
      </c>
      <c r="AB7" s="50" t="b">
        <v>1</v>
      </c>
      <c r="AC7" s="41" t="s">
        <v>113</v>
      </c>
      <c r="AD7" s="41">
        <v>1995</v>
      </c>
      <c r="AE7" s="37" t="s">
        <v>805</v>
      </c>
      <c r="AF7" s="37" t="s">
        <v>806</v>
      </c>
    </row>
    <row r="8" spans="1:34" x14ac:dyDescent="0.25">
      <c r="A8" s="37" t="s">
        <v>791</v>
      </c>
      <c r="B8" s="37" t="s">
        <v>807</v>
      </c>
      <c r="C8" s="37">
        <v>1681</v>
      </c>
      <c r="D8" s="48" t="b">
        <v>0</v>
      </c>
      <c r="E8" s="49" t="b">
        <v>0</v>
      </c>
      <c r="F8" s="50" t="b">
        <v>1</v>
      </c>
      <c r="G8" s="48" t="b">
        <v>0</v>
      </c>
      <c r="H8" s="49" t="b">
        <v>0</v>
      </c>
      <c r="I8" s="50" t="b">
        <v>1</v>
      </c>
      <c r="J8" s="48" t="b">
        <v>1</v>
      </c>
      <c r="K8" s="49" t="b">
        <v>0</v>
      </c>
      <c r="L8" s="50" t="b">
        <v>0</v>
      </c>
      <c r="M8" s="48" t="b">
        <v>0</v>
      </c>
      <c r="N8" s="49" t="b">
        <v>0</v>
      </c>
      <c r="O8" s="49" t="b">
        <v>1</v>
      </c>
      <c r="P8" s="50"/>
      <c r="Q8" s="48" t="b">
        <v>0</v>
      </c>
      <c r="R8" s="49" t="b">
        <v>0</v>
      </c>
      <c r="S8" s="50" t="b">
        <v>0</v>
      </c>
      <c r="T8" s="48" t="b">
        <v>0</v>
      </c>
      <c r="U8" s="49" t="b">
        <v>0</v>
      </c>
      <c r="V8" s="50" t="b">
        <v>0</v>
      </c>
      <c r="W8" s="48" t="b">
        <v>0</v>
      </c>
      <c r="X8" s="49" t="b">
        <v>0</v>
      </c>
      <c r="Y8" s="50" t="b">
        <v>0</v>
      </c>
      <c r="Z8" s="48" t="b">
        <v>0</v>
      </c>
      <c r="AA8" s="49" t="b">
        <v>0</v>
      </c>
      <c r="AB8" s="50" t="b">
        <v>0</v>
      </c>
      <c r="AC8" s="41" t="s">
        <v>117</v>
      </c>
      <c r="AD8" s="41">
        <v>1985</v>
      </c>
      <c r="AE8" s="37" t="s">
        <v>808</v>
      </c>
      <c r="AF8" s="37" t="s">
        <v>809</v>
      </c>
    </row>
    <row r="9" spans="1:34" x14ac:dyDescent="0.25">
      <c r="A9" s="37" t="s">
        <v>791</v>
      </c>
      <c r="B9" s="37" t="s">
        <v>810</v>
      </c>
      <c r="C9" s="37">
        <v>3097</v>
      </c>
      <c r="D9" s="48" t="b">
        <v>0</v>
      </c>
      <c r="E9" s="49" t="b">
        <v>0</v>
      </c>
      <c r="F9" s="50" t="b">
        <v>0</v>
      </c>
      <c r="G9" s="48" t="b">
        <v>0</v>
      </c>
      <c r="H9" s="49" t="b">
        <v>0</v>
      </c>
      <c r="I9" s="50" t="b">
        <v>0</v>
      </c>
      <c r="J9" s="48" t="b">
        <v>0</v>
      </c>
      <c r="K9" s="49" t="b">
        <v>0</v>
      </c>
      <c r="L9" s="50" t="b">
        <v>0</v>
      </c>
      <c r="M9" s="48" t="b">
        <v>0</v>
      </c>
      <c r="N9" s="49" t="b">
        <v>0</v>
      </c>
      <c r="O9" s="49" t="b">
        <v>0</v>
      </c>
      <c r="P9" s="50"/>
      <c r="Q9" s="48" t="b">
        <v>1</v>
      </c>
      <c r="R9" s="49" t="b">
        <v>0</v>
      </c>
      <c r="S9" s="50" t="b">
        <v>0</v>
      </c>
      <c r="T9" s="48" t="b">
        <v>1</v>
      </c>
      <c r="U9" s="49" t="b">
        <v>0</v>
      </c>
      <c r="V9" s="50" t="b">
        <v>0</v>
      </c>
      <c r="W9" s="48" t="b">
        <v>1</v>
      </c>
      <c r="X9" s="49" t="b">
        <v>0</v>
      </c>
      <c r="Y9" s="50" t="b">
        <v>0</v>
      </c>
      <c r="Z9" s="48" t="b">
        <v>0</v>
      </c>
      <c r="AA9" s="49" t="b">
        <v>0</v>
      </c>
      <c r="AB9" s="50" t="b">
        <v>1</v>
      </c>
      <c r="AC9" s="41" t="s">
        <v>113</v>
      </c>
      <c r="AD9" s="41">
        <v>1967</v>
      </c>
      <c r="AE9" s="37" t="s">
        <v>811</v>
      </c>
      <c r="AF9" s="37" t="s">
        <v>812</v>
      </c>
    </row>
    <row r="10" spans="1:34" x14ac:dyDescent="0.25">
      <c r="A10" s="37" t="s">
        <v>791</v>
      </c>
      <c r="B10" s="37" t="s">
        <v>813</v>
      </c>
      <c r="C10" s="37">
        <v>358</v>
      </c>
      <c r="D10" s="48" t="b">
        <v>0</v>
      </c>
      <c r="E10" s="49" t="b">
        <v>0</v>
      </c>
      <c r="F10" s="50" t="b">
        <v>0</v>
      </c>
      <c r="G10" s="48" t="b">
        <v>0</v>
      </c>
      <c r="H10" s="49" t="b">
        <v>0</v>
      </c>
      <c r="I10" s="50" t="b">
        <v>0</v>
      </c>
      <c r="J10" s="48" t="b">
        <v>0</v>
      </c>
      <c r="K10" s="49" t="b">
        <v>0</v>
      </c>
      <c r="L10" s="50" t="b">
        <v>0</v>
      </c>
      <c r="M10" s="48" t="b">
        <v>0</v>
      </c>
      <c r="N10" s="49" t="b">
        <v>0</v>
      </c>
      <c r="O10" s="49" t="b">
        <v>0</v>
      </c>
      <c r="P10" s="50"/>
      <c r="Q10" s="48" t="b">
        <v>1</v>
      </c>
      <c r="R10" s="49" t="b">
        <v>0</v>
      </c>
      <c r="S10" s="50" t="b">
        <v>0</v>
      </c>
      <c r="T10" s="48" t="b">
        <v>0</v>
      </c>
      <c r="U10" s="49" t="b">
        <v>0</v>
      </c>
      <c r="V10" s="50" t="b">
        <v>1</v>
      </c>
      <c r="W10" s="48" t="b">
        <v>1</v>
      </c>
      <c r="X10" s="49" t="b">
        <v>0</v>
      </c>
      <c r="Y10" s="50" t="b">
        <v>0</v>
      </c>
      <c r="Z10" s="48" t="b">
        <v>0</v>
      </c>
      <c r="AA10" s="49" t="b">
        <v>0</v>
      </c>
      <c r="AB10" s="50" t="b">
        <v>1</v>
      </c>
      <c r="AC10" s="41" t="s">
        <v>117</v>
      </c>
      <c r="AD10" s="41">
        <v>1992</v>
      </c>
      <c r="AE10" s="37" t="s">
        <v>814</v>
      </c>
      <c r="AF10" s="37" t="s">
        <v>815</v>
      </c>
    </row>
    <row r="11" spans="1:34" x14ac:dyDescent="0.25">
      <c r="A11" s="37" t="s">
        <v>816</v>
      </c>
      <c r="B11" s="37" t="s">
        <v>817</v>
      </c>
      <c r="C11" s="37">
        <v>737</v>
      </c>
      <c r="D11" s="48" t="b">
        <v>0</v>
      </c>
      <c r="E11" s="49" t="b">
        <v>1</v>
      </c>
      <c r="F11" s="50" t="b">
        <v>0</v>
      </c>
      <c r="G11" s="48" t="b">
        <v>0</v>
      </c>
      <c r="H11" s="49" t="b">
        <v>1</v>
      </c>
      <c r="I11" s="50" t="b">
        <v>0</v>
      </c>
      <c r="J11" s="48" t="b">
        <v>0</v>
      </c>
      <c r="K11" s="49" t="b">
        <v>0</v>
      </c>
      <c r="L11" s="50" t="b">
        <v>1</v>
      </c>
      <c r="M11" s="48" t="b">
        <v>0</v>
      </c>
      <c r="N11" s="49" t="b">
        <v>1</v>
      </c>
      <c r="O11" s="49" t="b">
        <v>0</v>
      </c>
      <c r="P11" s="50"/>
      <c r="Q11" s="48" t="b">
        <v>0</v>
      </c>
      <c r="R11" s="49" t="b">
        <v>0</v>
      </c>
      <c r="S11" s="50" t="b">
        <v>0</v>
      </c>
      <c r="T11" s="48" t="b">
        <v>0</v>
      </c>
      <c r="U11" s="49" t="b">
        <v>0</v>
      </c>
      <c r="V11" s="50" t="b">
        <v>0</v>
      </c>
      <c r="W11" s="48" t="b">
        <v>0</v>
      </c>
      <c r="X11" s="49" t="b">
        <v>0</v>
      </c>
      <c r="Y11" s="50" t="b">
        <v>0</v>
      </c>
      <c r="Z11" s="48" t="b">
        <v>0</v>
      </c>
      <c r="AA11" s="49" t="b">
        <v>0</v>
      </c>
      <c r="AB11" s="50" t="b">
        <v>0</v>
      </c>
      <c r="AC11" s="41" t="s">
        <v>117</v>
      </c>
      <c r="AD11" s="41">
        <v>1985</v>
      </c>
      <c r="AE11" s="37" t="s">
        <v>818</v>
      </c>
      <c r="AF11" s="37" t="s">
        <v>819</v>
      </c>
      <c r="AH11" s="37"/>
    </row>
    <row r="12" spans="1:34" x14ac:dyDescent="0.25">
      <c r="A12" s="37" t="s">
        <v>816</v>
      </c>
      <c r="B12" s="37" t="s">
        <v>672</v>
      </c>
      <c r="C12" s="37">
        <v>884</v>
      </c>
      <c r="D12" s="48" t="b">
        <v>0</v>
      </c>
      <c r="E12" s="49" t="b">
        <v>1</v>
      </c>
      <c r="F12" s="50" t="b">
        <v>0</v>
      </c>
      <c r="G12" s="48" t="b">
        <v>0</v>
      </c>
      <c r="H12" s="49" t="b">
        <v>1</v>
      </c>
      <c r="I12" s="50" t="b">
        <v>0</v>
      </c>
      <c r="J12" s="48" t="b">
        <v>1</v>
      </c>
      <c r="K12" s="49" t="b">
        <v>0</v>
      </c>
      <c r="L12" s="50" t="b">
        <v>0</v>
      </c>
      <c r="M12" s="48" t="b">
        <v>0</v>
      </c>
      <c r="N12" s="49" t="b">
        <v>0</v>
      </c>
      <c r="O12" s="49" t="b">
        <v>1</v>
      </c>
      <c r="P12" s="50"/>
      <c r="Q12" s="48" t="b">
        <v>0</v>
      </c>
      <c r="R12" s="49" t="b">
        <v>0</v>
      </c>
      <c r="S12" s="50" t="b">
        <v>0</v>
      </c>
      <c r="T12" s="48" t="b">
        <v>0</v>
      </c>
      <c r="U12" s="49" t="b">
        <v>0</v>
      </c>
      <c r="V12" s="50" t="b">
        <v>0</v>
      </c>
      <c r="W12" s="48" t="b">
        <v>0</v>
      </c>
      <c r="X12" s="49" t="b">
        <v>0</v>
      </c>
      <c r="Y12" s="50" t="b">
        <v>0</v>
      </c>
      <c r="Z12" s="48" t="b">
        <v>0</v>
      </c>
      <c r="AA12" s="49" t="b">
        <v>0</v>
      </c>
      <c r="AB12" s="50" t="b">
        <v>0</v>
      </c>
      <c r="AC12" s="41" t="s">
        <v>117</v>
      </c>
      <c r="AD12" s="41">
        <v>1988</v>
      </c>
      <c r="AE12" s="37" t="s">
        <v>673</v>
      </c>
      <c r="AF12" s="37" t="s">
        <v>820</v>
      </c>
      <c r="AH12" s="37"/>
    </row>
    <row r="13" spans="1:34" x14ac:dyDescent="0.25">
      <c r="A13" s="37" t="s">
        <v>816</v>
      </c>
      <c r="B13" s="37" t="s">
        <v>821</v>
      </c>
      <c r="C13" s="37">
        <v>980</v>
      </c>
      <c r="D13" s="48" t="b">
        <v>0</v>
      </c>
      <c r="E13" s="49" t="b">
        <v>0</v>
      </c>
      <c r="F13" s="50" t="b">
        <v>0</v>
      </c>
      <c r="G13" s="48" t="b">
        <v>0</v>
      </c>
      <c r="H13" s="49" t="b">
        <v>0</v>
      </c>
      <c r="I13" s="50" t="b">
        <v>0</v>
      </c>
      <c r="J13" s="48" t="b">
        <v>0</v>
      </c>
      <c r="K13" s="49" t="b">
        <v>0</v>
      </c>
      <c r="L13" s="50" t="b">
        <v>0</v>
      </c>
      <c r="M13" s="48" t="b">
        <v>0</v>
      </c>
      <c r="N13" s="49" t="b">
        <v>0</v>
      </c>
      <c r="O13" s="49" t="b">
        <v>0</v>
      </c>
      <c r="P13" s="50"/>
      <c r="Q13" s="48" t="b">
        <v>0</v>
      </c>
      <c r="R13" s="49" t="b">
        <v>0</v>
      </c>
      <c r="S13" s="50" t="b">
        <v>1</v>
      </c>
      <c r="T13" s="48" t="b">
        <v>0</v>
      </c>
      <c r="U13" s="49" t="b">
        <v>0</v>
      </c>
      <c r="V13" s="50" t="b">
        <v>1</v>
      </c>
      <c r="W13" s="48" t="b">
        <v>1</v>
      </c>
      <c r="X13" s="49" t="b">
        <v>0</v>
      </c>
      <c r="Y13" s="50" t="b">
        <v>0</v>
      </c>
      <c r="Z13" s="48" t="b">
        <v>0</v>
      </c>
      <c r="AA13" s="49" t="b">
        <v>1</v>
      </c>
      <c r="AB13" s="50" t="b">
        <v>0</v>
      </c>
      <c r="AC13" s="41" t="s">
        <v>117</v>
      </c>
      <c r="AD13" s="41">
        <v>1972</v>
      </c>
      <c r="AE13" s="37" t="s">
        <v>822</v>
      </c>
      <c r="AF13" s="37" t="s">
        <v>823</v>
      </c>
      <c r="AH13" s="37"/>
    </row>
    <row r="14" spans="1:34" x14ac:dyDescent="0.25">
      <c r="A14" s="37" t="s">
        <v>816</v>
      </c>
      <c r="B14" s="37" t="s">
        <v>824</v>
      </c>
      <c r="C14" s="37">
        <v>642</v>
      </c>
      <c r="D14" s="48" t="b">
        <v>0</v>
      </c>
      <c r="E14" s="49" t="b">
        <v>1</v>
      </c>
      <c r="F14" s="50" t="b">
        <v>0</v>
      </c>
      <c r="G14" s="48" t="b">
        <v>0</v>
      </c>
      <c r="H14" s="49" t="b">
        <v>0</v>
      </c>
      <c r="I14" s="50" t="b">
        <v>1</v>
      </c>
      <c r="J14" s="48" t="b">
        <v>0</v>
      </c>
      <c r="K14" s="49" t="b">
        <v>0</v>
      </c>
      <c r="L14" s="50" t="b">
        <v>1</v>
      </c>
      <c r="M14" s="48" t="b">
        <v>0</v>
      </c>
      <c r="N14" s="49" t="b">
        <v>1</v>
      </c>
      <c r="O14" s="49" t="b">
        <v>0</v>
      </c>
      <c r="P14" s="50"/>
      <c r="Q14" s="48" t="b">
        <v>0</v>
      </c>
      <c r="R14" s="49" t="b">
        <v>0</v>
      </c>
      <c r="S14" s="50" t="b">
        <v>0</v>
      </c>
      <c r="T14" s="48" t="b">
        <v>0</v>
      </c>
      <c r="U14" s="49" t="b">
        <v>0</v>
      </c>
      <c r="V14" s="50" t="b">
        <v>0</v>
      </c>
      <c r="W14" s="48" t="b">
        <v>0</v>
      </c>
      <c r="X14" s="49" t="b">
        <v>0</v>
      </c>
      <c r="Y14" s="50" t="b">
        <v>0</v>
      </c>
      <c r="Z14" s="48" t="b">
        <v>0</v>
      </c>
      <c r="AA14" s="49" t="b">
        <v>0</v>
      </c>
      <c r="AB14" s="50" t="b">
        <v>0</v>
      </c>
      <c r="AC14" s="41" t="s">
        <v>113</v>
      </c>
      <c r="AD14" s="41">
        <v>1981</v>
      </c>
      <c r="AE14" s="37" t="s">
        <v>825</v>
      </c>
      <c r="AF14" s="37" t="s">
        <v>826</v>
      </c>
      <c r="AH14" s="37"/>
    </row>
    <row r="15" spans="1:34" x14ac:dyDescent="0.25">
      <c r="A15" s="37" t="s">
        <v>816</v>
      </c>
      <c r="B15" s="37" t="s">
        <v>827</v>
      </c>
      <c r="C15" s="37">
        <v>348</v>
      </c>
      <c r="D15" s="48" t="b">
        <v>0</v>
      </c>
      <c r="E15" s="49" t="b">
        <v>0</v>
      </c>
      <c r="F15" s="50" t="b">
        <v>1</v>
      </c>
      <c r="G15" s="48" t="b">
        <v>0</v>
      </c>
      <c r="H15" s="49" t="b">
        <v>0</v>
      </c>
      <c r="I15" s="50" t="b">
        <v>1</v>
      </c>
      <c r="J15" s="48" t="b">
        <v>1</v>
      </c>
      <c r="K15" s="49" t="b">
        <v>0</v>
      </c>
      <c r="L15" s="50" t="b">
        <v>0</v>
      </c>
      <c r="M15" s="48" t="b">
        <v>0</v>
      </c>
      <c r="N15" s="49" t="b">
        <v>0</v>
      </c>
      <c r="O15" s="49" t="b">
        <v>1</v>
      </c>
      <c r="P15" s="50"/>
      <c r="Q15" s="48" t="b">
        <v>0</v>
      </c>
      <c r="R15" s="49" t="b">
        <v>0</v>
      </c>
      <c r="S15" s="50" t="b">
        <v>0</v>
      </c>
      <c r="T15" s="48" t="b">
        <v>0</v>
      </c>
      <c r="U15" s="49" t="b">
        <v>0</v>
      </c>
      <c r="V15" s="50" t="b">
        <v>0</v>
      </c>
      <c r="W15" s="48" t="b">
        <v>0</v>
      </c>
      <c r="X15" s="49" t="b">
        <v>0</v>
      </c>
      <c r="Y15" s="50" t="b">
        <v>0</v>
      </c>
      <c r="Z15" s="48" t="b">
        <v>0</v>
      </c>
      <c r="AA15" s="49" t="b">
        <v>0</v>
      </c>
      <c r="AB15" s="50" t="b">
        <v>0</v>
      </c>
      <c r="AC15" s="41" t="s">
        <v>113</v>
      </c>
      <c r="AD15" s="41">
        <v>1991</v>
      </c>
      <c r="AE15" s="37" t="s">
        <v>828</v>
      </c>
      <c r="AF15" s="37" t="s">
        <v>829</v>
      </c>
      <c r="AH15" s="37"/>
    </row>
    <row r="16" spans="1:34" x14ac:dyDescent="0.25">
      <c r="A16" s="37" t="s">
        <v>816</v>
      </c>
      <c r="B16" s="37" t="s">
        <v>830</v>
      </c>
      <c r="C16" s="37">
        <v>131</v>
      </c>
      <c r="D16" s="48" t="b">
        <v>0</v>
      </c>
      <c r="E16" s="49" t="b">
        <v>0</v>
      </c>
      <c r="F16" s="50" t="b">
        <v>1</v>
      </c>
      <c r="G16" s="48" t="b">
        <v>0</v>
      </c>
      <c r="H16" s="49" t="b">
        <v>0</v>
      </c>
      <c r="I16" s="50" t="b">
        <v>1</v>
      </c>
      <c r="J16" s="48" t="b">
        <v>1</v>
      </c>
      <c r="K16" s="49" t="b">
        <v>0</v>
      </c>
      <c r="L16" s="50" t="b">
        <v>0</v>
      </c>
      <c r="M16" s="48" t="b">
        <v>0</v>
      </c>
      <c r="N16" s="49" t="b">
        <v>0</v>
      </c>
      <c r="O16" s="49" t="b">
        <v>1</v>
      </c>
      <c r="P16" s="50"/>
      <c r="Q16" s="48" t="b">
        <v>0</v>
      </c>
      <c r="R16" s="49" t="b">
        <v>0</v>
      </c>
      <c r="S16" s="50" t="b">
        <v>0</v>
      </c>
      <c r="T16" s="48" t="b">
        <v>0</v>
      </c>
      <c r="U16" s="49" t="b">
        <v>0</v>
      </c>
      <c r="V16" s="50" t="b">
        <v>0</v>
      </c>
      <c r="W16" s="48" t="b">
        <v>0</v>
      </c>
      <c r="X16" s="49" t="b">
        <v>0</v>
      </c>
      <c r="Y16" s="50" t="b">
        <v>0</v>
      </c>
      <c r="Z16" s="48" t="b">
        <v>0</v>
      </c>
      <c r="AA16" s="49" t="b">
        <v>0</v>
      </c>
      <c r="AB16" s="50" t="b">
        <v>0</v>
      </c>
      <c r="AC16" s="41" t="s">
        <v>113</v>
      </c>
      <c r="AD16" s="41">
        <v>1982</v>
      </c>
      <c r="AE16" s="37" t="s">
        <v>831</v>
      </c>
      <c r="AF16" s="37"/>
      <c r="AH16" s="37"/>
    </row>
    <row r="17" spans="1:34" x14ac:dyDescent="0.25">
      <c r="A17" s="37" t="s">
        <v>816</v>
      </c>
      <c r="B17" s="37" t="s">
        <v>832</v>
      </c>
      <c r="C17" s="37">
        <v>2622</v>
      </c>
      <c r="D17" s="48" t="b">
        <v>0</v>
      </c>
      <c r="E17" s="49" t="b">
        <v>1</v>
      </c>
      <c r="F17" s="50" t="b">
        <v>0</v>
      </c>
      <c r="G17" s="48" t="b">
        <v>0</v>
      </c>
      <c r="H17" s="49" t="b">
        <v>0</v>
      </c>
      <c r="I17" s="50" t="b">
        <v>1</v>
      </c>
      <c r="J17" s="48" t="b">
        <v>1</v>
      </c>
      <c r="K17" s="49" t="b">
        <v>0</v>
      </c>
      <c r="L17" s="50" t="b">
        <v>0</v>
      </c>
      <c r="M17" s="48" t="b">
        <v>0</v>
      </c>
      <c r="N17" s="49" t="b">
        <v>0</v>
      </c>
      <c r="O17" s="49" t="b">
        <v>1</v>
      </c>
      <c r="P17" s="50"/>
      <c r="Q17" s="48" t="b">
        <v>0</v>
      </c>
      <c r="R17" s="49" t="b">
        <v>0</v>
      </c>
      <c r="S17" s="50" t="b">
        <v>0</v>
      </c>
      <c r="T17" s="48" t="b">
        <v>0</v>
      </c>
      <c r="U17" s="49" t="b">
        <v>0</v>
      </c>
      <c r="V17" s="50" t="b">
        <v>0</v>
      </c>
      <c r="W17" s="48" t="b">
        <v>0</v>
      </c>
      <c r="X17" s="49" t="b">
        <v>0</v>
      </c>
      <c r="Y17" s="50" t="b">
        <v>0</v>
      </c>
      <c r="Z17" s="48" t="b">
        <v>0</v>
      </c>
      <c r="AA17" s="49" t="b">
        <v>0</v>
      </c>
      <c r="AB17" s="50" t="b">
        <v>0</v>
      </c>
      <c r="AC17" s="41" t="s">
        <v>117</v>
      </c>
      <c r="AD17" s="41">
        <v>1984</v>
      </c>
      <c r="AE17" s="37" t="s">
        <v>833</v>
      </c>
      <c r="AF17" s="37" t="s">
        <v>834</v>
      </c>
      <c r="AH17" s="37"/>
    </row>
    <row r="18" spans="1:34" x14ac:dyDescent="0.25">
      <c r="A18" s="37" t="s">
        <v>816</v>
      </c>
      <c r="B18" s="37" t="s">
        <v>835</v>
      </c>
      <c r="C18" s="37">
        <v>343</v>
      </c>
      <c r="D18" s="48" t="b">
        <v>0</v>
      </c>
      <c r="E18" s="49" t="b">
        <v>0</v>
      </c>
      <c r="F18" s="50" t="b">
        <v>0</v>
      </c>
      <c r="G18" s="48" t="b">
        <v>0</v>
      </c>
      <c r="H18" s="49" t="b">
        <v>0</v>
      </c>
      <c r="I18" s="50" t="b">
        <v>0</v>
      </c>
      <c r="J18" s="48" t="b">
        <v>0</v>
      </c>
      <c r="K18" s="49" t="b">
        <v>0</v>
      </c>
      <c r="L18" s="50" t="b">
        <v>0</v>
      </c>
      <c r="M18" s="48" t="b">
        <v>0</v>
      </c>
      <c r="N18" s="49" t="b">
        <v>0</v>
      </c>
      <c r="O18" s="49" t="b">
        <v>0</v>
      </c>
      <c r="P18" s="50"/>
      <c r="Q18" s="48" t="b">
        <v>1</v>
      </c>
      <c r="R18" s="49" t="b">
        <v>0</v>
      </c>
      <c r="S18" s="50" t="b">
        <v>0</v>
      </c>
      <c r="T18" s="48" t="b">
        <v>0</v>
      </c>
      <c r="U18" s="49" t="b">
        <v>0</v>
      </c>
      <c r="V18" s="50" t="b">
        <v>1</v>
      </c>
      <c r="W18" s="48" t="b">
        <v>1</v>
      </c>
      <c r="X18" s="49" t="b">
        <v>0</v>
      </c>
      <c r="Y18" s="50" t="b">
        <v>0</v>
      </c>
      <c r="Z18" s="48" t="b">
        <v>0</v>
      </c>
      <c r="AA18" s="49" t="b">
        <v>1</v>
      </c>
      <c r="AB18" s="50" t="b">
        <v>0</v>
      </c>
      <c r="AC18" s="41" t="s">
        <v>117</v>
      </c>
      <c r="AD18" s="41"/>
      <c r="AE18" s="37" t="s">
        <v>249</v>
      </c>
      <c r="AF18" s="37" t="s">
        <v>836</v>
      </c>
      <c r="AH18" s="37"/>
    </row>
    <row r="19" spans="1:34" x14ac:dyDescent="0.25">
      <c r="A19" s="37" t="s">
        <v>816</v>
      </c>
      <c r="B19" s="37" t="s">
        <v>402</v>
      </c>
      <c r="C19" s="37">
        <v>321</v>
      </c>
      <c r="D19" s="48" t="b">
        <v>1</v>
      </c>
      <c r="E19" s="49" t="b">
        <v>0</v>
      </c>
      <c r="F19" s="50" t="b">
        <v>0</v>
      </c>
      <c r="G19" s="48" t="b">
        <v>0</v>
      </c>
      <c r="H19" s="49" t="b">
        <v>1</v>
      </c>
      <c r="I19" s="50" t="b">
        <v>0</v>
      </c>
      <c r="J19" s="48" t="b">
        <v>1</v>
      </c>
      <c r="K19" s="49" t="b">
        <v>0</v>
      </c>
      <c r="L19" s="50" t="b">
        <v>0</v>
      </c>
      <c r="M19" s="48" t="b">
        <v>0</v>
      </c>
      <c r="N19" s="49" t="b">
        <v>0</v>
      </c>
      <c r="O19" s="49" t="b">
        <v>1</v>
      </c>
      <c r="P19" s="50"/>
      <c r="Q19" s="48" t="b">
        <v>0</v>
      </c>
      <c r="R19" s="49" t="b">
        <v>0</v>
      </c>
      <c r="S19" s="50" t="b">
        <v>0</v>
      </c>
      <c r="T19" s="48" t="b">
        <v>0</v>
      </c>
      <c r="U19" s="49" t="b">
        <v>0</v>
      </c>
      <c r="V19" s="50" t="b">
        <v>0</v>
      </c>
      <c r="W19" s="48" t="b">
        <v>0</v>
      </c>
      <c r="X19" s="49" t="b">
        <v>0</v>
      </c>
      <c r="Y19" s="50" t="b">
        <v>0</v>
      </c>
      <c r="Z19" s="48" t="b">
        <v>0</v>
      </c>
      <c r="AA19" s="49" t="b">
        <v>0</v>
      </c>
      <c r="AB19" s="50" t="b">
        <v>0</v>
      </c>
      <c r="AC19" s="41" t="s">
        <v>117</v>
      </c>
      <c r="AD19" s="41">
        <v>1995</v>
      </c>
      <c r="AE19" s="37" t="s">
        <v>403</v>
      </c>
      <c r="AF19" s="37" t="s">
        <v>837</v>
      </c>
      <c r="AH19" s="37"/>
    </row>
    <row r="20" spans="1:34" x14ac:dyDescent="0.25">
      <c r="A20" s="37" t="s">
        <v>838</v>
      </c>
      <c r="B20" s="37" t="s">
        <v>839</v>
      </c>
      <c r="C20" s="37">
        <v>2986</v>
      </c>
      <c r="D20" s="48" t="b">
        <v>0</v>
      </c>
      <c r="E20" s="49" t="b">
        <v>0</v>
      </c>
      <c r="F20" s="50" t="b">
        <v>0</v>
      </c>
      <c r="G20" s="48" t="b">
        <v>0</v>
      </c>
      <c r="H20" s="49" t="b">
        <v>0</v>
      </c>
      <c r="I20" s="50" t="b">
        <v>0</v>
      </c>
      <c r="J20" s="48" t="b">
        <v>0</v>
      </c>
      <c r="K20" s="49" t="b">
        <v>0</v>
      </c>
      <c r="L20" s="50" t="b">
        <v>0</v>
      </c>
      <c r="M20" s="48" t="b">
        <v>0</v>
      </c>
      <c r="N20" s="49" t="b">
        <v>0</v>
      </c>
      <c r="O20" s="49" t="b">
        <v>0</v>
      </c>
      <c r="P20" s="50"/>
      <c r="Q20" s="48" t="b">
        <v>1</v>
      </c>
      <c r="R20" s="49" t="b">
        <v>0</v>
      </c>
      <c r="S20" s="50" t="b">
        <v>0</v>
      </c>
      <c r="T20" s="48" t="b">
        <v>0</v>
      </c>
      <c r="U20" s="49" t="b">
        <v>0</v>
      </c>
      <c r="V20" s="50" t="b">
        <v>1</v>
      </c>
      <c r="W20" s="48" t="b">
        <v>1</v>
      </c>
      <c r="X20" s="49" t="b">
        <v>0</v>
      </c>
      <c r="Y20" s="50" t="b">
        <v>0</v>
      </c>
      <c r="Z20" s="48" t="b">
        <v>0</v>
      </c>
      <c r="AA20" s="49" t="b">
        <v>0</v>
      </c>
      <c r="AB20" s="50" t="b">
        <v>1</v>
      </c>
      <c r="AC20" s="41" t="s">
        <v>117</v>
      </c>
      <c r="AD20" s="41">
        <v>1986</v>
      </c>
      <c r="AE20" s="37" t="s">
        <v>840</v>
      </c>
      <c r="AF20" s="37" t="s">
        <v>841</v>
      </c>
      <c r="AH20" s="37"/>
    </row>
    <row r="21" spans="1:34" x14ac:dyDescent="0.25">
      <c r="A21" s="37" t="s">
        <v>838</v>
      </c>
      <c r="B21" s="37" t="s">
        <v>842</v>
      </c>
      <c r="C21" s="37">
        <v>2301</v>
      </c>
      <c r="D21" s="48" t="b">
        <v>0</v>
      </c>
      <c r="E21" s="49" t="b">
        <v>1</v>
      </c>
      <c r="F21" s="50" t="b">
        <v>0</v>
      </c>
      <c r="G21" s="48" t="b">
        <v>0</v>
      </c>
      <c r="H21" s="49" t="b">
        <v>0</v>
      </c>
      <c r="I21" s="50" t="b">
        <v>1</v>
      </c>
      <c r="J21" s="48" t="b">
        <v>0</v>
      </c>
      <c r="K21" s="49" t="b">
        <v>0</v>
      </c>
      <c r="L21" s="50" t="b">
        <v>1</v>
      </c>
      <c r="M21" s="48" t="b">
        <v>0</v>
      </c>
      <c r="N21" s="49" t="b">
        <v>1</v>
      </c>
      <c r="O21" s="49" t="b">
        <v>0</v>
      </c>
      <c r="P21" s="50"/>
      <c r="Q21" s="48" t="b">
        <v>0</v>
      </c>
      <c r="R21" s="49" t="b">
        <v>0</v>
      </c>
      <c r="S21" s="50" t="b">
        <v>0</v>
      </c>
      <c r="T21" s="48" t="b">
        <v>0</v>
      </c>
      <c r="U21" s="49" t="b">
        <v>0</v>
      </c>
      <c r="V21" s="50" t="b">
        <v>0</v>
      </c>
      <c r="W21" s="48" t="b">
        <v>0</v>
      </c>
      <c r="X21" s="49" t="b">
        <v>0</v>
      </c>
      <c r="Y21" s="50" t="b">
        <v>0</v>
      </c>
      <c r="Z21" s="48" t="b">
        <v>0</v>
      </c>
      <c r="AA21" s="49" t="b">
        <v>0</v>
      </c>
      <c r="AB21" s="50" t="b">
        <v>0</v>
      </c>
      <c r="AC21" s="41" t="s">
        <v>117</v>
      </c>
      <c r="AD21" s="41">
        <v>1959</v>
      </c>
      <c r="AE21" s="37" t="s">
        <v>384</v>
      </c>
      <c r="AF21" s="37" t="s">
        <v>843</v>
      </c>
    </row>
    <row r="22" spans="1:34" x14ac:dyDescent="0.25">
      <c r="A22" s="37" t="s">
        <v>838</v>
      </c>
      <c r="B22" s="37" t="s">
        <v>844</v>
      </c>
      <c r="C22" s="37">
        <v>131</v>
      </c>
      <c r="D22" s="48" t="b">
        <v>0</v>
      </c>
      <c r="E22" s="49" t="b">
        <v>0</v>
      </c>
      <c r="F22" s="50" t="b">
        <v>0</v>
      </c>
      <c r="G22" s="48" t="b">
        <v>0</v>
      </c>
      <c r="H22" s="49" t="b">
        <v>0</v>
      </c>
      <c r="I22" s="50" t="b">
        <v>0</v>
      </c>
      <c r="J22" s="48" t="b">
        <v>0</v>
      </c>
      <c r="K22" s="49" t="b">
        <v>0</v>
      </c>
      <c r="L22" s="50" t="b">
        <v>0</v>
      </c>
      <c r="M22" s="48" t="b">
        <v>0</v>
      </c>
      <c r="N22" s="49" t="b">
        <v>0</v>
      </c>
      <c r="O22" s="49" t="b">
        <v>0</v>
      </c>
      <c r="P22" s="50"/>
      <c r="Q22" s="48" t="b">
        <v>0</v>
      </c>
      <c r="R22" s="49" t="b">
        <v>0</v>
      </c>
      <c r="S22" s="50" t="b">
        <v>1</v>
      </c>
      <c r="T22" s="48" t="b">
        <v>0</v>
      </c>
      <c r="U22" s="49" t="b">
        <v>0</v>
      </c>
      <c r="V22" s="50" t="b">
        <v>1</v>
      </c>
      <c r="W22" s="48" t="b">
        <v>0</v>
      </c>
      <c r="X22" s="49" t="b">
        <v>0</v>
      </c>
      <c r="Y22" s="50" t="b">
        <v>1</v>
      </c>
      <c r="Z22" s="48" t="b">
        <v>0</v>
      </c>
      <c r="AA22" s="49" t="b">
        <v>1</v>
      </c>
      <c r="AB22" s="50" t="b">
        <v>0</v>
      </c>
      <c r="AC22" s="41" t="s">
        <v>117</v>
      </c>
      <c r="AD22" s="41">
        <v>1978</v>
      </c>
      <c r="AE22" s="37" t="s">
        <v>845</v>
      </c>
      <c r="AF22" s="37" t="s">
        <v>846</v>
      </c>
    </row>
    <row r="23" spans="1:34" x14ac:dyDescent="0.25">
      <c r="A23" s="37" t="s">
        <v>838</v>
      </c>
      <c r="B23" s="37" t="s">
        <v>847</v>
      </c>
      <c r="C23" s="37">
        <v>1108</v>
      </c>
      <c r="D23" s="48" t="b">
        <v>0</v>
      </c>
      <c r="E23" s="49" t="b">
        <v>0</v>
      </c>
      <c r="F23" s="50" t="b">
        <v>0</v>
      </c>
      <c r="G23" s="48" t="b">
        <v>0</v>
      </c>
      <c r="H23" s="49" t="b">
        <v>0</v>
      </c>
      <c r="I23" s="50" t="b">
        <v>0</v>
      </c>
      <c r="J23" s="48" t="b">
        <v>0</v>
      </c>
      <c r="K23" s="49" t="b">
        <v>0</v>
      </c>
      <c r="L23" s="50" t="b">
        <v>0</v>
      </c>
      <c r="M23" s="48" t="b">
        <v>0</v>
      </c>
      <c r="N23" s="49" t="b">
        <v>0</v>
      </c>
      <c r="O23" s="49" t="b">
        <v>0</v>
      </c>
      <c r="P23" s="50"/>
      <c r="Q23" s="48" t="b">
        <v>0</v>
      </c>
      <c r="R23" s="49" t="b">
        <v>0</v>
      </c>
      <c r="S23" s="50" t="b">
        <v>1</v>
      </c>
      <c r="T23" s="48" t="b">
        <v>0</v>
      </c>
      <c r="U23" s="49" t="b">
        <v>0</v>
      </c>
      <c r="V23" s="50" t="b">
        <v>1</v>
      </c>
      <c r="W23" s="48" t="b">
        <v>0</v>
      </c>
      <c r="X23" s="49" t="b">
        <v>0</v>
      </c>
      <c r="Y23" s="50" t="b">
        <v>1</v>
      </c>
      <c r="Z23" s="48" t="b">
        <v>0</v>
      </c>
      <c r="AA23" s="49" t="b">
        <v>1</v>
      </c>
      <c r="AB23" s="50" t="b">
        <v>0</v>
      </c>
      <c r="AC23" s="41" t="s">
        <v>117</v>
      </c>
      <c r="AD23" s="41">
        <v>1999</v>
      </c>
      <c r="AE23" s="37" t="s">
        <v>848</v>
      </c>
      <c r="AF23" s="37" t="s">
        <v>849</v>
      </c>
    </row>
    <row r="24" spans="1:34" x14ac:dyDescent="0.25">
      <c r="A24" s="37" t="s">
        <v>838</v>
      </c>
      <c r="B24" s="37" t="s">
        <v>850</v>
      </c>
      <c r="C24" s="37">
        <v>746</v>
      </c>
      <c r="D24" s="48" t="b">
        <v>0</v>
      </c>
      <c r="E24" s="49" t="b">
        <v>1</v>
      </c>
      <c r="F24" s="50" t="b">
        <v>0</v>
      </c>
      <c r="G24" s="48" t="b">
        <v>0</v>
      </c>
      <c r="H24" s="49" t="b">
        <v>1</v>
      </c>
      <c r="I24" s="50" t="b">
        <v>0</v>
      </c>
      <c r="J24" s="48" t="b">
        <v>0</v>
      </c>
      <c r="K24" s="49" t="b">
        <v>0</v>
      </c>
      <c r="L24" s="50" t="b">
        <v>1</v>
      </c>
      <c r="M24" s="48" t="b">
        <v>0</v>
      </c>
      <c r="N24" s="49" t="b">
        <v>1</v>
      </c>
      <c r="O24" s="49" t="b">
        <v>0</v>
      </c>
      <c r="P24" s="50"/>
      <c r="Q24" s="48" t="b">
        <v>0</v>
      </c>
      <c r="R24" s="49" t="b">
        <v>0</v>
      </c>
      <c r="S24" s="50" t="b">
        <v>0</v>
      </c>
      <c r="T24" s="48" t="b">
        <v>0</v>
      </c>
      <c r="U24" s="49" t="b">
        <v>0</v>
      </c>
      <c r="V24" s="50" t="b">
        <v>0</v>
      </c>
      <c r="W24" s="48" t="b">
        <v>0</v>
      </c>
      <c r="X24" s="49" t="b">
        <v>0</v>
      </c>
      <c r="Y24" s="50" t="b">
        <v>0</v>
      </c>
      <c r="Z24" s="48" t="b">
        <v>0</v>
      </c>
      <c r="AA24" s="49" t="b">
        <v>0</v>
      </c>
      <c r="AB24" s="50" t="b">
        <v>0</v>
      </c>
      <c r="AC24" s="41" t="s">
        <v>113</v>
      </c>
      <c r="AD24" s="41">
        <v>1980</v>
      </c>
      <c r="AE24" s="37" t="s">
        <v>592</v>
      </c>
      <c r="AF24" s="37" t="s">
        <v>851</v>
      </c>
    </row>
    <row r="25" spans="1:34" x14ac:dyDescent="0.25">
      <c r="A25" s="37" t="s">
        <v>838</v>
      </c>
      <c r="B25" s="37" t="s">
        <v>852</v>
      </c>
      <c r="C25" s="37">
        <v>334</v>
      </c>
      <c r="D25" s="48" t="b">
        <v>0</v>
      </c>
      <c r="E25" s="49" t="b">
        <v>0</v>
      </c>
      <c r="F25" s="50" t="b">
        <v>0</v>
      </c>
      <c r="G25" s="48" t="b">
        <v>0</v>
      </c>
      <c r="H25" s="49" t="b">
        <v>0</v>
      </c>
      <c r="I25" s="50" t="b">
        <v>0</v>
      </c>
      <c r="J25" s="48" t="b">
        <v>0</v>
      </c>
      <c r="K25" s="49" t="b">
        <v>0</v>
      </c>
      <c r="L25" s="50" t="b">
        <v>0</v>
      </c>
      <c r="M25" s="48" t="b">
        <v>0</v>
      </c>
      <c r="N25" s="49" t="b">
        <v>0</v>
      </c>
      <c r="O25" s="49" t="b">
        <v>0</v>
      </c>
      <c r="P25" s="50"/>
      <c r="Q25" s="48" t="b">
        <v>1</v>
      </c>
      <c r="R25" s="49" t="b">
        <v>0</v>
      </c>
      <c r="S25" s="50" t="b">
        <v>0</v>
      </c>
      <c r="T25" s="48" t="b">
        <v>0</v>
      </c>
      <c r="U25" s="49" t="b">
        <v>0</v>
      </c>
      <c r="V25" s="50" t="b">
        <v>1</v>
      </c>
      <c r="W25" s="48" t="b">
        <v>1</v>
      </c>
      <c r="X25" s="49" t="b">
        <v>0</v>
      </c>
      <c r="Y25" s="50" t="b">
        <v>0</v>
      </c>
      <c r="Z25" s="48" t="b">
        <v>0</v>
      </c>
      <c r="AA25" s="49" t="b">
        <v>0</v>
      </c>
      <c r="AB25" s="50" t="b">
        <v>1</v>
      </c>
      <c r="AC25" s="41" t="s">
        <v>113</v>
      </c>
      <c r="AD25" s="41">
        <v>1975</v>
      </c>
      <c r="AE25" s="37" t="s">
        <v>853</v>
      </c>
      <c r="AF25" s="37" t="s">
        <v>854</v>
      </c>
    </row>
    <row r="26" spans="1:34" x14ac:dyDescent="0.25">
      <c r="A26" s="37" t="s">
        <v>838</v>
      </c>
      <c r="B26" s="37" t="s">
        <v>855</v>
      </c>
      <c r="C26" s="37">
        <v>438</v>
      </c>
      <c r="D26" s="48" t="b">
        <v>0</v>
      </c>
      <c r="E26" s="49" t="b">
        <v>0</v>
      </c>
      <c r="F26" s="50" t="b">
        <v>1</v>
      </c>
      <c r="G26" s="48" t="b">
        <v>0</v>
      </c>
      <c r="H26" s="49" t="b">
        <v>1</v>
      </c>
      <c r="I26" s="50" t="b">
        <v>0</v>
      </c>
      <c r="J26" s="48" t="b">
        <v>0</v>
      </c>
      <c r="K26" s="49" t="b">
        <v>0</v>
      </c>
      <c r="L26" s="50" t="b">
        <v>1</v>
      </c>
      <c r="M26" s="48" t="b">
        <v>0</v>
      </c>
      <c r="N26" s="49" t="b">
        <v>1</v>
      </c>
      <c r="O26" s="49" t="b">
        <v>0</v>
      </c>
      <c r="P26" s="50"/>
      <c r="Q26" s="48" t="b">
        <v>0</v>
      </c>
      <c r="R26" s="49" t="b">
        <v>0</v>
      </c>
      <c r="S26" s="50" t="b">
        <v>0</v>
      </c>
      <c r="T26" s="48" t="b">
        <v>0</v>
      </c>
      <c r="U26" s="49" t="b">
        <v>0</v>
      </c>
      <c r="V26" s="50" t="b">
        <v>0</v>
      </c>
      <c r="W26" s="48" t="b">
        <v>0</v>
      </c>
      <c r="X26" s="49" t="b">
        <v>0</v>
      </c>
      <c r="Y26" s="50" t="b">
        <v>0</v>
      </c>
      <c r="Z26" s="48" t="b">
        <v>0</v>
      </c>
      <c r="AA26" s="49" t="b">
        <v>0</v>
      </c>
      <c r="AB26" s="50" t="b">
        <v>0</v>
      </c>
      <c r="AC26" s="41" t="s">
        <v>117</v>
      </c>
      <c r="AD26" s="41">
        <v>1985</v>
      </c>
      <c r="AE26" s="37" t="s">
        <v>269</v>
      </c>
      <c r="AF26" s="37" t="s">
        <v>856</v>
      </c>
    </row>
    <row r="27" spans="1:34" x14ac:dyDescent="0.25">
      <c r="A27" s="37" t="s">
        <v>838</v>
      </c>
      <c r="B27" s="37" t="s">
        <v>727</v>
      </c>
      <c r="C27" s="37">
        <v>1987</v>
      </c>
      <c r="D27" s="48" t="b">
        <v>0</v>
      </c>
      <c r="E27" s="49" t="b">
        <v>0</v>
      </c>
      <c r="F27" s="50" t="b">
        <v>0</v>
      </c>
      <c r="G27" s="48" t="b">
        <v>0</v>
      </c>
      <c r="H27" s="49" t="b">
        <v>0</v>
      </c>
      <c r="I27" s="50" t="b">
        <v>0</v>
      </c>
      <c r="J27" s="48" t="b">
        <v>0</v>
      </c>
      <c r="K27" s="49" t="b">
        <v>0</v>
      </c>
      <c r="L27" s="50" t="b">
        <v>0</v>
      </c>
      <c r="M27" s="48" t="b">
        <v>0</v>
      </c>
      <c r="N27" s="49" t="b">
        <v>0</v>
      </c>
      <c r="O27" s="49" t="b">
        <v>0</v>
      </c>
      <c r="P27" s="50"/>
      <c r="Q27" s="48" t="b">
        <v>1</v>
      </c>
      <c r="R27" s="49" t="b">
        <v>0</v>
      </c>
      <c r="S27" s="50" t="b">
        <v>0</v>
      </c>
      <c r="T27" s="48" t="b">
        <v>1</v>
      </c>
      <c r="U27" s="49" t="b">
        <v>0</v>
      </c>
      <c r="V27" s="50" t="b">
        <v>0</v>
      </c>
      <c r="W27" s="48" t="b">
        <v>0</v>
      </c>
      <c r="X27" s="49" t="b">
        <v>0</v>
      </c>
      <c r="Y27" s="50" t="b">
        <v>1</v>
      </c>
      <c r="Z27" s="48" t="b">
        <v>0</v>
      </c>
      <c r="AA27" s="49" t="b">
        <v>1</v>
      </c>
      <c r="AB27" s="50" t="b">
        <v>0</v>
      </c>
      <c r="AC27" s="41" t="s">
        <v>113</v>
      </c>
      <c r="AD27" s="41">
        <v>1990</v>
      </c>
      <c r="AE27" s="37" t="s">
        <v>224</v>
      </c>
      <c r="AF27" s="37" t="s">
        <v>857</v>
      </c>
    </row>
    <row r="28" spans="1:34" x14ac:dyDescent="0.25">
      <c r="A28" s="37" t="s">
        <v>838</v>
      </c>
      <c r="B28" s="37" t="s">
        <v>262</v>
      </c>
      <c r="C28" s="37">
        <v>1170</v>
      </c>
      <c r="D28" s="48" t="b">
        <v>0</v>
      </c>
      <c r="E28" s="49" t="b">
        <v>0</v>
      </c>
      <c r="F28" s="50" t="b">
        <v>0</v>
      </c>
      <c r="G28" s="48" t="b">
        <v>0</v>
      </c>
      <c r="H28" s="49" t="b">
        <v>0</v>
      </c>
      <c r="I28" s="50" t="b">
        <v>0</v>
      </c>
      <c r="J28" s="48" t="b">
        <v>0</v>
      </c>
      <c r="K28" s="49" t="b">
        <v>0</v>
      </c>
      <c r="L28" s="50" t="b">
        <v>0</v>
      </c>
      <c r="M28" s="48" t="b">
        <v>0</v>
      </c>
      <c r="N28" s="49" t="b">
        <v>0</v>
      </c>
      <c r="O28" s="49" t="b">
        <v>0</v>
      </c>
      <c r="P28" s="50"/>
      <c r="Q28" s="48" t="b">
        <v>0</v>
      </c>
      <c r="R28" s="49" t="b">
        <v>0</v>
      </c>
      <c r="S28" s="50" t="b">
        <v>1</v>
      </c>
      <c r="T28" s="48" t="b">
        <v>0</v>
      </c>
      <c r="U28" s="49" t="b">
        <v>0</v>
      </c>
      <c r="V28" s="50" t="b">
        <v>1</v>
      </c>
      <c r="W28" s="48" t="b">
        <v>1</v>
      </c>
      <c r="X28" s="49" t="b">
        <v>0</v>
      </c>
      <c r="Y28" s="50" t="b">
        <v>0</v>
      </c>
      <c r="Z28" s="48" t="b">
        <v>0</v>
      </c>
      <c r="AA28" s="49" t="b">
        <v>0</v>
      </c>
      <c r="AB28" s="50" t="b">
        <v>1</v>
      </c>
      <c r="AC28" s="41" t="s">
        <v>117</v>
      </c>
      <c r="AD28" s="41">
        <v>1992</v>
      </c>
      <c r="AE28" s="37" t="s">
        <v>186</v>
      </c>
      <c r="AF28" s="37" t="s">
        <v>858</v>
      </c>
    </row>
    <row r="29" spans="1:34" x14ac:dyDescent="0.25">
      <c r="A29" s="37" t="s">
        <v>859</v>
      </c>
      <c r="B29" s="37" t="s">
        <v>860</v>
      </c>
      <c r="C29" s="37">
        <v>1812</v>
      </c>
      <c r="D29" s="48" t="b">
        <v>0</v>
      </c>
      <c r="E29" s="49" t="b">
        <v>0</v>
      </c>
      <c r="F29" s="50" t="b">
        <v>1</v>
      </c>
      <c r="G29" s="48" t="b">
        <v>0</v>
      </c>
      <c r="H29" s="49" t="b">
        <v>1</v>
      </c>
      <c r="I29" s="50" t="b">
        <v>0</v>
      </c>
      <c r="J29" s="48" t="b">
        <v>0</v>
      </c>
      <c r="K29" s="49" t="b">
        <v>0</v>
      </c>
      <c r="L29" s="50" t="b">
        <v>0</v>
      </c>
      <c r="M29" s="48" t="b">
        <v>0</v>
      </c>
      <c r="N29" s="49" t="b">
        <v>1</v>
      </c>
      <c r="O29" s="49" t="b">
        <v>0</v>
      </c>
      <c r="P29" s="50"/>
      <c r="Q29" s="48" t="b">
        <v>0</v>
      </c>
      <c r="R29" s="49" t="b">
        <v>0</v>
      </c>
      <c r="S29" s="50" t="b">
        <v>0</v>
      </c>
      <c r="T29" s="48" t="b">
        <v>0</v>
      </c>
      <c r="U29" s="49" t="b">
        <v>0</v>
      </c>
      <c r="V29" s="50" t="b">
        <v>0</v>
      </c>
      <c r="W29" s="48" t="b">
        <v>0</v>
      </c>
      <c r="X29" s="49" t="b">
        <v>0</v>
      </c>
      <c r="Y29" s="50" t="b">
        <v>0</v>
      </c>
      <c r="Z29" s="48" t="b">
        <v>0</v>
      </c>
      <c r="AA29" s="49" t="b">
        <v>0</v>
      </c>
      <c r="AB29" s="50" t="b">
        <v>0</v>
      </c>
      <c r="AC29" s="41" t="s">
        <v>117</v>
      </c>
      <c r="AD29" s="41">
        <v>1984</v>
      </c>
      <c r="AE29" s="37" t="s">
        <v>861</v>
      </c>
      <c r="AF29" s="37" t="s">
        <v>862</v>
      </c>
    </row>
    <row r="30" spans="1:34" x14ac:dyDescent="0.25">
      <c r="A30" s="37" t="s">
        <v>859</v>
      </c>
      <c r="B30" s="37" t="s">
        <v>863</v>
      </c>
      <c r="C30" s="37">
        <v>2493</v>
      </c>
      <c r="D30" s="48" t="b">
        <v>0</v>
      </c>
      <c r="E30" s="49" t="b">
        <v>0</v>
      </c>
      <c r="F30" s="50" t="b">
        <v>1</v>
      </c>
      <c r="G30" s="48" t="b">
        <v>0</v>
      </c>
      <c r="H30" s="49" t="b">
        <v>0</v>
      </c>
      <c r="I30" s="50" t="b">
        <v>1</v>
      </c>
      <c r="J30" s="48" t="b">
        <v>0</v>
      </c>
      <c r="K30" s="49" t="b">
        <v>0</v>
      </c>
      <c r="L30" s="50" t="b">
        <v>1</v>
      </c>
      <c r="M30" s="48" t="b">
        <v>0</v>
      </c>
      <c r="N30" s="49" t="b">
        <v>0</v>
      </c>
      <c r="O30" s="49" t="b">
        <v>1</v>
      </c>
      <c r="P30" s="50"/>
      <c r="Q30" s="48" t="b">
        <v>0</v>
      </c>
      <c r="R30" s="49" t="b">
        <v>0</v>
      </c>
      <c r="S30" s="50" t="b">
        <v>0</v>
      </c>
      <c r="T30" s="48" t="b">
        <v>0</v>
      </c>
      <c r="U30" s="49" t="b">
        <v>0</v>
      </c>
      <c r="V30" s="50" t="b">
        <v>0</v>
      </c>
      <c r="W30" s="48" t="b">
        <v>0</v>
      </c>
      <c r="X30" s="49" t="b">
        <v>0</v>
      </c>
      <c r="Y30" s="50" t="b">
        <v>0</v>
      </c>
      <c r="Z30" s="48" t="b">
        <v>0</v>
      </c>
      <c r="AA30" s="49" t="b">
        <v>0</v>
      </c>
      <c r="AB30" s="50" t="b">
        <v>0</v>
      </c>
      <c r="AC30" s="41" t="s">
        <v>117</v>
      </c>
      <c r="AD30" s="41">
        <v>1990</v>
      </c>
      <c r="AE30" s="37" t="s">
        <v>864</v>
      </c>
      <c r="AF30" s="37" t="s">
        <v>865</v>
      </c>
    </row>
    <row r="31" spans="1:34" x14ac:dyDescent="0.25">
      <c r="A31" s="37" t="s">
        <v>859</v>
      </c>
      <c r="B31" s="37" t="s">
        <v>866</v>
      </c>
      <c r="C31" s="37">
        <v>1306</v>
      </c>
      <c r="D31" s="48" t="b">
        <v>0</v>
      </c>
      <c r="E31" s="49" t="b">
        <v>0</v>
      </c>
      <c r="F31" s="50" t="b">
        <v>0</v>
      </c>
      <c r="G31" s="48" t="b">
        <v>0</v>
      </c>
      <c r="H31" s="49" t="b">
        <v>0</v>
      </c>
      <c r="I31" s="50" t="b">
        <v>0</v>
      </c>
      <c r="J31" s="48" t="b">
        <v>0</v>
      </c>
      <c r="K31" s="49" t="b">
        <v>0</v>
      </c>
      <c r="L31" s="50" t="b">
        <v>0</v>
      </c>
      <c r="M31" s="48" t="b">
        <v>0</v>
      </c>
      <c r="N31" s="49" t="b">
        <v>0</v>
      </c>
      <c r="O31" s="49" t="b">
        <v>0</v>
      </c>
      <c r="P31" s="50"/>
      <c r="Q31" s="48" t="b">
        <v>0</v>
      </c>
      <c r="R31" s="49" t="b">
        <v>0</v>
      </c>
      <c r="S31" s="50" t="b">
        <v>1</v>
      </c>
      <c r="T31" s="48" t="b">
        <v>0</v>
      </c>
      <c r="U31" s="49" t="b">
        <v>0</v>
      </c>
      <c r="V31" s="50" t="b">
        <v>1</v>
      </c>
      <c r="W31" s="48" t="b">
        <v>0</v>
      </c>
      <c r="X31" s="49" t="b">
        <v>0</v>
      </c>
      <c r="Y31" s="50" t="b">
        <v>1</v>
      </c>
      <c r="Z31" s="48" t="b">
        <v>0</v>
      </c>
      <c r="AA31" s="49" t="b">
        <v>1</v>
      </c>
      <c r="AB31" s="50" t="b">
        <v>0</v>
      </c>
      <c r="AC31" s="41" t="s">
        <v>117</v>
      </c>
      <c r="AD31" s="41">
        <v>1986</v>
      </c>
      <c r="AE31" s="37" t="s">
        <v>867</v>
      </c>
      <c r="AF31" s="37" t="s">
        <v>868</v>
      </c>
    </row>
    <row r="32" spans="1:34" x14ac:dyDescent="0.25">
      <c r="A32" s="37" t="s">
        <v>859</v>
      </c>
      <c r="B32" s="37" t="s">
        <v>379</v>
      </c>
      <c r="C32" s="37">
        <v>221</v>
      </c>
      <c r="D32" s="48" t="b">
        <v>0</v>
      </c>
      <c r="E32" s="49" t="b">
        <v>0</v>
      </c>
      <c r="F32" s="50" t="b">
        <v>0</v>
      </c>
      <c r="G32" s="48" t="b">
        <v>0</v>
      </c>
      <c r="H32" s="49" t="b">
        <v>0</v>
      </c>
      <c r="I32" s="50" t="b">
        <v>0</v>
      </c>
      <c r="J32" s="48" t="b">
        <v>0</v>
      </c>
      <c r="K32" s="49" t="b">
        <v>0</v>
      </c>
      <c r="L32" s="50" t="b">
        <v>0</v>
      </c>
      <c r="M32" s="48" t="b">
        <v>0</v>
      </c>
      <c r="N32" s="49" t="b">
        <v>0</v>
      </c>
      <c r="O32" s="49" t="b">
        <v>0</v>
      </c>
      <c r="P32" s="50"/>
      <c r="Q32" s="48" t="b">
        <v>1</v>
      </c>
      <c r="R32" s="49" t="b">
        <v>0</v>
      </c>
      <c r="S32" s="50" t="b">
        <v>0</v>
      </c>
      <c r="T32" s="48" t="b">
        <v>1</v>
      </c>
      <c r="U32" s="49" t="b">
        <v>0</v>
      </c>
      <c r="V32" s="50" t="b">
        <v>0</v>
      </c>
      <c r="W32" s="48" t="b">
        <v>1</v>
      </c>
      <c r="X32" s="49" t="b">
        <v>0</v>
      </c>
      <c r="Y32" s="50" t="b">
        <v>0</v>
      </c>
      <c r="Z32" s="48" t="b">
        <v>0</v>
      </c>
      <c r="AA32" s="49" t="b">
        <v>0</v>
      </c>
      <c r="AB32" s="50" t="b">
        <v>1</v>
      </c>
      <c r="AC32" s="41" t="s">
        <v>117</v>
      </c>
      <c r="AD32" s="41">
        <v>1991</v>
      </c>
      <c r="AE32" s="37" t="s">
        <v>869</v>
      </c>
      <c r="AF32" s="37"/>
    </row>
    <row r="33" spans="1:32" x14ac:dyDescent="0.25">
      <c r="A33" s="37" t="s">
        <v>859</v>
      </c>
      <c r="B33" s="37" t="s">
        <v>658</v>
      </c>
      <c r="C33" s="37">
        <v>1688</v>
      </c>
      <c r="D33" s="48" t="b">
        <v>0</v>
      </c>
      <c r="E33" s="49" t="b">
        <v>0</v>
      </c>
      <c r="F33" s="50" t="b">
        <v>0</v>
      </c>
      <c r="G33" s="48" t="b">
        <v>0</v>
      </c>
      <c r="H33" s="49" t="b">
        <v>0</v>
      </c>
      <c r="I33" s="50" t="b">
        <v>0</v>
      </c>
      <c r="J33" s="48" t="b">
        <v>0</v>
      </c>
      <c r="K33" s="49" t="b">
        <v>0</v>
      </c>
      <c r="L33" s="50" t="b">
        <v>0</v>
      </c>
      <c r="M33" s="48" t="b">
        <v>0</v>
      </c>
      <c r="N33" s="49" t="b">
        <v>0</v>
      </c>
      <c r="O33" s="49" t="b">
        <v>0</v>
      </c>
      <c r="P33" s="50"/>
      <c r="Q33" s="48" t="b">
        <v>0</v>
      </c>
      <c r="R33" s="49" t="b">
        <v>0</v>
      </c>
      <c r="S33" s="50" t="b">
        <v>1</v>
      </c>
      <c r="T33" s="48" t="b">
        <v>0</v>
      </c>
      <c r="U33" s="49" t="b">
        <v>0</v>
      </c>
      <c r="V33" s="50" t="b">
        <v>1</v>
      </c>
      <c r="W33" s="48" t="b">
        <v>0</v>
      </c>
      <c r="X33" s="49" t="b">
        <v>0</v>
      </c>
      <c r="Y33" s="50" t="b">
        <v>1</v>
      </c>
      <c r="Z33" s="48" t="b">
        <v>1</v>
      </c>
      <c r="AA33" s="49" t="b">
        <v>0</v>
      </c>
      <c r="AB33" s="50" t="b">
        <v>0</v>
      </c>
      <c r="AC33" s="41" t="s">
        <v>113</v>
      </c>
      <c r="AD33" s="41">
        <v>1984</v>
      </c>
      <c r="AE33" s="37" t="s">
        <v>659</v>
      </c>
      <c r="AF33" s="37" t="s">
        <v>870</v>
      </c>
    </row>
    <row r="34" spans="1:32" x14ac:dyDescent="0.25">
      <c r="A34" s="37" t="s">
        <v>859</v>
      </c>
      <c r="B34" s="37" t="s">
        <v>871</v>
      </c>
      <c r="C34" s="37">
        <v>1617</v>
      </c>
      <c r="D34" s="48" t="b">
        <v>0</v>
      </c>
      <c r="E34" s="49" t="b">
        <v>0</v>
      </c>
      <c r="F34" s="50" t="b">
        <v>0</v>
      </c>
      <c r="G34" s="48" t="b">
        <v>0</v>
      </c>
      <c r="H34" s="49" t="b">
        <v>0</v>
      </c>
      <c r="I34" s="50" t="b">
        <v>0</v>
      </c>
      <c r="J34" s="48" t="b">
        <v>0</v>
      </c>
      <c r="K34" s="49" t="b">
        <v>0</v>
      </c>
      <c r="L34" s="50" t="b">
        <v>0</v>
      </c>
      <c r="M34" s="48" t="b">
        <v>0</v>
      </c>
      <c r="N34" s="49" t="b">
        <v>0</v>
      </c>
      <c r="O34" s="49" t="b">
        <v>0</v>
      </c>
      <c r="P34" s="50"/>
      <c r="Q34" s="48" t="b">
        <v>1</v>
      </c>
      <c r="R34" s="49" t="b">
        <v>0</v>
      </c>
      <c r="S34" s="50" t="b">
        <v>0</v>
      </c>
      <c r="T34" s="48" t="b">
        <v>0</v>
      </c>
      <c r="U34" s="49" t="b">
        <v>0</v>
      </c>
      <c r="V34" s="50" t="b">
        <v>1</v>
      </c>
      <c r="W34" s="48" t="b">
        <v>1</v>
      </c>
      <c r="X34" s="49" t="b">
        <v>0</v>
      </c>
      <c r="Y34" s="50" t="b">
        <v>0</v>
      </c>
      <c r="Z34" s="48" t="b">
        <v>0</v>
      </c>
      <c r="AA34" s="49" t="b">
        <v>0</v>
      </c>
      <c r="AB34" s="50" t="b">
        <v>1</v>
      </c>
      <c r="AC34" s="41" t="s">
        <v>117</v>
      </c>
      <c r="AD34" s="41">
        <v>1985</v>
      </c>
      <c r="AE34" s="37" t="s">
        <v>872</v>
      </c>
      <c r="AF34" s="37" t="s">
        <v>873</v>
      </c>
    </row>
    <row r="35" spans="1:32" x14ac:dyDescent="0.25">
      <c r="A35" s="37" t="s">
        <v>859</v>
      </c>
      <c r="B35" s="37" t="s">
        <v>691</v>
      </c>
      <c r="C35" s="37">
        <v>390</v>
      </c>
      <c r="D35" s="48" t="b">
        <v>0</v>
      </c>
      <c r="E35" s="49" t="b">
        <v>0</v>
      </c>
      <c r="F35" s="50" t="b">
        <v>1</v>
      </c>
      <c r="G35" s="48" t="b">
        <v>0</v>
      </c>
      <c r="H35" s="49" t="b">
        <v>1</v>
      </c>
      <c r="I35" s="50" t="b">
        <v>0</v>
      </c>
      <c r="J35" s="48" t="b">
        <v>0</v>
      </c>
      <c r="K35" s="49" t="b">
        <v>0</v>
      </c>
      <c r="L35" s="50" t="b">
        <v>1</v>
      </c>
      <c r="M35" s="48" t="b">
        <v>0</v>
      </c>
      <c r="N35" s="49" t="b">
        <v>1</v>
      </c>
      <c r="O35" s="49" t="b">
        <v>0</v>
      </c>
      <c r="P35" s="50"/>
      <c r="Q35" s="48" t="b">
        <v>0</v>
      </c>
      <c r="R35" s="49" t="b">
        <v>0</v>
      </c>
      <c r="S35" s="50" t="b">
        <v>0</v>
      </c>
      <c r="T35" s="48" t="b">
        <v>0</v>
      </c>
      <c r="U35" s="49" t="b">
        <v>0</v>
      </c>
      <c r="V35" s="50" t="b">
        <v>0</v>
      </c>
      <c r="W35" s="48" t="b">
        <v>0</v>
      </c>
      <c r="X35" s="49" t="b">
        <v>0</v>
      </c>
      <c r="Y35" s="50" t="b">
        <v>0</v>
      </c>
      <c r="Z35" s="48" t="b">
        <v>0</v>
      </c>
      <c r="AA35" s="49" t="b">
        <v>0</v>
      </c>
      <c r="AB35" s="50" t="b">
        <v>0</v>
      </c>
      <c r="AC35" s="41" t="s">
        <v>117</v>
      </c>
      <c r="AD35" s="41">
        <v>1982</v>
      </c>
      <c r="AE35" s="37" t="s">
        <v>692</v>
      </c>
      <c r="AF35" s="37" t="s">
        <v>874</v>
      </c>
    </row>
    <row r="36" spans="1:32" x14ac:dyDescent="0.25">
      <c r="A36" s="37" t="s">
        <v>859</v>
      </c>
      <c r="B36" s="37" t="s">
        <v>875</v>
      </c>
      <c r="C36" s="37">
        <v>412</v>
      </c>
      <c r="D36" s="48" t="b">
        <v>0</v>
      </c>
      <c r="E36" s="49" t="b">
        <v>0</v>
      </c>
      <c r="F36" s="50" t="b">
        <v>0</v>
      </c>
      <c r="G36" s="48" t="b">
        <v>0</v>
      </c>
      <c r="H36" s="49" t="b">
        <v>0</v>
      </c>
      <c r="I36" s="50" t="b">
        <v>0</v>
      </c>
      <c r="J36" s="48" t="b">
        <v>0</v>
      </c>
      <c r="K36" s="49" t="b">
        <v>0</v>
      </c>
      <c r="L36" s="50" t="b">
        <v>0</v>
      </c>
      <c r="M36" s="48" t="b">
        <v>0</v>
      </c>
      <c r="N36" s="49" t="b">
        <v>0</v>
      </c>
      <c r="O36" s="49" t="b">
        <v>0</v>
      </c>
      <c r="P36" s="50"/>
      <c r="Q36" s="48" t="b">
        <v>0</v>
      </c>
      <c r="R36" s="49" t="b">
        <v>0</v>
      </c>
      <c r="S36" s="50" t="b">
        <v>1</v>
      </c>
      <c r="T36" s="48" t="b">
        <v>0</v>
      </c>
      <c r="U36" s="49" t="b">
        <v>0</v>
      </c>
      <c r="V36" s="50" t="b">
        <v>1</v>
      </c>
      <c r="W36" s="48" t="b">
        <v>0</v>
      </c>
      <c r="X36" s="49" t="b">
        <v>0</v>
      </c>
      <c r="Y36" s="50" t="b">
        <v>1</v>
      </c>
      <c r="Z36" s="48" t="b">
        <v>0</v>
      </c>
      <c r="AA36" s="49" t="b">
        <v>1</v>
      </c>
      <c r="AB36" s="50" t="b">
        <v>0</v>
      </c>
      <c r="AC36" s="41" t="s">
        <v>113</v>
      </c>
      <c r="AD36" s="41">
        <v>1992</v>
      </c>
      <c r="AE36" s="37" t="s">
        <v>670</v>
      </c>
      <c r="AF36" s="37" t="s">
        <v>876</v>
      </c>
    </row>
    <row r="37" spans="1:32" x14ac:dyDescent="0.25">
      <c r="A37" s="37" t="s">
        <v>859</v>
      </c>
      <c r="B37" s="37" t="s">
        <v>877</v>
      </c>
      <c r="C37" s="37">
        <v>3463</v>
      </c>
      <c r="D37" s="48" t="b">
        <v>1</v>
      </c>
      <c r="E37" s="49" t="b">
        <v>0</v>
      </c>
      <c r="F37" s="50" t="b">
        <v>0</v>
      </c>
      <c r="G37" s="48" t="b">
        <v>1</v>
      </c>
      <c r="H37" s="49" t="b">
        <v>0</v>
      </c>
      <c r="I37" s="50" t="b">
        <v>0</v>
      </c>
      <c r="J37" s="48" t="b">
        <v>1</v>
      </c>
      <c r="K37" s="49" t="b">
        <v>0</v>
      </c>
      <c r="L37" s="50" t="b">
        <v>0</v>
      </c>
      <c r="M37" s="48" t="b">
        <v>0</v>
      </c>
      <c r="N37" s="49" t="b">
        <v>0</v>
      </c>
      <c r="O37" s="49" t="b">
        <v>1</v>
      </c>
      <c r="P37" s="50"/>
      <c r="Q37" s="48" t="b">
        <v>0</v>
      </c>
      <c r="R37" s="49" t="b">
        <v>0</v>
      </c>
      <c r="S37" s="50" t="b">
        <v>0</v>
      </c>
      <c r="T37" s="48" t="b">
        <v>0</v>
      </c>
      <c r="U37" s="49" t="b">
        <v>0</v>
      </c>
      <c r="V37" s="50" t="b">
        <v>0</v>
      </c>
      <c r="W37" s="48" t="b">
        <v>0</v>
      </c>
      <c r="X37" s="49" t="b">
        <v>0</v>
      </c>
      <c r="Y37" s="50" t="b">
        <v>0</v>
      </c>
      <c r="Z37" s="48" t="b">
        <v>0</v>
      </c>
      <c r="AA37" s="49" t="b">
        <v>0</v>
      </c>
      <c r="AB37" s="50" t="b">
        <v>0</v>
      </c>
      <c r="AC37" s="41" t="s">
        <v>117</v>
      </c>
      <c r="AD37" s="41">
        <v>1982</v>
      </c>
      <c r="AE37" s="37" t="s">
        <v>878</v>
      </c>
      <c r="AF37" s="37" t="s">
        <v>879</v>
      </c>
    </row>
    <row r="38" spans="1:32" x14ac:dyDescent="0.25">
      <c r="A38" s="37" t="s">
        <v>880</v>
      </c>
      <c r="B38" s="37" t="s">
        <v>881</v>
      </c>
      <c r="C38" s="37">
        <v>786</v>
      </c>
      <c r="D38" s="48" t="b">
        <v>0</v>
      </c>
      <c r="E38" s="49" t="b">
        <v>0</v>
      </c>
      <c r="F38" s="50" t="b">
        <v>1</v>
      </c>
      <c r="G38" s="48" t="b">
        <v>0</v>
      </c>
      <c r="H38" s="49" t="b">
        <v>1</v>
      </c>
      <c r="I38" s="50" t="b">
        <v>0</v>
      </c>
      <c r="J38" s="48" t="b">
        <v>1</v>
      </c>
      <c r="K38" s="49" t="b">
        <v>0</v>
      </c>
      <c r="L38" s="50" t="b">
        <v>0</v>
      </c>
      <c r="M38" s="48" t="b">
        <v>0</v>
      </c>
      <c r="N38" s="49" t="b">
        <v>0</v>
      </c>
      <c r="O38" s="49" t="b">
        <v>1</v>
      </c>
      <c r="P38" s="50"/>
      <c r="Q38" s="48" t="b">
        <v>0</v>
      </c>
      <c r="R38" s="49" t="b">
        <v>0</v>
      </c>
      <c r="S38" s="50" t="b">
        <v>0</v>
      </c>
      <c r="T38" s="48" t="b">
        <v>0</v>
      </c>
      <c r="U38" s="49" t="b">
        <v>0</v>
      </c>
      <c r="V38" s="50" t="b">
        <v>0</v>
      </c>
      <c r="W38" s="48" t="b">
        <v>0</v>
      </c>
      <c r="X38" s="49" t="b">
        <v>0</v>
      </c>
      <c r="Y38" s="50" t="b">
        <v>0</v>
      </c>
      <c r="Z38" s="48" t="b">
        <v>0</v>
      </c>
      <c r="AA38" s="49" t="b">
        <v>0</v>
      </c>
      <c r="AB38" s="50" t="b">
        <v>0</v>
      </c>
      <c r="AC38" s="41" t="s">
        <v>117</v>
      </c>
      <c r="AD38" s="41">
        <v>1989</v>
      </c>
      <c r="AE38" s="37" t="s">
        <v>882</v>
      </c>
      <c r="AF38" s="37" t="s">
        <v>883</v>
      </c>
    </row>
    <row r="39" spans="1:32" x14ac:dyDescent="0.25">
      <c r="A39" s="37" t="s">
        <v>880</v>
      </c>
      <c r="B39" s="37" t="s">
        <v>884</v>
      </c>
      <c r="C39" s="37">
        <v>366</v>
      </c>
      <c r="D39" s="48" t="b">
        <v>0</v>
      </c>
      <c r="E39" s="49" t="b">
        <v>0</v>
      </c>
      <c r="F39" s="50" t="b">
        <v>0</v>
      </c>
      <c r="G39" s="48" t="b">
        <v>0</v>
      </c>
      <c r="H39" s="49" t="b">
        <v>0</v>
      </c>
      <c r="I39" s="50" t="b">
        <v>0</v>
      </c>
      <c r="J39" s="48" t="b">
        <v>0</v>
      </c>
      <c r="K39" s="49" t="b">
        <v>0</v>
      </c>
      <c r="L39" s="50" t="b">
        <v>0</v>
      </c>
      <c r="M39" s="48" t="b">
        <v>0</v>
      </c>
      <c r="N39" s="49" t="b">
        <v>0</v>
      </c>
      <c r="O39" s="49" t="b">
        <v>0</v>
      </c>
      <c r="P39" s="50"/>
      <c r="Q39" s="48" t="b">
        <v>1</v>
      </c>
      <c r="R39" s="49" t="b">
        <v>0</v>
      </c>
      <c r="S39" s="50" t="b">
        <v>0</v>
      </c>
      <c r="T39" s="48" t="b">
        <v>1</v>
      </c>
      <c r="U39" s="49" t="b">
        <v>0</v>
      </c>
      <c r="V39" s="50" t="b">
        <v>0</v>
      </c>
      <c r="W39" s="48" t="b">
        <v>1</v>
      </c>
      <c r="X39" s="49" t="b">
        <v>0</v>
      </c>
      <c r="Y39" s="50" t="b">
        <v>0</v>
      </c>
      <c r="Z39" s="48" t="b">
        <v>0</v>
      </c>
      <c r="AA39" s="49" t="b">
        <v>0</v>
      </c>
      <c r="AB39" s="50" t="b">
        <v>1</v>
      </c>
      <c r="AC39" s="41" t="s">
        <v>113</v>
      </c>
      <c r="AD39" s="41">
        <v>1963</v>
      </c>
      <c r="AE39" s="37" t="s">
        <v>482</v>
      </c>
      <c r="AF39" s="37" t="s">
        <v>885</v>
      </c>
    </row>
    <row r="40" spans="1:32" x14ac:dyDescent="0.25">
      <c r="A40" s="37" t="s">
        <v>880</v>
      </c>
      <c r="B40" s="37" t="s">
        <v>839</v>
      </c>
      <c r="C40" s="37">
        <v>3130</v>
      </c>
      <c r="D40" s="48" t="b">
        <v>0</v>
      </c>
      <c r="E40" s="49" t="b">
        <v>0</v>
      </c>
      <c r="F40" s="50" t="b">
        <v>1</v>
      </c>
      <c r="G40" s="48" t="b">
        <v>0</v>
      </c>
      <c r="H40" s="49" t="b">
        <v>0</v>
      </c>
      <c r="I40" s="50" t="b">
        <v>1</v>
      </c>
      <c r="J40" s="48" t="b">
        <v>1</v>
      </c>
      <c r="K40" s="49" t="b">
        <v>0</v>
      </c>
      <c r="L40" s="50" t="b">
        <v>0</v>
      </c>
      <c r="M40" s="48" t="b">
        <v>0</v>
      </c>
      <c r="N40" s="49" t="b">
        <v>0</v>
      </c>
      <c r="O40" s="49" t="b">
        <v>1</v>
      </c>
      <c r="P40" s="50"/>
      <c r="Q40" s="48" t="b">
        <v>0</v>
      </c>
      <c r="R40" s="49" t="b">
        <v>0</v>
      </c>
      <c r="S40" s="50" t="b">
        <v>0</v>
      </c>
      <c r="T40" s="48" t="b">
        <v>0</v>
      </c>
      <c r="U40" s="49" t="b">
        <v>0</v>
      </c>
      <c r="V40" s="50" t="b">
        <v>0</v>
      </c>
      <c r="W40" s="48" t="b">
        <v>0</v>
      </c>
      <c r="X40" s="49" t="b">
        <v>0</v>
      </c>
      <c r="Y40" s="50" t="b">
        <v>0</v>
      </c>
      <c r="Z40" s="48" t="b">
        <v>0</v>
      </c>
      <c r="AA40" s="49" t="b">
        <v>0</v>
      </c>
      <c r="AB40" s="50" t="b">
        <v>0</v>
      </c>
      <c r="AC40" s="41" t="s">
        <v>117</v>
      </c>
      <c r="AD40" s="41">
        <v>1986</v>
      </c>
      <c r="AE40" s="37" t="s">
        <v>840</v>
      </c>
      <c r="AF40" s="37" t="s">
        <v>886</v>
      </c>
    </row>
    <row r="41" spans="1:32" x14ac:dyDescent="0.25">
      <c r="A41" s="37" t="s">
        <v>880</v>
      </c>
      <c r="B41" s="37" t="s">
        <v>887</v>
      </c>
      <c r="C41" s="37">
        <v>206</v>
      </c>
      <c r="D41" s="48" t="b">
        <v>0</v>
      </c>
      <c r="E41" s="49" t="b">
        <v>1</v>
      </c>
      <c r="F41" s="50" t="b">
        <v>0</v>
      </c>
      <c r="G41" s="48" t="b">
        <v>0</v>
      </c>
      <c r="H41" s="49" t="b">
        <v>1</v>
      </c>
      <c r="I41" s="50" t="b">
        <v>0</v>
      </c>
      <c r="J41" s="48" t="b">
        <v>0</v>
      </c>
      <c r="K41" s="49" t="b">
        <v>0</v>
      </c>
      <c r="L41" s="50" t="b">
        <v>1</v>
      </c>
      <c r="M41" s="48" t="b">
        <v>0</v>
      </c>
      <c r="N41" s="49" t="b">
        <v>1</v>
      </c>
      <c r="O41" s="49" t="b">
        <v>0</v>
      </c>
      <c r="P41" s="50"/>
      <c r="Q41" s="48" t="b">
        <v>0</v>
      </c>
      <c r="R41" s="49" t="b">
        <v>0</v>
      </c>
      <c r="S41" s="50" t="b">
        <v>0</v>
      </c>
      <c r="T41" s="48" t="b">
        <v>0</v>
      </c>
      <c r="U41" s="49" t="b">
        <v>0</v>
      </c>
      <c r="V41" s="50" t="b">
        <v>0</v>
      </c>
      <c r="W41" s="48" t="b">
        <v>0</v>
      </c>
      <c r="X41" s="49" t="b">
        <v>0</v>
      </c>
      <c r="Y41" s="50" t="b">
        <v>0</v>
      </c>
      <c r="Z41" s="48" t="b">
        <v>0</v>
      </c>
      <c r="AA41" s="49" t="b">
        <v>0</v>
      </c>
      <c r="AB41" s="50" t="b">
        <v>0</v>
      </c>
      <c r="AC41" s="41" t="s">
        <v>113</v>
      </c>
      <c r="AD41" s="41">
        <v>1996</v>
      </c>
      <c r="AE41" s="37" t="s">
        <v>888</v>
      </c>
      <c r="AF41" s="37" t="s">
        <v>889</v>
      </c>
    </row>
    <row r="42" spans="1:32" x14ac:dyDescent="0.25">
      <c r="A42" s="37" t="s">
        <v>880</v>
      </c>
      <c r="B42" s="37" t="s">
        <v>675</v>
      </c>
      <c r="C42" s="37">
        <v>327</v>
      </c>
      <c r="D42" s="48" t="b">
        <v>0</v>
      </c>
      <c r="E42" s="49" t="b">
        <v>0</v>
      </c>
      <c r="F42" s="50" t="b">
        <v>0</v>
      </c>
      <c r="G42" s="48" t="b">
        <v>0</v>
      </c>
      <c r="H42" s="49" t="b">
        <v>0</v>
      </c>
      <c r="I42" s="50" t="b">
        <v>0</v>
      </c>
      <c r="J42" s="48" t="b">
        <v>0</v>
      </c>
      <c r="K42" s="49" t="b">
        <v>0</v>
      </c>
      <c r="L42" s="50" t="b">
        <v>0</v>
      </c>
      <c r="M42" s="48" t="b">
        <v>0</v>
      </c>
      <c r="N42" s="49" t="b">
        <v>0</v>
      </c>
      <c r="O42" s="49" t="b">
        <v>0</v>
      </c>
      <c r="P42" s="50"/>
      <c r="Q42" s="48" t="b">
        <v>0</v>
      </c>
      <c r="R42" s="49" t="b">
        <v>0</v>
      </c>
      <c r="S42" s="50" t="b">
        <v>1</v>
      </c>
      <c r="T42" s="48" t="b">
        <v>0</v>
      </c>
      <c r="U42" s="49" t="b">
        <v>0</v>
      </c>
      <c r="V42" s="50" t="b">
        <v>1</v>
      </c>
      <c r="W42" s="48" t="b">
        <v>0</v>
      </c>
      <c r="X42" s="49" t="b">
        <v>0</v>
      </c>
      <c r="Y42" s="50" t="b">
        <v>1</v>
      </c>
      <c r="Z42" s="48" t="b">
        <v>0</v>
      </c>
      <c r="AA42" s="49" t="b">
        <v>1</v>
      </c>
      <c r="AB42" s="50" t="b">
        <v>0</v>
      </c>
      <c r="AC42" s="41" t="s">
        <v>117</v>
      </c>
      <c r="AD42" s="41">
        <v>1994</v>
      </c>
      <c r="AE42" s="37" t="s">
        <v>676</v>
      </c>
      <c r="AF42" s="37" t="s">
        <v>890</v>
      </c>
    </row>
    <row r="43" spans="1:32" x14ac:dyDescent="0.25">
      <c r="A43" s="37" t="s">
        <v>880</v>
      </c>
      <c r="B43" s="37" t="s">
        <v>618</v>
      </c>
      <c r="C43" s="37">
        <v>1301</v>
      </c>
      <c r="D43" s="48" t="b">
        <v>0</v>
      </c>
      <c r="E43" s="49" t="b">
        <v>0</v>
      </c>
      <c r="F43" s="50" t="b">
        <v>1</v>
      </c>
      <c r="G43" s="48" t="b">
        <v>0</v>
      </c>
      <c r="H43" s="49" t="b">
        <v>1</v>
      </c>
      <c r="I43" s="50" t="b">
        <v>0</v>
      </c>
      <c r="J43" s="48" t="b">
        <v>1</v>
      </c>
      <c r="K43" s="49" t="b">
        <v>0</v>
      </c>
      <c r="L43" s="50" t="b">
        <v>0</v>
      </c>
      <c r="M43" s="48" t="b">
        <v>0</v>
      </c>
      <c r="N43" s="49" t="b">
        <v>0</v>
      </c>
      <c r="O43" s="49" t="b">
        <v>1</v>
      </c>
      <c r="P43" s="50"/>
      <c r="Q43" s="48" t="b">
        <v>0</v>
      </c>
      <c r="R43" s="49" t="b">
        <v>0</v>
      </c>
      <c r="S43" s="50" t="b">
        <v>0</v>
      </c>
      <c r="T43" s="48" t="b">
        <v>0</v>
      </c>
      <c r="U43" s="49" t="b">
        <v>0</v>
      </c>
      <c r="V43" s="50" t="b">
        <v>0</v>
      </c>
      <c r="W43" s="48" t="b">
        <v>0</v>
      </c>
      <c r="X43" s="49" t="b">
        <v>0</v>
      </c>
      <c r="Y43" s="50" t="b">
        <v>0</v>
      </c>
      <c r="Z43" s="48" t="b">
        <v>0</v>
      </c>
      <c r="AA43" s="49" t="b">
        <v>0</v>
      </c>
      <c r="AB43" s="50" t="b">
        <v>0</v>
      </c>
      <c r="AC43" s="41" t="s">
        <v>113</v>
      </c>
      <c r="AD43" s="41">
        <v>1995</v>
      </c>
      <c r="AE43" s="37" t="s">
        <v>891</v>
      </c>
      <c r="AF43" s="37" t="s">
        <v>892</v>
      </c>
    </row>
    <row r="44" spans="1:32" x14ac:dyDescent="0.25">
      <c r="A44" s="37" t="s">
        <v>880</v>
      </c>
      <c r="B44" s="37" t="s">
        <v>893</v>
      </c>
      <c r="C44" s="37">
        <v>908</v>
      </c>
      <c r="D44" s="48" t="b">
        <v>0</v>
      </c>
      <c r="E44" s="49" t="b">
        <v>0</v>
      </c>
      <c r="F44" s="50" t="b">
        <v>0</v>
      </c>
      <c r="G44" s="48" t="b">
        <v>0</v>
      </c>
      <c r="H44" s="49" t="b">
        <v>0</v>
      </c>
      <c r="I44" s="50" t="b">
        <v>0</v>
      </c>
      <c r="J44" s="48" t="b">
        <v>0</v>
      </c>
      <c r="K44" s="49" t="b">
        <v>0</v>
      </c>
      <c r="L44" s="50" t="b">
        <v>0</v>
      </c>
      <c r="M44" s="48" t="b">
        <v>0</v>
      </c>
      <c r="N44" s="49" t="b">
        <v>0</v>
      </c>
      <c r="O44" s="49" t="b">
        <v>0</v>
      </c>
      <c r="P44" s="50"/>
      <c r="Q44" s="48" t="b">
        <v>1</v>
      </c>
      <c r="R44" s="49" t="b">
        <v>0</v>
      </c>
      <c r="S44" s="50" t="b">
        <v>0</v>
      </c>
      <c r="T44" s="48" t="b">
        <v>1</v>
      </c>
      <c r="U44" s="49" t="b">
        <v>0</v>
      </c>
      <c r="V44" s="50" t="b">
        <v>0</v>
      </c>
      <c r="W44" s="48" t="b">
        <v>1</v>
      </c>
      <c r="X44" s="49" t="b">
        <v>0</v>
      </c>
      <c r="Y44" s="50" t="b">
        <v>0</v>
      </c>
      <c r="Z44" s="48" t="b">
        <v>0</v>
      </c>
      <c r="AA44" s="49" t="b">
        <v>0</v>
      </c>
      <c r="AB44" s="50" t="b">
        <v>1</v>
      </c>
      <c r="AC44" s="41" t="s">
        <v>117</v>
      </c>
      <c r="AD44" s="41"/>
      <c r="AE44" s="37" t="s">
        <v>224</v>
      </c>
      <c r="AF44" s="37"/>
    </row>
    <row r="45" spans="1:32" x14ac:dyDescent="0.25">
      <c r="A45" s="37" t="s">
        <v>880</v>
      </c>
      <c r="B45" s="37" t="s">
        <v>894</v>
      </c>
      <c r="C45" s="37">
        <v>420</v>
      </c>
      <c r="D45" s="48" t="b">
        <v>0</v>
      </c>
      <c r="E45" s="49" t="b">
        <v>0</v>
      </c>
      <c r="F45" s="50" t="b">
        <v>1</v>
      </c>
      <c r="G45" s="48" t="b">
        <v>0</v>
      </c>
      <c r="H45" s="49" t="b">
        <v>1</v>
      </c>
      <c r="I45" s="50" t="b">
        <v>0</v>
      </c>
      <c r="J45" s="48" t="b">
        <v>1</v>
      </c>
      <c r="K45" s="49" t="b">
        <v>0</v>
      </c>
      <c r="L45" s="50" t="b">
        <v>0</v>
      </c>
      <c r="M45" s="48" t="b">
        <v>0</v>
      </c>
      <c r="N45" s="49" t="b">
        <v>1</v>
      </c>
      <c r="O45" s="49" t="b">
        <v>0</v>
      </c>
      <c r="P45" s="50"/>
      <c r="Q45" s="48" t="b">
        <v>0</v>
      </c>
      <c r="R45" s="49" t="b">
        <v>0</v>
      </c>
      <c r="S45" s="50" t="b">
        <v>0</v>
      </c>
      <c r="T45" s="48" t="b">
        <v>0</v>
      </c>
      <c r="U45" s="49" t="b">
        <v>0</v>
      </c>
      <c r="V45" s="50" t="b">
        <v>0</v>
      </c>
      <c r="W45" s="48" t="b">
        <v>0</v>
      </c>
      <c r="X45" s="49" t="b">
        <v>0</v>
      </c>
      <c r="Y45" s="50" t="b">
        <v>0</v>
      </c>
      <c r="Z45" s="48" t="b">
        <v>0</v>
      </c>
      <c r="AA45" s="49" t="b">
        <v>0</v>
      </c>
      <c r="AB45" s="50" t="b">
        <v>0</v>
      </c>
      <c r="AC45" s="41" t="s">
        <v>113</v>
      </c>
      <c r="AD45" s="41">
        <v>1966</v>
      </c>
      <c r="AE45" s="37" t="s">
        <v>822</v>
      </c>
      <c r="AF45" s="37" t="s">
        <v>895</v>
      </c>
    </row>
    <row r="46" spans="1:32" x14ac:dyDescent="0.25">
      <c r="A46" s="37" t="s">
        <v>880</v>
      </c>
      <c r="B46" s="37" t="s">
        <v>760</v>
      </c>
      <c r="C46" s="37">
        <v>1336</v>
      </c>
      <c r="D46" s="48" t="b">
        <v>0</v>
      </c>
      <c r="E46" s="49" t="b">
        <v>0</v>
      </c>
      <c r="F46" s="50" t="b">
        <v>1</v>
      </c>
      <c r="G46" s="48" t="b">
        <v>0</v>
      </c>
      <c r="H46" s="49" t="b">
        <v>1</v>
      </c>
      <c r="I46" s="50" t="b">
        <v>0</v>
      </c>
      <c r="J46" s="48" t="b">
        <v>0</v>
      </c>
      <c r="K46" s="49" t="b">
        <v>0</v>
      </c>
      <c r="L46" s="50" t="b">
        <v>1</v>
      </c>
      <c r="M46" s="48" t="b">
        <v>0</v>
      </c>
      <c r="N46" s="49" t="b">
        <v>1</v>
      </c>
      <c r="O46" s="49" t="b">
        <v>0</v>
      </c>
      <c r="P46" s="50"/>
      <c r="Q46" s="48" t="b">
        <v>0</v>
      </c>
      <c r="R46" s="49" t="b">
        <v>0</v>
      </c>
      <c r="S46" s="50" t="b">
        <v>0</v>
      </c>
      <c r="T46" s="48" t="b">
        <v>0</v>
      </c>
      <c r="U46" s="49" t="b">
        <v>0</v>
      </c>
      <c r="V46" s="50" t="b">
        <v>0</v>
      </c>
      <c r="W46" s="48" t="b">
        <v>0</v>
      </c>
      <c r="X46" s="49" t="b">
        <v>0</v>
      </c>
      <c r="Y46" s="50" t="b">
        <v>0</v>
      </c>
      <c r="Z46" s="48" t="b">
        <v>0</v>
      </c>
      <c r="AA46" s="49" t="b">
        <v>0</v>
      </c>
      <c r="AB46" s="50" t="b">
        <v>0</v>
      </c>
      <c r="AC46" s="41" t="s">
        <v>117</v>
      </c>
      <c r="AD46" s="41">
        <v>1975</v>
      </c>
      <c r="AE46" s="37" t="s">
        <v>761</v>
      </c>
      <c r="AF46" s="37" t="s">
        <v>896</v>
      </c>
    </row>
    <row r="47" spans="1:32" x14ac:dyDescent="0.25">
      <c r="A47" s="37" t="s">
        <v>779</v>
      </c>
      <c r="B47" s="37" t="s">
        <v>780</v>
      </c>
      <c r="C47" s="37">
        <v>1575</v>
      </c>
      <c r="D47" s="48" t="b">
        <v>0</v>
      </c>
      <c r="E47" s="49" t="b">
        <v>0</v>
      </c>
      <c r="F47" s="50" t="b">
        <v>0</v>
      </c>
      <c r="G47" s="48" t="b">
        <v>0</v>
      </c>
      <c r="H47" s="49" t="b">
        <v>0</v>
      </c>
      <c r="I47" s="50" t="b">
        <v>0</v>
      </c>
      <c r="J47" s="48" t="b">
        <v>0</v>
      </c>
      <c r="K47" s="49" t="b">
        <v>0</v>
      </c>
      <c r="L47" s="50" t="b">
        <v>0</v>
      </c>
      <c r="M47" s="48" t="b">
        <v>0</v>
      </c>
      <c r="N47" s="49" t="b">
        <v>1</v>
      </c>
      <c r="O47" s="49" t="b">
        <v>0</v>
      </c>
      <c r="P47" s="58"/>
      <c r="Q47" s="48" t="b">
        <v>1</v>
      </c>
      <c r="R47" s="49" t="b">
        <v>0</v>
      </c>
      <c r="S47" s="50" t="b">
        <v>0</v>
      </c>
      <c r="T47" s="48" t="b">
        <v>1</v>
      </c>
      <c r="U47" s="49" t="b">
        <v>0</v>
      </c>
      <c r="V47" s="50" t="b">
        <v>0</v>
      </c>
      <c r="W47" s="48" t="b">
        <v>1</v>
      </c>
      <c r="X47" s="49" t="b">
        <v>0</v>
      </c>
      <c r="Y47" s="50" t="b">
        <v>0</v>
      </c>
      <c r="Z47" s="57"/>
      <c r="AA47" s="49"/>
      <c r="AB47" s="50"/>
      <c r="AC47" s="41" t="s">
        <v>117</v>
      </c>
      <c r="AD47" s="41">
        <v>1992</v>
      </c>
      <c r="AE47" s="37" t="s">
        <v>781</v>
      </c>
      <c r="AF47" s="37" t="s">
        <v>782</v>
      </c>
    </row>
    <row r="48" spans="1:32" x14ac:dyDescent="0.25">
      <c r="A48" s="37" t="s">
        <v>779</v>
      </c>
      <c r="B48" s="37" t="s">
        <v>740</v>
      </c>
      <c r="C48" s="37">
        <v>1593</v>
      </c>
      <c r="D48" s="48" t="b">
        <v>0</v>
      </c>
      <c r="E48" s="49" t="b">
        <v>0</v>
      </c>
      <c r="F48" s="50" t="b">
        <v>0</v>
      </c>
      <c r="G48" s="48" t="b">
        <v>0</v>
      </c>
      <c r="H48" s="49" t="b">
        <v>0</v>
      </c>
      <c r="I48" s="50" t="b">
        <v>0</v>
      </c>
      <c r="J48" s="48" t="b">
        <v>0</v>
      </c>
      <c r="K48" s="49" t="b">
        <v>0</v>
      </c>
      <c r="L48" s="50" t="b">
        <v>0</v>
      </c>
      <c r="M48" s="48" t="b">
        <v>0</v>
      </c>
      <c r="N48" s="49" t="b">
        <v>1</v>
      </c>
      <c r="O48" s="49" t="b">
        <v>0</v>
      </c>
      <c r="P48" s="58"/>
      <c r="Q48" s="48" t="b">
        <v>0</v>
      </c>
      <c r="R48" s="49" t="b">
        <v>0</v>
      </c>
      <c r="S48" s="50" t="b">
        <v>1</v>
      </c>
      <c r="T48" s="48" t="b">
        <v>0</v>
      </c>
      <c r="U48" s="49" t="b">
        <v>0</v>
      </c>
      <c r="V48" s="50" t="b">
        <v>1</v>
      </c>
      <c r="W48" s="48" t="b">
        <v>0</v>
      </c>
      <c r="X48" s="49" t="b">
        <v>0</v>
      </c>
      <c r="Y48" s="50" t="b">
        <v>1</v>
      </c>
      <c r="Z48" s="57"/>
      <c r="AA48" s="49"/>
      <c r="AB48" s="58"/>
      <c r="AC48" s="41" t="s">
        <v>113</v>
      </c>
      <c r="AD48" s="41">
        <v>1991</v>
      </c>
      <c r="AE48" s="37" t="s">
        <v>741</v>
      </c>
      <c r="AF48" s="37" t="s">
        <v>783</v>
      </c>
    </row>
    <row r="49" spans="1:32" x14ac:dyDescent="0.25">
      <c r="A49" s="37" t="s">
        <v>779</v>
      </c>
      <c r="B49" s="37" t="s">
        <v>784</v>
      </c>
      <c r="C49" s="37">
        <v>617</v>
      </c>
      <c r="D49" s="48" t="b">
        <v>0</v>
      </c>
      <c r="E49" s="49" t="b">
        <v>0</v>
      </c>
      <c r="F49" s="50" t="b">
        <v>0</v>
      </c>
      <c r="G49" s="48" t="b">
        <v>0</v>
      </c>
      <c r="H49" s="49" t="b">
        <v>0</v>
      </c>
      <c r="I49" s="50" t="b">
        <v>0</v>
      </c>
      <c r="J49" s="48" t="b">
        <v>0</v>
      </c>
      <c r="K49" s="49" t="b">
        <v>0</v>
      </c>
      <c r="L49" s="50" t="b">
        <v>0</v>
      </c>
      <c r="M49" s="48" t="b">
        <v>0</v>
      </c>
      <c r="N49" s="49" t="b">
        <v>1</v>
      </c>
      <c r="O49" s="49" t="b">
        <v>0</v>
      </c>
      <c r="P49" s="58"/>
      <c r="Q49" s="48" t="b">
        <v>0</v>
      </c>
      <c r="R49" s="49" t="b">
        <v>0</v>
      </c>
      <c r="S49" s="50" t="b">
        <v>1</v>
      </c>
      <c r="T49" s="48" t="b">
        <v>0</v>
      </c>
      <c r="U49" s="49" t="b">
        <v>0</v>
      </c>
      <c r="V49" s="50" t="b">
        <v>1</v>
      </c>
      <c r="W49" s="48" t="b">
        <v>0</v>
      </c>
      <c r="X49" s="49" t="b">
        <v>0</v>
      </c>
      <c r="Y49" s="50" t="b">
        <v>1</v>
      </c>
      <c r="Z49" s="57"/>
      <c r="AA49" s="49"/>
      <c r="AB49" s="58"/>
      <c r="AC49" s="41" t="s">
        <v>117</v>
      </c>
      <c r="AD49" s="41">
        <v>1990</v>
      </c>
      <c r="AE49" s="37" t="s">
        <v>496</v>
      </c>
      <c r="AF49" s="37" t="s">
        <v>785</v>
      </c>
    </row>
    <row r="50" spans="1:32" x14ac:dyDescent="0.25">
      <c r="A50" s="37" t="s">
        <v>779</v>
      </c>
      <c r="B50" s="37" t="s">
        <v>786</v>
      </c>
      <c r="C50" s="37">
        <v>372</v>
      </c>
      <c r="D50" s="48" t="b">
        <v>0</v>
      </c>
      <c r="E50" s="49" t="b">
        <v>1</v>
      </c>
      <c r="F50" s="50" t="b">
        <v>0</v>
      </c>
      <c r="G50" s="48" t="b">
        <v>0</v>
      </c>
      <c r="H50" s="49" t="b">
        <v>1</v>
      </c>
      <c r="I50" s="50" t="b">
        <v>0</v>
      </c>
      <c r="J50" s="48" t="b">
        <v>0</v>
      </c>
      <c r="K50" s="49" t="b">
        <v>0</v>
      </c>
      <c r="L50" s="50" t="b">
        <v>1</v>
      </c>
      <c r="M50" s="48" t="b">
        <v>0</v>
      </c>
      <c r="N50" s="49" t="b">
        <v>0</v>
      </c>
      <c r="O50" s="49" t="b">
        <v>0</v>
      </c>
      <c r="P50" s="58"/>
      <c r="Q50" s="48" t="b">
        <v>0</v>
      </c>
      <c r="R50" s="49" t="b">
        <v>0</v>
      </c>
      <c r="S50" s="50" t="b">
        <v>0</v>
      </c>
      <c r="T50" s="48" t="b">
        <v>0</v>
      </c>
      <c r="U50" s="49" t="b">
        <v>0</v>
      </c>
      <c r="V50" s="50" t="b">
        <v>0</v>
      </c>
      <c r="W50" s="48" t="b">
        <v>0</v>
      </c>
      <c r="X50" s="49" t="b">
        <v>0</v>
      </c>
      <c r="Y50" s="50" t="b">
        <v>0</v>
      </c>
      <c r="Z50" s="57"/>
      <c r="AA50" s="49"/>
      <c r="AB50" s="58"/>
      <c r="AC50" s="41" t="s">
        <v>113</v>
      </c>
      <c r="AD50" s="41">
        <v>1981</v>
      </c>
      <c r="AE50" s="37" t="s">
        <v>787</v>
      </c>
      <c r="AF50" s="37" t="s">
        <v>788</v>
      </c>
    </row>
    <row r="51" spans="1:32" x14ac:dyDescent="0.25">
      <c r="A51" s="37" t="s">
        <v>779</v>
      </c>
      <c r="B51" s="37" t="s">
        <v>789</v>
      </c>
      <c r="C51" s="37">
        <v>390</v>
      </c>
      <c r="D51" s="48" t="b">
        <v>0</v>
      </c>
      <c r="E51" s="49" t="b">
        <v>0</v>
      </c>
      <c r="F51" s="50" t="b">
        <v>0</v>
      </c>
      <c r="G51" s="48" t="b">
        <v>0</v>
      </c>
      <c r="H51" s="49" t="b">
        <v>0</v>
      </c>
      <c r="I51" s="50" t="b">
        <v>0</v>
      </c>
      <c r="J51" s="48" t="b">
        <v>0</v>
      </c>
      <c r="K51" s="49" t="b">
        <v>0</v>
      </c>
      <c r="L51" s="50" t="b">
        <v>0</v>
      </c>
      <c r="M51" s="48" t="b">
        <v>0</v>
      </c>
      <c r="N51" s="49" t="b">
        <v>0</v>
      </c>
      <c r="O51" s="49" t="b">
        <v>1</v>
      </c>
      <c r="P51" s="58"/>
      <c r="Q51" s="48" t="b">
        <v>1</v>
      </c>
      <c r="R51" s="49" t="b">
        <v>0</v>
      </c>
      <c r="S51" s="50" t="b">
        <v>0</v>
      </c>
      <c r="T51" s="48" t="b">
        <v>0</v>
      </c>
      <c r="U51" s="49" t="b">
        <v>0</v>
      </c>
      <c r="V51" s="50" t="b">
        <v>1</v>
      </c>
      <c r="W51" s="48" t="b">
        <v>1</v>
      </c>
      <c r="X51" s="49" t="b">
        <v>0</v>
      </c>
      <c r="Y51" s="50" t="b">
        <v>0</v>
      </c>
      <c r="Z51" s="57"/>
      <c r="AA51" s="49"/>
      <c r="AB51" s="58"/>
      <c r="AC51" s="41" t="s">
        <v>113</v>
      </c>
      <c r="AD51" s="41">
        <v>1991</v>
      </c>
      <c r="AE51" s="37" t="s">
        <v>125</v>
      </c>
      <c r="AF51" s="37" t="s">
        <v>790</v>
      </c>
    </row>
    <row r="52" spans="1:32" x14ac:dyDescent="0.25">
      <c r="A52" s="37" t="s">
        <v>897</v>
      </c>
      <c r="B52" s="37" t="s">
        <v>621</v>
      </c>
      <c r="C52" s="37">
        <v>628</v>
      </c>
      <c r="D52" s="48" t="b">
        <v>0</v>
      </c>
      <c r="E52" s="49" t="b">
        <v>0</v>
      </c>
      <c r="F52" s="50" t="b">
        <v>0</v>
      </c>
      <c r="G52" s="48" t="b">
        <v>0</v>
      </c>
      <c r="H52" s="49" t="b">
        <v>0</v>
      </c>
      <c r="I52" s="50" t="b">
        <v>0</v>
      </c>
      <c r="J52" s="48" t="b">
        <v>0</v>
      </c>
      <c r="K52" s="49" t="b">
        <v>0</v>
      </c>
      <c r="L52" s="50" t="b">
        <v>0</v>
      </c>
      <c r="M52" s="48" t="b">
        <v>0</v>
      </c>
      <c r="N52" s="49" t="b">
        <v>0</v>
      </c>
      <c r="O52" s="49" t="b">
        <v>1</v>
      </c>
      <c r="P52" s="50"/>
      <c r="Q52" s="48" t="b">
        <v>1</v>
      </c>
      <c r="R52" s="49" t="b">
        <v>0</v>
      </c>
      <c r="S52" s="50" t="b">
        <v>0</v>
      </c>
      <c r="T52" s="48" t="b">
        <v>0</v>
      </c>
      <c r="U52" s="49" t="b">
        <v>0</v>
      </c>
      <c r="V52" s="50" t="b">
        <v>1</v>
      </c>
      <c r="W52" s="48" t="b">
        <v>0</v>
      </c>
      <c r="X52" s="49" t="b">
        <v>0</v>
      </c>
      <c r="Y52" s="50" t="b">
        <v>1</v>
      </c>
      <c r="Z52" s="57"/>
      <c r="AA52" s="18"/>
      <c r="AB52" s="50"/>
      <c r="AC52" s="41" t="s">
        <v>117</v>
      </c>
      <c r="AD52" s="41">
        <v>1985</v>
      </c>
      <c r="AE52" s="37" t="s">
        <v>482</v>
      </c>
      <c r="AF52" s="37" t="s">
        <v>898</v>
      </c>
    </row>
    <row r="53" spans="1:32" x14ac:dyDescent="0.25">
      <c r="A53" s="37" t="s">
        <v>897</v>
      </c>
      <c r="B53" s="37" t="s">
        <v>899</v>
      </c>
      <c r="C53" s="37">
        <v>1063</v>
      </c>
      <c r="D53" s="48" t="b">
        <v>0</v>
      </c>
      <c r="E53" s="49" t="b">
        <v>0</v>
      </c>
      <c r="F53" s="50" t="b">
        <v>1</v>
      </c>
      <c r="G53" s="48" t="b">
        <v>0</v>
      </c>
      <c r="H53" s="49" t="b">
        <v>1</v>
      </c>
      <c r="I53" s="50" t="b">
        <v>0</v>
      </c>
      <c r="J53" s="48" t="b">
        <v>0</v>
      </c>
      <c r="K53" s="49" t="b">
        <v>0</v>
      </c>
      <c r="L53" s="50" t="b">
        <v>1</v>
      </c>
      <c r="M53" s="48" t="b">
        <v>0</v>
      </c>
      <c r="N53" s="49" t="b">
        <v>0</v>
      </c>
      <c r="O53" s="49" t="b">
        <v>0</v>
      </c>
      <c r="P53" s="50"/>
      <c r="Q53" s="48" t="b">
        <v>0</v>
      </c>
      <c r="R53" s="49" t="b">
        <v>0</v>
      </c>
      <c r="S53" s="50" t="b">
        <v>0</v>
      </c>
      <c r="T53" s="48" t="b">
        <v>0</v>
      </c>
      <c r="U53" s="49" t="b">
        <v>0</v>
      </c>
      <c r="V53" s="50" t="b">
        <v>0</v>
      </c>
      <c r="W53" s="48" t="b">
        <v>0</v>
      </c>
      <c r="X53" s="49" t="b">
        <v>0</v>
      </c>
      <c r="Y53" s="50" t="b">
        <v>0</v>
      </c>
      <c r="Z53" s="57"/>
      <c r="AA53" s="18"/>
      <c r="AB53" s="50"/>
      <c r="AC53" s="41" t="s">
        <v>117</v>
      </c>
      <c r="AD53" s="41">
        <v>1979</v>
      </c>
      <c r="AE53" s="37" t="s">
        <v>152</v>
      </c>
      <c r="AF53" s="37" t="s">
        <v>900</v>
      </c>
    </row>
    <row r="54" spans="1:32" ht="13" thickBot="1" x14ac:dyDescent="0.3">
      <c r="A54" s="37"/>
      <c r="B54" s="37"/>
      <c r="C54" s="37"/>
      <c r="D54" s="51">
        <f>COUNTIF(D2:D53,"TRUE")</f>
        <v>2</v>
      </c>
      <c r="E54" s="51">
        <f t="shared" ref="E54:AB54" si="0">COUNTIF(E2:E53,"TRUE")</f>
        <v>9</v>
      </c>
      <c r="F54" s="51">
        <f t="shared" si="0"/>
        <v>15</v>
      </c>
      <c r="G54" s="51">
        <f t="shared" si="0"/>
        <v>1</v>
      </c>
      <c r="H54" s="51">
        <f t="shared" si="0"/>
        <v>16</v>
      </c>
      <c r="I54" s="51">
        <f t="shared" si="0"/>
        <v>9</v>
      </c>
      <c r="J54" s="51">
        <f t="shared" si="0"/>
        <v>11</v>
      </c>
      <c r="K54" s="51">
        <f t="shared" si="0"/>
        <v>0</v>
      </c>
      <c r="L54" s="51">
        <f t="shared" si="0"/>
        <v>14</v>
      </c>
      <c r="M54" s="51">
        <f t="shared" si="0"/>
        <v>1</v>
      </c>
      <c r="N54" s="51">
        <f t="shared" si="0"/>
        <v>14</v>
      </c>
      <c r="O54" s="51">
        <f t="shared" si="0"/>
        <v>14</v>
      </c>
      <c r="P54" s="51">
        <f t="shared" si="0"/>
        <v>0</v>
      </c>
      <c r="Q54" s="51">
        <f t="shared" si="0"/>
        <v>15</v>
      </c>
      <c r="R54" s="51">
        <f t="shared" si="0"/>
        <v>0</v>
      </c>
      <c r="S54" s="51">
        <f t="shared" si="0"/>
        <v>11</v>
      </c>
      <c r="T54" s="51">
        <f t="shared" si="0"/>
        <v>7</v>
      </c>
      <c r="U54" s="51">
        <f t="shared" si="0"/>
        <v>0</v>
      </c>
      <c r="V54" s="51">
        <f t="shared" si="0"/>
        <v>19</v>
      </c>
      <c r="W54" s="51">
        <f t="shared" si="0"/>
        <v>14</v>
      </c>
      <c r="X54" s="51">
        <f t="shared" si="0"/>
        <v>0</v>
      </c>
      <c r="Y54" s="51">
        <f t="shared" si="0"/>
        <v>12</v>
      </c>
      <c r="Z54" s="51">
        <f t="shared" si="0"/>
        <v>1</v>
      </c>
      <c r="AA54" s="51">
        <f t="shared" si="0"/>
        <v>9</v>
      </c>
      <c r="AB54" s="51">
        <f t="shared" si="0"/>
        <v>11</v>
      </c>
    </row>
    <row r="56" spans="1:32" ht="13" thickBot="1" x14ac:dyDescent="0.3"/>
    <row r="57" spans="1:32" ht="13" x14ac:dyDescent="0.3">
      <c r="D57" s="38" t="s">
        <v>1</v>
      </c>
      <c r="E57" s="39" t="s">
        <v>282</v>
      </c>
      <c r="F57" s="40" t="s">
        <v>283</v>
      </c>
      <c r="G57" s="38" t="s">
        <v>2</v>
      </c>
      <c r="H57" s="39" t="s">
        <v>282</v>
      </c>
      <c r="I57" s="40" t="s">
        <v>283</v>
      </c>
      <c r="J57" s="38" t="s">
        <v>3</v>
      </c>
      <c r="K57" s="39" t="s">
        <v>282</v>
      </c>
      <c r="L57" s="40" t="s">
        <v>283</v>
      </c>
      <c r="M57" s="38" t="s">
        <v>4</v>
      </c>
      <c r="N57" s="39" t="s">
        <v>282</v>
      </c>
      <c r="O57" s="40" t="s">
        <v>283</v>
      </c>
      <c r="P57" s="38" t="s">
        <v>903</v>
      </c>
      <c r="Q57" s="39" t="s">
        <v>282</v>
      </c>
      <c r="R57" s="40" t="s">
        <v>283</v>
      </c>
    </row>
    <row r="58" spans="1:32" ht="13" x14ac:dyDescent="0.3">
      <c r="D58" s="57"/>
      <c r="E58" s="95" t="s">
        <v>203</v>
      </c>
      <c r="F58" s="78">
        <v>0.09</v>
      </c>
      <c r="G58" s="57"/>
      <c r="H58" s="95" t="s">
        <v>203</v>
      </c>
      <c r="I58" s="78">
        <v>0.16</v>
      </c>
      <c r="J58" s="57"/>
      <c r="K58" s="95"/>
      <c r="L58" s="58"/>
      <c r="M58" s="57"/>
      <c r="N58" s="95"/>
      <c r="O58" s="83"/>
      <c r="P58" s="57"/>
      <c r="Q58" s="95"/>
      <c r="R58" s="83"/>
    </row>
    <row r="59" spans="1:32" x14ac:dyDescent="0.25">
      <c r="D59" s="57" t="s">
        <v>60</v>
      </c>
      <c r="E59" s="176" t="s">
        <v>33</v>
      </c>
      <c r="F59" s="175"/>
      <c r="G59" s="57" t="s">
        <v>100</v>
      </c>
      <c r="H59" s="176" t="s">
        <v>33</v>
      </c>
      <c r="I59" s="175"/>
      <c r="J59" s="57" t="s">
        <v>60</v>
      </c>
      <c r="K59" s="18"/>
      <c r="L59" s="58"/>
      <c r="M59" s="57" t="s">
        <v>60</v>
      </c>
      <c r="N59" s="63"/>
      <c r="O59" s="68"/>
      <c r="P59" s="57" t="s">
        <v>60</v>
      </c>
      <c r="Q59" s="177"/>
      <c r="R59" s="171"/>
    </row>
    <row r="60" spans="1:32" ht="13" x14ac:dyDescent="0.3">
      <c r="D60" s="57" t="s">
        <v>61</v>
      </c>
      <c r="E60" s="101" t="s">
        <v>204</v>
      </c>
      <c r="F60" s="83">
        <v>0.15</v>
      </c>
      <c r="G60" s="57" t="s">
        <v>61</v>
      </c>
      <c r="H60" s="101" t="s">
        <v>204</v>
      </c>
      <c r="I60" s="83">
        <v>0.09</v>
      </c>
      <c r="J60" s="57" t="s">
        <v>61</v>
      </c>
      <c r="K60" s="95" t="s">
        <v>203</v>
      </c>
      <c r="L60" s="94">
        <v>23</v>
      </c>
      <c r="M60" s="57" t="s">
        <v>61</v>
      </c>
      <c r="N60" s="95" t="s">
        <v>420</v>
      </c>
      <c r="O60" s="80">
        <v>0.11</v>
      </c>
      <c r="P60" s="57" t="s">
        <v>61</v>
      </c>
      <c r="Q60" s="95" t="s">
        <v>420</v>
      </c>
      <c r="R60" s="80">
        <v>0.14000000000000001</v>
      </c>
    </row>
    <row r="61" spans="1:32" x14ac:dyDescent="0.25">
      <c r="D61" s="57" t="s">
        <v>62</v>
      </c>
      <c r="E61" s="177" t="s">
        <v>10</v>
      </c>
      <c r="F61" s="171"/>
      <c r="G61" s="57" t="s">
        <v>62</v>
      </c>
      <c r="H61" s="177" t="s">
        <v>10</v>
      </c>
      <c r="I61" s="171"/>
      <c r="J61" s="57" t="s">
        <v>62</v>
      </c>
      <c r="K61" s="70" t="s">
        <v>105</v>
      </c>
      <c r="L61" s="68"/>
      <c r="M61" s="57" t="s">
        <v>62</v>
      </c>
      <c r="N61" s="179" t="s">
        <v>56</v>
      </c>
      <c r="O61" s="180"/>
      <c r="P61" s="57" t="s">
        <v>62</v>
      </c>
      <c r="Q61" s="179" t="s">
        <v>56</v>
      </c>
      <c r="R61" s="180"/>
    </row>
    <row r="62" spans="1:32" ht="13" x14ac:dyDescent="0.3">
      <c r="D62" s="57" t="s">
        <v>63</v>
      </c>
      <c r="E62" s="18"/>
      <c r="F62" s="58"/>
      <c r="G62" s="57" t="s">
        <v>63</v>
      </c>
      <c r="H62" s="18"/>
      <c r="I62" s="58"/>
      <c r="J62" s="57" t="s">
        <v>96</v>
      </c>
      <c r="K62" s="101" t="s">
        <v>204</v>
      </c>
      <c r="L62" s="100">
        <v>25</v>
      </c>
      <c r="M62" s="57" t="s">
        <v>98</v>
      </c>
      <c r="N62" s="101" t="s">
        <v>203</v>
      </c>
      <c r="O62" s="83">
        <v>0.14000000000000001</v>
      </c>
      <c r="P62" s="57" t="s">
        <v>63</v>
      </c>
      <c r="Q62" s="101" t="s">
        <v>203</v>
      </c>
      <c r="R62" s="83">
        <v>0.12</v>
      </c>
    </row>
    <row r="63" spans="1:32" x14ac:dyDescent="0.25">
      <c r="D63" s="57" t="s">
        <v>64</v>
      </c>
      <c r="E63" s="95" t="s">
        <v>420</v>
      </c>
      <c r="F63" s="80">
        <v>0.15</v>
      </c>
      <c r="G63" s="57" t="s">
        <v>64</v>
      </c>
      <c r="H63" s="95" t="s">
        <v>420</v>
      </c>
      <c r="I63" s="80">
        <v>7.0000000000000007E-2</v>
      </c>
      <c r="J63" s="57" t="s">
        <v>97</v>
      </c>
      <c r="K63" s="69" t="s">
        <v>56</v>
      </c>
      <c r="L63" s="68"/>
      <c r="M63" s="57" t="s">
        <v>99</v>
      </c>
      <c r="N63" s="176" t="s">
        <v>106</v>
      </c>
      <c r="O63" s="175"/>
      <c r="P63" s="57" t="s">
        <v>64</v>
      </c>
      <c r="Q63" s="177" t="s">
        <v>10</v>
      </c>
      <c r="R63" s="171"/>
    </row>
    <row r="64" spans="1:32" x14ac:dyDescent="0.25">
      <c r="D64" s="57" t="s">
        <v>65</v>
      </c>
      <c r="E64" s="179" t="s">
        <v>56</v>
      </c>
      <c r="F64" s="180"/>
      <c r="G64" s="57" t="s">
        <v>101</v>
      </c>
      <c r="H64" s="179" t="s">
        <v>56</v>
      </c>
      <c r="I64" s="180"/>
      <c r="J64" s="57" t="s">
        <v>26</v>
      </c>
      <c r="K64" s="18"/>
      <c r="L64" s="58"/>
      <c r="M64" s="57" t="s">
        <v>25</v>
      </c>
      <c r="N64" s="18"/>
      <c r="O64" s="58"/>
      <c r="P64" s="57" t="s">
        <v>101</v>
      </c>
      <c r="Q64" s="18"/>
      <c r="R64" s="58"/>
    </row>
    <row r="65" spans="4:18" ht="13" x14ac:dyDescent="0.3">
      <c r="D65" s="57" t="s">
        <v>66</v>
      </c>
      <c r="E65" s="101" t="s">
        <v>204</v>
      </c>
      <c r="F65" s="83">
        <v>0.11</v>
      </c>
      <c r="G65" s="57" t="s">
        <v>66</v>
      </c>
      <c r="H65" s="101" t="s">
        <v>204</v>
      </c>
      <c r="I65" s="83">
        <v>0.19</v>
      </c>
      <c r="J65" s="57" t="s">
        <v>66</v>
      </c>
      <c r="K65" s="18"/>
      <c r="L65" s="58"/>
      <c r="M65" s="57" t="s">
        <v>66</v>
      </c>
      <c r="N65" s="18"/>
      <c r="O65" s="58"/>
      <c r="P65" s="57" t="s">
        <v>66</v>
      </c>
      <c r="Q65" s="18"/>
      <c r="R65" s="58"/>
    </row>
    <row r="66" spans="4:18" ht="13" thickBot="1" x14ac:dyDescent="0.3">
      <c r="D66" s="59"/>
      <c r="E66" s="181" t="s">
        <v>10</v>
      </c>
      <c r="F66" s="182"/>
      <c r="G66" s="59"/>
      <c r="H66" s="181" t="s">
        <v>10</v>
      </c>
      <c r="I66" s="182"/>
      <c r="J66" s="59"/>
      <c r="K66" s="61"/>
      <c r="L66" s="62"/>
      <c r="M66" s="59"/>
      <c r="N66" s="61"/>
      <c r="O66" s="62"/>
      <c r="P66" s="59"/>
      <c r="Q66" s="61"/>
      <c r="R66" s="62"/>
    </row>
    <row r="72" spans="4:18" x14ac:dyDescent="0.25">
      <c r="E72" s="57" t="s">
        <v>904</v>
      </c>
    </row>
    <row r="73" spans="4:18" x14ac:dyDescent="0.25">
      <c r="E73" s="57" t="s">
        <v>905</v>
      </c>
    </row>
    <row r="74" spans="4:18" x14ac:dyDescent="0.25">
      <c r="E74" s="57" t="s">
        <v>906</v>
      </c>
    </row>
    <row r="75" spans="4:18" x14ac:dyDescent="0.25">
      <c r="E75" s="57" t="s">
        <v>63</v>
      </c>
    </row>
    <row r="76" spans="4:18" x14ac:dyDescent="0.25">
      <c r="E76" s="57" t="s">
        <v>907</v>
      </c>
    </row>
    <row r="77" spans="4:18" x14ac:dyDescent="0.25">
      <c r="E77" s="57" t="s">
        <v>908</v>
      </c>
    </row>
    <row r="78" spans="4:18" x14ac:dyDescent="0.25">
      <c r="E78" s="57" t="s">
        <v>909</v>
      </c>
    </row>
  </sheetData>
  <mergeCells count="13">
    <mergeCell ref="E66:F66"/>
    <mergeCell ref="H66:I66"/>
    <mergeCell ref="Q63:R63"/>
    <mergeCell ref="E59:F59"/>
    <mergeCell ref="H59:I59"/>
    <mergeCell ref="Q59:R59"/>
    <mergeCell ref="E61:F61"/>
    <mergeCell ref="H61:I61"/>
    <mergeCell ref="N61:O61"/>
    <mergeCell ref="N63:O63"/>
    <mergeCell ref="E64:F64"/>
    <mergeCell ref="H64:I64"/>
    <mergeCell ref="Q61:R6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587E2-C067-40B5-A21A-F022AB4B10AC}">
  <dimension ref="A1:Q27"/>
  <sheetViews>
    <sheetView topLeftCell="A7" workbookViewId="0">
      <selection activeCell="F18" sqref="F18"/>
    </sheetView>
  </sheetViews>
  <sheetFormatPr defaultRowHeight="12.5" x14ac:dyDescent="0.25"/>
  <cols>
    <col min="2" max="2" width="18.08984375" customWidth="1"/>
    <col min="3" max="3" width="9" style="54" bestFit="1" customWidth="1"/>
    <col min="4" max="4" width="11.08984375" bestFit="1" customWidth="1"/>
    <col min="13" max="13" width="10" style="54" customWidth="1"/>
    <col min="14" max="14" width="11.08984375" customWidth="1"/>
    <col min="15" max="15" width="6.81640625" style="54" bestFit="1" customWidth="1"/>
    <col min="16" max="16" width="65.81640625" customWidth="1"/>
  </cols>
  <sheetData>
    <row r="1" spans="1:16" s="89" customFormat="1" ht="13" x14ac:dyDescent="0.3">
      <c r="A1" s="88" t="s">
        <v>107</v>
      </c>
      <c r="B1" s="88" t="s">
        <v>108</v>
      </c>
      <c r="C1" s="30" t="s">
        <v>201</v>
      </c>
      <c r="D1" s="88" t="s">
        <v>936</v>
      </c>
      <c r="E1" s="108" t="s">
        <v>937</v>
      </c>
      <c r="F1" s="109" t="s">
        <v>938</v>
      </c>
      <c r="G1" s="109" t="s">
        <v>939</v>
      </c>
      <c r="H1" s="110" t="s">
        <v>940</v>
      </c>
      <c r="I1" s="108" t="s">
        <v>941</v>
      </c>
      <c r="J1" s="109" t="s">
        <v>942</v>
      </c>
      <c r="K1" s="109" t="s">
        <v>943</v>
      </c>
      <c r="L1" s="110" t="s">
        <v>944</v>
      </c>
      <c r="M1" s="30" t="s">
        <v>197</v>
      </c>
      <c r="N1" s="88" t="s">
        <v>419</v>
      </c>
      <c r="O1" s="30" t="s">
        <v>198</v>
      </c>
      <c r="P1" s="88" t="s">
        <v>200</v>
      </c>
    </row>
    <row r="2" spans="1:16" x14ac:dyDescent="0.25">
      <c r="A2" s="37" t="s">
        <v>910</v>
      </c>
      <c r="B2" s="37" t="s">
        <v>804</v>
      </c>
      <c r="C2" s="41">
        <v>142</v>
      </c>
      <c r="D2" s="37">
        <v>1</v>
      </c>
      <c r="E2" s="117"/>
      <c r="F2" s="118"/>
      <c r="G2" s="118"/>
      <c r="H2" s="119"/>
      <c r="I2" s="117">
        <v>5</v>
      </c>
      <c r="J2" s="118">
        <v>1</v>
      </c>
      <c r="K2" s="118">
        <v>2</v>
      </c>
      <c r="L2" s="119">
        <v>6</v>
      </c>
      <c r="M2" s="41">
        <v>1995</v>
      </c>
      <c r="N2" s="37" t="s">
        <v>805</v>
      </c>
      <c r="O2" s="41" t="s">
        <v>113</v>
      </c>
      <c r="P2" s="37" t="s">
        <v>911</v>
      </c>
    </row>
    <row r="3" spans="1:16" s="115" customFormat="1" x14ac:dyDescent="0.25">
      <c r="A3" s="116" t="s">
        <v>910</v>
      </c>
      <c r="B3" s="116" t="s">
        <v>228</v>
      </c>
      <c r="C3" s="120">
        <v>972</v>
      </c>
      <c r="D3" s="116">
        <v>3</v>
      </c>
      <c r="E3" s="117">
        <v>2</v>
      </c>
      <c r="F3" s="118">
        <v>6</v>
      </c>
      <c r="G3" s="118">
        <v>4</v>
      </c>
      <c r="H3" s="119">
        <v>6</v>
      </c>
      <c r="I3" s="117"/>
      <c r="J3" s="118"/>
      <c r="K3" s="118"/>
      <c r="L3" s="119"/>
      <c r="M3" s="120">
        <v>1984</v>
      </c>
      <c r="N3" s="116" t="s">
        <v>229</v>
      </c>
      <c r="O3" s="120" t="s">
        <v>117</v>
      </c>
      <c r="P3" s="116" t="s">
        <v>912</v>
      </c>
    </row>
    <row r="4" spans="1:16" s="115" customFormat="1" x14ac:dyDescent="0.25">
      <c r="A4" s="116" t="s">
        <v>910</v>
      </c>
      <c r="B4" s="116" t="s">
        <v>894</v>
      </c>
      <c r="C4" s="120">
        <v>1681</v>
      </c>
      <c r="D4" s="116">
        <v>6</v>
      </c>
      <c r="E4" s="117">
        <v>3</v>
      </c>
      <c r="F4" s="118">
        <v>6</v>
      </c>
      <c r="G4" s="118">
        <v>4</v>
      </c>
      <c r="H4" s="119">
        <v>6</v>
      </c>
      <c r="I4" s="117"/>
      <c r="J4" s="118"/>
      <c r="K4" s="118"/>
      <c r="L4" s="119"/>
      <c r="M4" s="120">
        <v>1966</v>
      </c>
      <c r="N4" s="116" t="s">
        <v>822</v>
      </c>
      <c r="O4" s="120" t="s">
        <v>113</v>
      </c>
      <c r="P4" s="116" t="s">
        <v>913</v>
      </c>
    </row>
    <row r="5" spans="1:16" x14ac:dyDescent="0.25">
      <c r="A5" s="37" t="s">
        <v>910</v>
      </c>
      <c r="B5" s="37" t="s">
        <v>914</v>
      </c>
      <c r="C5" s="41">
        <v>984</v>
      </c>
      <c r="D5" s="37">
        <v>1</v>
      </c>
      <c r="E5" s="117">
        <v>5</v>
      </c>
      <c r="F5" s="118">
        <v>4</v>
      </c>
      <c r="G5" s="118">
        <v>5</v>
      </c>
      <c r="H5" s="119">
        <v>6</v>
      </c>
      <c r="I5" s="117"/>
      <c r="J5" s="118"/>
      <c r="K5" s="118"/>
      <c r="L5" s="119"/>
      <c r="M5" s="41">
        <v>1987</v>
      </c>
      <c r="N5" s="37" t="s">
        <v>915</v>
      </c>
      <c r="O5" s="41" t="s">
        <v>117</v>
      </c>
      <c r="P5" s="37" t="s">
        <v>916</v>
      </c>
    </row>
    <row r="6" spans="1:16" x14ac:dyDescent="0.25">
      <c r="A6" s="37" t="s">
        <v>910</v>
      </c>
      <c r="B6" s="37" t="s">
        <v>917</v>
      </c>
      <c r="C6" s="41">
        <v>646</v>
      </c>
      <c r="D6" s="37">
        <v>1</v>
      </c>
      <c r="E6" s="117"/>
      <c r="F6" s="118"/>
      <c r="G6" s="118"/>
      <c r="H6" s="119"/>
      <c r="I6" s="117">
        <v>7</v>
      </c>
      <c r="J6" s="118">
        <v>1</v>
      </c>
      <c r="K6" s="118">
        <v>1</v>
      </c>
      <c r="L6" s="119">
        <v>1</v>
      </c>
      <c r="M6" s="41">
        <v>1993</v>
      </c>
      <c r="N6" s="37" t="s">
        <v>918</v>
      </c>
      <c r="O6" s="41" t="s">
        <v>117</v>
      </c>
      <c r="P6" s="37" t="s">
        <v>919</v>
      </c>
    </row>
    <row r="7" spans="1:16" x14ac:dyDescent="0.25">
      <c r="A7" s="37" t="s">
        <v>920</v>
      </c>
      <c r="B7" s="37" t="s">
        <v>672</v>
      </c>
      <c r="C7" s="41">
        <v>423</v>
      </c>
      <c r="D7" s="37">
        <v>1</v>
      </c>
      <c r="E7" s="117"/>
      <c r="F7" s="118"/>
      <c r="G7" s="118"/>
      <c r="H7" s="119"/>
      <c r="I7" s="117">
        <v>7</v>
      </c>
      <c r="J7" s="118">
        <v>1</v>
      </c>
      <c r="K7" s="118">
        <v>5</v>
      </c>
      <c r="L7" s="119">
        <v>7</v>
      </c>
      <c r="M7" s="41">
        <v>1988</v>
      </c>
      <c r="N7" s="37" t="s">
        <v>673</v>
      </c>
      <c r="O7" s="41" t="s">
        <v>117</v>
      </c>
      <c r="P7" s="37" t="s">
        <v>921</v>
      </c>
    </row>
    <row r="8" spans="1:16" x14ac:dyDescent="0.25">
      <c r="A8" s="37" t="s">
        <v>920</v>
      </c>
      <c r="B8" s="37" t="s">
        <v>922</v>
      </c>
      <c r="C8" s="41">
        <v>1454</v>
      </c>
      <c r="D8" s="37">
        <v>1</v>
      </c>
      <c r="E8" s="117">
        <v>6</v>
      </c>
      <c r="F8" s="118">
        <v>6</v>
      </c>
      <c r="G8" s="118">
        <v>3</v>
      </c>
      <c r="H8" s="119">
        <v>6</v>
      </c>
      <c r="I8" s="117"/>
      <c r="J8" s="118"/>
      <c r="K8" s="118"/>
      <c r="L8" s="119"/>
      <c r="M8" s="41">
        <v>1981</v>
      </c>
      <c r="N8" s="37" t="s">
        <v>923</v>
      </c>
      <c r="O8" s="41" t="s">
        <v>117</v>
      </c>
      <c r="P8" s="37" t="s">
        <v>924</v>
      </c>
    </row>
    <row r="9" spans="1:16" s="115" customFormat="1" x14ac:dyDescent="0.25">
      <c r="A9" s="116" t="s">
        <v>920</v>
      </c>
      <c r="B9" s="116" t="s">
        <v>925</v>
      </c>
      <c r="C9" s="120">
        <v>345</v>
      </c>
      <c r="D9" s="116">
        <v>3</v>
      </c>
      <c r="E9" s="117"/>
      <c r="F9" s="118"/>
      <c r="G9" s="118"/>
      <c r="H9" s="119"/>
      <c r="I9" s="117">
        <v>1</v>
      </c>
      <c r="J9" s="118">
        <v>4</v>
      </c>
      <c r="K9" s="118">
        <v>5</v>
      </c>
      <c r="L9" s="119">
        <v>1</v>
      </c>
      <c r="M9" s="120">
        <v>1994</v>
      </c>
      <c r="N9" s="116" t="s">
        <v>796</v>
      </c>
      <c r="O9" s="120" t="s">
        <v>117</v>
      </c>
      <c r="P9" s="116" t="s">
        <v>926</v>
      </c>
    </row>
    <row r="10" spans="1:16" s="115" customFormat="1" x14ac:dyDescent="0.25">
      <c r="A10" s="116" t="s">
        <v>920</v>
      </c>
      <c r="B10" s="116" t="s">
        <v>727</v>
      </c>
      <c r="C10" s="120">
        <v>1027</v>
      </c>
      <c r="D10" s="116">
        <v>5</v>
      </c>
      <c r="E10" s="117"/>
      <c r="F10" s="118"/>
      <c r="G10" s="118"/>
      <c r="H10" s="119"/>
      <c r="I10" s="117">
        <v>3</v>
      </c>
      <c r="J10" s="118">
        <v>5</v>
      </c>
      <c r="K10" s="118">
        <v>4</v>
      </c>
      <c r="L10" s="119">
        <v>4</v>
      </c>
      <c r="M10" s="120">
        <v>1990</v>
      </c>
      <c r="N10" s="116" t="s">
        <v>224</v>
      </c>
      <c r="O10" s="120" t="s">
        <v>113</v>
      </c>
      <c r="P10" s="116" t="s">
        <v>224</v>
      </c>
    </row>
    <row r="11" spans="1:16" x14ac:dyDescent="0.25">
      <c r="A11" s="37" t="s">
        <v>920</v>
      </c>
      <c r="B11" s="37" t="s">
        <v>927</v>
      </c>
      <c r="C11" s="41">
        <v>2202</v>
      </c>
      <c r="D11" s="37">
        <v>1</v>
      </c>
      <c r="E11" s="117">
        <v>3</v>
      </c>
      <c r="F11" s="118">
        <v>4</v>
      </c>
      <c r="G11" s="118">
        <v>2</v>
      </c>
      <c r="H11" s="119">
        <v>3</v>
      </c>
      <c r="I11" s="117"/>
      <c r="J11" s="118"/>
      <c r="K11" s="118"/>
      <c r="L11" s="119"/>
      <c r="M11" s="41">
        <v>1982</v>
      </c>
      <c r="N11" s="37" t="s">
        <v>928</v>
      </c>
      <c r="O11" s="41" t="s">
        <v>113</v>
      </c>
      <c r="P11" s="37" t="s">
        <v>929</v>
      </c>
    </row>
    <row r="12" spans="1:16" x14ac:dyDescent="0.25">
      <c r="A12" s="37" t="s">
        <v>920</v>
      </c>
      <c r="B12" s="37" t="s">
        <v>710</v>
      </c>
      <c r="C12" s="41">
        <v>241</v>
      </c>
      <c r="D12" s="37">
        <v>1</v>
      </c>
      <c r="E12" s="117"/>
      <c r="F12" s="118"/>
      <c r="G12" s="118"/>
      <c r="H12" s="119"/>
      <c r="I12" s="117">
        <v>7</v>
      </c>
      <c r="J12" s="118">
        <v>2</v>
      </c>
      <c r="K12" s="118">
        <v>7</v>
      </c>
      <c r="L12" s="119">
        <v>7</v>
      </c>
      <c r="M12" s="41">
        <v>1983</v>
      </c>
      <c r="N12" s="37" t="s">
        <v>711</v>
      </c>
      <c r="O12" s="41" t="s">
        <v>117</v>
      </c>
      <c r="P12" s="37" t="s">
        <v>712</v>
      </c>
    </row>
    <row r="13" spans="1:16" x14ac:dyDescent="0.25">
      <c r="A13" s="37" t="s">
        <v>920</v>
      </c>
      <c r="B13" s="37" t="s">
        <v>930</v>
      </c>
      <c r="C13" s="41">
        <v>761</v>
      </c>
      <c r="D13" s="37">
        <v>1</v>
      </c>
      <c r="E13" s="117">
        <v>7</v>
      </c>
      <c r="F13" s="118">
        <v>7</v>
      </c>
      <c r="G13" s="118">
        <v>3</v>
      </c>
      <c r="H13" s="119">
        <v>2</v>
      </c>
      <c r="I13" s="117"/>
      <c r="J13" s="118"/>
      <c r="K13" s="118"/>
      <c r="L13" s="119"/>
      <c r="M13" s="41">
        <v>1987</v>
      </c>
      <c r="N13" s="37" t="s">
        <v>644</v>
      </c>
      <c r="O13" s="41" t="s">
        <v>113</v>
      </c>
      <c r="P13" s="37" t="s">
        <v>931</v>
      </c>
    </row>
    <row r="14" spans="1:16" x14ac:dyDescent="0.25">
      <c r="A14" s="37" t="s">
        <v>920</v>
      </c>
      <c r="B14" s="37" t="s">
        <v>932</v>
      </c>
      <c r="C14" s="41">
        <v>1097</v>
      </c>
      <c r="D14" s="37">
        <v>1</v>
      </c>
      <c r="E14" s="117"/>
      <c r="F14" s="118"/>
      <c r="G14" s="118"/>
      <c r="H14" s="119"/>
      <c r="I14" s="117">
        <v>3</v>
      </c>
      <c r="J14" s="118">
        <v>5</v>
      </c>
      <c r="K14" s="118">
        <v>6</v>
      </c>
      <c r="L14" s="119">
        <v>5</v>
      </c>
      <c r="M14" s="41">
        <v>1987</v>
      </c>
      <c r="N14" s="37" t="s">
        <v>522</v>
      </c>
      <c r="O14" s="41" t="s">
        <v>117</v>
      </c>
      <c r="P14" s="37" t="s">
        <v>933</v>
      </c>
    </row>
    <row r="15" spans="1:16" x14ac:dyDescent="0.25">
      <c r="A15" s="37" t="s">
        <v>920</v>
      </c>
      <c r="B15" s="37" t="s">
        <v>262</v>
      </c>
      <c r="C15" s="41">
        <v>267</v>
      </c>
      <c r="D15" s="37">
        <v>1</v>
      </c>
      <c r="E15" s="117">
        <v>5</v>
      </c>
      <c r="F15" s="118">
        <v>4</v>
      </c>
      <c r="G15" s="118">
        <v>5</v>
      </c>
      <c r="H15" s="119">
        <v>5</v>
      </c>
      <c r="I15" s="117"/>
      <c r="J15" s="118"/>
      <c r="K15" s="118"/>
      <c r="L15" s="119"/>
      <c r="M15" s="41"/>
      <c r="N15" s="37" t="s">
        <v>186</v>
      </c>
      <c r="O15" s="41" t="s">
        <v>117</v>
      </c>
      <c r="P15" s="37"/>
    </row>
    <row r="16" spans="1:16" ht="13" thickBot="1" x14ac:dyDescent="0.3">
      <c r="A16" s="37" t="s">
        <v>920</v>
      </c>
      <c r="B16" s="37" t="s">
        <v>934</v>
      </c>
      <c r="C16" s="41">
        <v>904</v>
      </c>
      <c r="D16" s="37">
        <v>1</v>
      </c>
      <c r="E16" s="121">
        <v>4</v>
      </c>
      <c r="F16" s="122">
        <v>6</v>
      </c>
      <c r="G16" s="122">
        <v>5</v>
      </c>
      <c r="H16" s="123">
        <v>6</v>
      </c>
      <c r="I16" s="121"/>
      <c r="J16" s="122"/>
      <c r="K16" s="122"/>
      <c r="L16" s="123"/>
      <c r="M16" s="41">
        <v>1986</v>
      </c>
      <c r="N16" s="37" t="s">
        <v>935</v>
      </c>
      <c r="O16" s="41" t="s">
        <v>113</v>
      </c>
      <c r="P16" s="37"/>
    </row>
    <row r="17" spans="1:17" x14ac:dyDescent="0.25">
      <c r="A17" s="37"/>
      <c r="B17" s="37"/>
      <c r="C17" s="41"/>
      <c r="D17" s="37"/>
      <c r="E17" s="37"/>
      <c r="F17" s="37"/>
      <c r="G17" s="37"/>
      <c r="H17" s="37"/>
      <c r="I17" s="37"/>
      <c r="J17" s="37"/>
      <c r="K17" s="37"/>
      <c r="L17" s="37"/>
      <c r="M17" s="41"/>
      <c r="N17" s="37"/>
      <c r="O17" s="41"/>
      <c r="P17" s="37"/>
    </row>
    <row r="18" spans="1:17" x14ac:dyDescent="0.25">
      <c r="C18" s="115">
        <f>AVERAGE(C2:C16)/60</f>
        <v>14.606666666666666</v>
      </c>
      <c r="D18" s="115"/>
      <c r="E18" s="113">
        <f>AVERAGE(E2:E16)</f>
        <v>4.375</v>
      </c>
      <c r="F18" s="114">
        <f t="shared" ref="F18:K18" si="0">AVERAGE(F2:F16)</f>
        <v>5.375</v>
      </c>
      <c r="G18" s="113">
        <f t="shared" si="0"/>
        <v>3.875</v>
      </c>
      <c r="H18" s="114">
        <f t="shared" si="0"/>
        <v>5</v>
      </c>
      <c r="I18" s="114">
        <f t="shared" si="0"/>
        <v>4.7142857142857144</v>
      </c>
      <c r="J18" s="113">
        <f t="shared" si="0"/>
        <v>2.7142857142857144</v>
      </c>
      <c r="K18" s="114">
        <f t="shared" si="0"/>
        <v>4.2857142857142856</v>
      </c>
      <c r="L18" s="113">
        <f>AVERAGE(L2:L16)</f>
        <v>4.4285714285714288</v>
      </c>
    </row>
    <row r="19" spans="1:17" ht="13" thickBot="1" x14ac:dyDescent="0.3"/>
    <row r="20" spans="1:17" ht="13" x14ac:dyDescent="0.3">
      <c r="C20" s="38" t="s">
        <v>1</v>
      </c>
      <c r="D20" s="39" t="s">
        <v>282</v>
      </c>
      <c r="E20" s="40" t="s">
        <v>283</v>
      </c>
      <c r="F20" s="38" t="s">
        <v>2</v>
      </c>
      <c r="G20" s="39" t="s">
        <v>282</v>
      </c>
      <c r="H20" s="40" t="s">
        <v>283</v>
      </c>
      <c r="I20" s="38" t="s">
        <v>3</v>
      </c>
      <c r="J20" s="39" t="s">
        <v>282</v>
      </c>
      <c r="K20" s="39" t="s">
        <v>283</v>
      </c>
      <c r="L20" s="38" t="s">
        <v>4</v>
      </c>
      <c r="M20" s="39" t="s">
        <v>282</v>
      </c>
      <c r="N20" s="40" t="s">
        <v>283</v>
      </c>
      <c r="O20" s="101"/>
      <c r="P20" s="101"/>
      <c r="Q20" s="101"/>
    </row>
    <row r="21" spans="1:17" x14ac:dyDescent="0.25">
      <c r="C21" s="125" t="s">
        <v>945</v>
      </c>
      <c r="D21" s="179" t="s">
        <v>203</v>
      </c>
      <c r="E21" s="180"/>
      <c r="F21" s="87" t="s">
        <v>60</v>
      </c>
      <c r="G21" s="179" t="s">
        <v>203</v>
      </c>
      <c r="H21" s="180"/>
      <c r="I21" s="57" t="s">
        <v>60</v>
      </c>
      <c r="J21" s="179" t="s">
        <v>203</v>
      </c>
      <c r="K21" s="180"/>
      <c r="L21" s="57" t="s">
        <v>904</v>
      </c>
      <c r="M21" s="176" t="s">
        <v>203</v>
      </c>
      <c r="N21" s="175"/>
      <c r="O21" s="18"/>
      <c r="P21" s="177"/>
      <c r="Q21" s="177"/>
    </row>
    <row r="22" spans="1:17" x14ac:dyDescent="0.25">
      <c r="C22" s="124" t="s">
        <v>61</v>
      </c>
      <c r="D22" s="176" t="s">
        <v>949</v>
      </c>
      <c r="E22" s="175"/>
      <c r="F22" s="57" t="s">
        <v>61</v>
      </c>
      <c r="G22" s="176" t="s">
        <v>10</v>
      </c>
      <c r="H22" s="175"/>
      <c r="I22" s="57" t="s">
        <v>61</v>
      </c>
      <c r="J22" s="176" t="s">
        <v>33</v>
      </c>
      <c r="K22" s="176"/>
      <c r="L22" s="57" t="s">
        <v>905</v>
      </c>
      <c r="M22" s="176" t="s">
        <v>950</v>
      </c>
      <c r="N22" s="175"/>
      <c r="O22" s="18"/>
      <c r="P22" s="102"/>
      <c r="Q22" s="82"/>
    </row>
    <row r="23" spans="1:17" x14ac:dyDescent="0.25">
      <c r="C23" s="124" t="s">
        <v>62</v>
      </c>
      <c r="D23" s="111"/>
      <c r="E23" s="112"/>
      <c r="F23" s="57" t="s">
        <v>62</v>
      </c>
      <c r="G23" s="111"/>
      <c r="H23" s="112"/>
      <c r="I23" s="57" t="s">
        <v>62</v>
      </c>
      <c r="J23" s="18"/>
      <c r="K23" s="18"/>
      <c r="L23" s="57" t="s">
        <v>906</v>
      </c>
      <c r="M23" s="63"/>
      <c r="N23" s="58"/>
      <c r="O23" s="18"/>
      <c r="P23" s="179"/>
      <c r="Q23" s="179"/>
    </row>
    <row r="24" spans="1:17" ht="13" x14ac:dyDescent="0.3">
      <c r="C24" s="125" t="s">
        <v>946</v>
      </c>
      <c r="D24" s="105">
        <v>4.37</v>
      </c>
      <c r="E24" s="104" t="s">
        <v>951</v>
      </c>
      <c r="F24" s="57" t="s">
        <v>63</v>
      </c>
      <c r="G24" s="106">
        <v>2.71</v>
      </c>
      <c r="H24" s="104" t="s">
        <v>951</v>
      </c>
      <c r="I24" s="57" t="s">
        <v>63</v>
      </c>
      <c r="J24" s="104">
        <v>3.87</v>
      </c>
      <c r="K24" s="104" t="s">
        <v>951</v>
      </c>
      <c r="L24" s="57" t="s">
        <v>63</v>
      </c>
      <c r="M24" s="106">
        <v>4.42</v>
      </c>
      <c r="N24" s="103" t="s">
        <v>951</v>
      </c>
      <c r="O24" s="18"/>
      <c r="P24" s="101"/>
      <c r="Q24" s="84"/>
    </row>
    <row r="25" spans="1:17" x14ac:dyDescent="0.25">
      <c r="C25" s="125" t="s">
        <v>947</v>
      </c>
      <c r="D25" s="106">
        <v>4.71</v>
      </c>
      <c r="E25" s="78" t="s">
        <v>952</v>
      </c>
      <c r="F25" s="57" t="s">
        <v>64</v>
      </c>
      <c r="G25" s="106">
        <v>5.37</v>
      </c>
      <c r="H25" s="78" t="s">
        <v>952</v>
      </c>
      <c r="I25" s="57" t="s">
        <v>64</v>
      </c>
      <c r="J25" s="105">
        <v>4.28</v>
      </c>
      <c r="K25" s="78" t="s">
        <v>952</v>
      </c>
      <c r="L25" s="57" t="s">
        <v>907</v>
      </c>
      <c r="M25" s="106">
        <v>5</v>
      </c>
      <c r="N25" s="78" t="s">
        <v>952</v>
      </c>
      <c r="O25" s="18"/>
      <c r="P25" s="177"/>
      <c r="Q25" s="177"/>
    </row>
    <row r="26" spans="1:17" x14ac:dyDescent="0.25">
      <c r="C26" s="124" t="s">
        <v>65</v>
      </c>
      <c r="D26" s="18"/>
      <c r="E26" s="58"/>
      <c r="F26" s="57" t="s">
        <v>101</v>
      </c>
      <c r="G26" s="18"/>
      <c r="H26" s="107"/>
      <c r="I26" s="57" t="s">
        <v>65</v>
      </c>
      <c r="J26" s="18"/>
      <c r="K26" s="18"/>
      <c r="L26" s="57" t="s">
        <v>908</v>
      </c>
      <c r="M26" s="18"/>
      <c r="N26" s="58"/>
      <c r="O26" s="18"/>
      <c r="P26" s="18"/>
      <c r="Q26" s="18"/>
    </row>
    <row r="27" spans="1:17" ht="13.5" thickBot="1" x14ac:dyDescent="0.35">
      <c r="C27" s="126" t="s">
        <v>948</v>
      </c>
      <c r="D27" s="127"/>
      <c r="E27" s="128"/>
      <c r="F27" s="59" t="s">
        <v>66</v>
      </c>
      <c r="G27" s="127"/>
      <c r="H27" s="128"/>
      <c r="I27" s="59" t="s">
        <v>66</v>
      </c>
      <c r="J27" s="61"/>
      <c r="K27" s="61"/>
      <c r="L27" s="59" t="s">
        <v>909</v>
      </c>
      <c r="M27" s="61"/>
      <c r="N27" s="62"/>
      <c r="O27" s="18"/>
      <c r="P27" s="18"/>
      <c r="Q27" s="18"/>
    </row>
  </sheetData>
  <mergeCells count="11">
    <mergeCell ref="J21:K21"/>
    <mergeCell ref="M21:N21"/>
    <mergeCell ref="M22:N22"/>
    <mergeCell ref="P25:Q25"/>
    <mergeCell ref="D21:E21"/>
    <mergeCell ref="G21:H21"/>
    <mergeCell ref="P21:Q21"/>
    <mergeCell ref="P23:Q23"/>
    <mergeCell ref="G22:H22"/>
    <mergeCell ref="D22:E22"/>
    <mergeCell ref="J22:K2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6DB66-28CA-4CDB-83B3-EC8F6BFADD6A}">
  <dimension ref="A1:X160"/>
  <sheetViews>
    <sheetView topLeftCell="C124" workbookViewId="0">
      <selection activeCell="D138" sqref="D138:N139"/>
    </sheetView>
  </sheetViews>
  <sheetFormatPr defaultRowHeight="12.5" x14ac:dyDescent="0.25"/>
  <cols>
    <col min="1" max="1" width="23.453125" customWidth="1"/>
    <col min="2" max="2" width="24.81640625" customWidth="1"/>
    <col min="3" max="3" width="8.7265625" customWidth="1"/>
    <col min="4" max="4" width="12.453125" customWidth="1"/>
    <col min="5" max="5" width="8.7265625" style="54"/>
    <col min="6" max="6" width="11.08984375" customWidth="1"/>
    <col min="7" max="7" width="12.453125" style="54" customWidth="1"/>
    <col min="8" max="8" width="14.6328125" style="54" customWidth="1"/>
    <col min="9" max="9" width="9.81640625" style="47" customWidth="1"/>
    <col min="10" max="10" width="12.26953125" customWidth="1"/>
    <col min="11" max="11" width="17" customWidth="1"/>
    <col min="14" max="14" width="19.36328125" customWidth="1"/>
    <col min="16" max="16" width="8.7265625" customWidth="1"/>
    <col min="17" max="17" width="20.453125" customWidth="1"/>
    <col min="18" max="18" width="13.26953125" customWidth="1"/>
    <col min="19" max="20" width="13.26953125" style="54" customWidth="1"/>
    <col min="21" max="22" width="12.54296875" bestFit="1" customWidth="1"/>
    <col min="24" max="24" width="51.1796875" customWidth="1"/>
  </cols>
  <sheetData>
    <row r="1" spans="1:20" s="89" customFormat="1" ht="13" x14ac:dyDescent="0.3">
      <c r="A1" s="88" t="s">
        <v>107</v>
      </c>
      <c r="B1" s="88" t="s">
        <v>108</v>
      </c>
      <c r="C1" s="88" t="s">
        <v>953</v>
      </c>
      <c r="D1" s="88" t="s">
        <v>954</v>
      </c>
      <c r="E1" s="30" t="s">
        <v>955</v>
      </c>
      <c r="F1" s="30" t="s">
        <v>936</v>
      </c>
      <c r="G1" s="101" t="s">
        <v>1066</v>
      </c>
      <c r="H1" s="101" t="s">
        <v>1065</v>
      </c>
      <c r="I1" s="45" t="s">
        <v>197</v>
      </c>
      <c r="J1" s="88" t="s">
        <v>956</v>
      </c>
      <c r="K1" s="88"/>
      <c r="L1" s="88"/>
      <c r="M1" s="88"/>
      <c r="N1" s="88"/>
      <c r="O1" s="88"/>
      <c r="S1" s="30"/>
      <c r="T1" s="30"/>
    </row>
    <row r="2" spans="1:20" x14ac:dyDescent="0.25">
      <c r="A2" s="37" t="s">
        <v>957</v>
      </c>
      <c r="B2" s="37" t="s">
        <v>959</v>
      </c>
      <c r="C2" s="37">
        <v>272</v>
      </c>
      <c r="D2" s="37" t="s">
        <v>960</v>
      </c>
      <c r="E2" s="41" t="s">
        <v>117</v>
      </c>
      <c r="F2" s="41">
        <v>1</v>
      </c>
      <c r="G2" s="43">
        <v>6</v>
      </c>
      <c r="H2" s="43">
        <v>6</v>
      </c>
      <c r="I2" s="46"/>
      <c r="J2" s="37" t="s">
        <v>961</v>
      </c>
      <c r="K2" s="37"/>
      <c r="L2" s="37"/>
      <c r="M2" s="37"/>
      <c r="N2" s="37"/>
      <c r="O2" s="37"/>
    </row>
    <row r="3" spans="1:20" x14ac:dyDescent="0.25">
      <c r="A3" s="37" t="s">
        <v>957</v>
      </c>
      <c r="B3" s="37" t="s">
        <v>899</v>
      </c>
      <c r="C3" s="37">
        <v>2029</v>
      </c>
      <c r="D3" s="37" t="s">
        <v>152</v>
      </c>
      <c r="E3" s="41" t="s">
        <v>117</v>
      </c>
      <c r="F3" s="41">
        <v>1</v>
      </c>
      <c r="G3" s="43">
        <v>7</v>
      </c>
      <c r="H3" s="43">
        <v>4</v>
      </c>
      <c r="I3" s="46">
        <v>1979</v>
      </c>
      <c r="J3" s="37" t="s">
        <v>962</v>
      </c>
      <c r="K3" s="37"/>
      <c r="L3" s="37"/>
      <c r="M3" s="37"/>
      <c r="N3" s="37"/>
      <c r="O3" s="37"/>
    </row>
    <row r="4" spans="1:20" x14ac:dyDescent="0.25">
      <c r="A4" s="37" t="s">
        <v>957</v>
      </c>
      <c r="B4" s="37" t="s">
        <v>963</v>
      </c>
      <c r="C4" s="37">
        <v>196</v>
      </c>
      <c r="D4" s="37" t="s">
        <v>964</v>
      </c>
      <c r="E4" s="41" t="s">
        <v>113</v>
      </c>
      <c r="F4" s="41">
        <v>1</v>
      </c>
      <c r="G4" s="43">
        <v>5</v>
      </c>
      <c r="H4" s="43">
        <v>6</v>
      </c>
      <c r="I4" s="46">
        <v>1983</v>
      </c>
      <c r="J4" s="37" t="s">
        <v>965</v>
      </c>
      <c r="K4" s="37"/>
      <c r="L4" s="37"/>
      <c r="M4" s="37"/>
      <c r="N4" s="37"/>
      <c r="O4" s="37"/>
    </row>
    <row r="5" spans="1:20" x14ac:dyDescent="0.25">
      <c r="A5" s="37" t="s">
        <v>957</v>
      </c>
      <c r="B5" s="37" t="s">
        <v>966</v>
      </c>
      <c r="C5" s="37">
        <v>302</v>
      </c>
      <c r="D5" s="37" t="s">
        <v>967</v>
      </c>
      <c r="E5" s="41" t="s">
        <v>113</v>
      </c>
      <c r="F5" s="41">
        <v>1</v>
      </c>
      <c r="G5" s="43">
        <v>2</v>
      </c>
      <c r="H5" s="43">
        <v>6</v>
      </c>
      <c r="I5" s="46">
        <v>2000</v>
      </c>
      <c r="J5" s="37" t="s">
        <v>968</v>
      </c>
      <c r="K5" s="37"/>
      <c r="L5" s="37"/>
      <c r="M5" s="37"/>
      <c r="N5" s="37"/>
      <c r="O5" s="37"/>
    </row>
    <row r="6" spans="1:20" x14ac:dyDescent="0.25">
      <c r="A6" s="37" t="s">
        <v>957</v>
      </c>
      <c r="B6" s="37" t="s">
        <v>379</v>
      </c>
      <c r="C6" s="37">
        <v>157</v>
      </c>
      <c r="D6" s="37" t="s">
        <v>969</v>
      </c>
      <c r="E6" s="41" t="s">
        <v>117</v>
      </c>
      <c r="F6" s="41">
        <v>2</v>
      </c>
      <c r="G6" s="43">
        <v>2</v>
      </c>
      <c r="H6" s="43">
        <v>5</v>
      </c>
      <c r="I6" s="46">
        <v>1991</v>
      </c>
      <c r="J6" s="37" t="s">
        <v>970</v>
      </c>
      <c r="K6" s="37"/>
      <c r="L6" s="37"/>
      <c r="M6" s="37"/>
      <c r="N6" s="37"/>
      <c r="O6" s="37"/>
    </row>
    <row r="7" spans="1:20" x14ac:dyDescent="0.25">
      <c r="A7" s="37" t="s">
        <v>971</v>
      </c>
      <c r="B7" s="37" t="s">
        <v>972</v>
      </c>
      <c r="C7" s="37">
        <v>157</v>
      </c>
      <c r="D7" s="37" t="s">
        <v>644</v>
      </c>
      <c r="E7" s="41" t="s">
        <v>117</v>
      </c>
      <c r="F7" s="41">
        <v>1</v>
      </c>
      <c r="G7" s="43">
        <v>3</v>
      </c>
      <c r="H7" s="43">
        <v>6</v>
      </c>
      <c r="I7" s="46">
        <v>1968</v>
      </c>
      <c r="J7" s="37" t="s">
        <v>554</v>
      </c>
      <c r="K7" s="37"/>
      <c r="L7" s="37"/>
      <c r="M7" s="37"/>
      <c r="N7" s="37"/>
      <c r="O7" s="37"/>
    </row>
    <row r="8" spans="1:20" x14ac:dyDescent="0.25">
      <c r="A8" s="37" t="s">
        <v>971</v>
      </c>
      <c r="B8" s="37" t="s">
        <v>402</v>
      </c>
      <c r="C8" s="37">
        <v>202</v>
      </c>
      <c r="D8" s="37" t="s">
        <v>403</v>
      </c>
      <c r="E8" s="41" t="s">
        <v>117</v>
      </c>
      <c r="F8" s="41">
        <v>4</v>
      </c>
      <c r="G8" s="43">
        <v>1</v>
      </c>
      <c r="H8" s="43">
        <v>7</v>
      </c>
      <c r="I8" s="46">
        <v>1995</v>
      </c>
      <c r="J8" s="37" t="s">
        <v>973</v>
      </c>
      <c r="K8" s="37"/>
      <c r="L8" s="37"/>
      <c r="M8" s="37"/>
      <c r="N8" s="37"/>
      <c r="O8" s="37"/>
    </row>
    <row r="9" spans="1:20" x14ac:dyDescent="0.25">
      <c r="A9" s="37" t="s">
        <v>971</v>
      </c>
      <c r="B9" s="37" t="s">
        <v>974</v>
      </c>
      <c r="C9" s="37">
        <v>316</v>
      </c>
      <c r="D9" s="37" t="s">
        <v>975</v>
      </c>
      <c r="E9" s="41" t="s">
        <v>113</v>
      </c>
      <c r="F9" s="41">
        <v>2</v>
      </c>
      <c r="G9" s="43">
        <v>7</v>
      </c>
      <c r="H9" s="43">
        <v>7</v>
      </c>
      <c r="I9" s="46">
        <v>1962</v>
      </c>
      <c r="J9" s="37" t="s">
        <v>976</v>
      </c>
      <c r="K9" s="37"/>
      <c r="L9" s="37"/>
      <c r="M9" s="37"/>
      <c r="N9" s="37"/>
      <c r="O9" s="37"/>
    </row>
    <row r="10" spans="1:20" x14ac:dyDescent="0.25">
      <c r="A10" s="37" t="s">
        <v>971</v>
      </c>
      <c r="B10" s="37" t="s">
        <v>977</v>
      </c>
      <c r="C10" s="37">
        <v>316</v>
      </c>
      <c r="D10" s="37" t="s">
        <v>978</v>
      </c>
      <c r="E10" s="41" t="s">
        <v>117</v>
      </c>
      <c r="F10" s="41">
        <v>1</v>
      </c>
      <c r="G10" s="43">
        <v>5</v>
      </c>
      <c r="H10" s="43">
        <v>6</v>
      </c>
      <c r="I10" s="46">
        <v>1968</v>
      </c>
      <c r="J10" s="37" t="s">
        <v>979</v>
      </c>
      <c r="K10" s="37"/>
      <c r="L10" s="37"/>
      <c r="M10" s="37"/>
      <c r="N10" s="37"/>
      <c r="O10" s="37"/>
    </row>
    <row r="11" spans="1:20" x14ac:dyDescent="0.25">
      <c r="A11" s="37" t="s">
        <v>971</v>
      </c>
      <c r="B11" s="37" t="s">
        <v>980</v>
      </c>
      <c r="C11" s="37">
        <v>365</v>
      </c>
      <c r="D11" s="37" t="s">
        <v>981</v>
      </c>
      <c r="E11" s="41" t="s">
        <v>113</v>
      </c>
      <c r="F11" s="41">
        <v>1</v>
      </c>
      <c r="G11" s="43">
        <v>2</v>
      </c>
      <c r="H11" s="43">
        <v>7</v>
      </c>
      <c r="I11" s="46">
        <v>1993</v>
      </c>
      <c r="J11" s="37" t="s">
        <v>982</v>
      </c>
      <c r="K11" s="37"/>
      <c r="L11" s="37"/>
      <c r="M11" s="37"/>
      <c r="N11" s="37"/>
      <c r="O11" s="37"/>
    </row>
    <row r="12" spans="1:20" x14ac:dyDescent="0.25">
      <c r="A12" s="37" t="s">
        <v>971</v>
      </c>
      <c r="B12" s="37" t="s">
        <v>983</v>
      </c>
      <c r="C12" s="37">
        <v>566</v>
      </c>
      <c r="D12" s="37" t="s">
        <v>346</v>
      </c>
      <c r="E12" s="41" t="s">
        <v>113</v>
      </c>
      <c r="F12" s="41">
        <v>2</v>
      </c>
      <c r="G12" s="43">
        <v>6</v>
      </c>
      <c r="H12" s="43">
        <v>6</v>
      </c>
      <c r="I12" s="46">
        <v>1981</v>
      </c>
      <c r="J12" s="37" t="s">
        <v>984</v>
      </c>
      <c r="K12" s="37"/>
      <c r="L12" s="37"/>
      <c r="M12" s="37"/>
      <c r="N12" s="37"/>
      <c r="O12" s="37"/>
    </row>
    <row r="13" spans="1:20" x14ac:dyDescent="0.25">
      <c r="A13" s="37" t="s">
        <v>971</v>
      </c>
      <c r="B13" s="37" t="s">
        <v>985</v>
      </c>
      <c r="C13" s="37">
        <v>842</v>
      </c>
      <c r="D13" s="37" t="s">
        <v>986</v>
      </c>
      <c r="E13" s="41" t="s">
        <v>117</v>
      </c>
      <c r="F13" s="41">
        <v>1</v>
      </c>
      <c r="G13" s="43">
        <v>4</v>
      </c>
      <c r="H13" s="43">
        <v>4</v>
      </c>
      <c r="I13" s="46">
        <v>1988</v>
      </c>
      <c r="J13" s="37" t="s">
        <v>987</v>
      </c>
      <c r="K13" s="37"/>
      <c r="L13" s="37"/>
      <c r="M13" s="37"/>
      <c r="N13" s="37"/>
      <c r="O13" s="37"/>
    </row>
    <row r="14" spans="1:20" x14ac:dyDescent="0.25">
      <c r="A14" s="37" t="s">
        <v>971</v>
      </c>
      <c r="B14" s="37" t="s">
        <v>313</v>
      </c>
      <c r="C14" s="37">
        <v>1738</v>
      </c>
      <c r="D14" s="37" t="s">
        <v>314</v>
      </c>
      <c r="E14" s="41" t="s">
        <v>117</v>
      </c>
      <c r="F14" s="41">
        <v>1</v>
      </c>
      <c r="G14" s="43">
        <v>6</v>
      </c>
      <c r="H14" s="43">
        <v>6</v>
      </c>
      <c r="I14" s="46">
        <v>1993</v>
      </c>
      <c r="J14" s="37" t="s">
        <v>988</v>
      </c>
      <c r="K14" s="37"/>
      <c r="L14" s="37"/>
      <c r="M14" s="37"/>
      <c r="N14" s="37"/>
      <c r="O14" s="37"/>
    </row>
    <row r="15" spans="1:20" x14ac:dyDescent="0.25">
      <c r="A15" s="37" t="s">
        <v>971</v>
      </c>
      <c r="B15" s="37" t="s">
        <v>832</v>
      </c>
      <c r="C15" s="37">
        <v>3246</v>
      </c>
      <c r="D15" s="37" t="s">
        <v>833</v>
      </c>
      <c r="E15" s="41" t="s">
        <v>117</v>
      </c>
      <c r="F15" s="41">
        <v>1</v>
      </c>
      <c r="G15" s="43">
        <v>5</v>
      </c>
      <c r="H15" s="43">
        <v>5</v>
      </c>
      <c r="I15" s="46">
        <v>1984</v>
      </c>
      <c r="J15" s="37" t="s">
        <v>354</v>
      </c>
      <c r="K15" s="37"/>
      <c r="L15" s="37"/>
      <c r="M15" s="37"/>
      <c r="N15" s="37"/>
      <c r="O15" s="37"/>
    </row>
    <row r="16" spans="1:20" x14ac:dyDescent="0.25">
      <c r="A16" s="37" t="s">
        <v>971</v>
      </c>
      <c r="B16" s="37" t="s">
        <v>842</v>
      </c>
      <c r="C16" s="37">
        <v>3583</v>
      </c>
      <c r="D16" s="37" t="s">
        <v>384</v>
      </c>
      <c r="E16" s="41" t="s">
        <v>117</v>
      </c>
      <c r="F16" s="41">
        <v>1</v>
      </c>
      <c r="G16" s="43">
        <v>3</v>
      </c>
      <c r="H16" s="43">
        <v>3</v>
      </c>
      <c r="I16" s="46">
        <v>1959</v>
      </c>
      <c r="J16" s="37" t="s">
        <v>989</v>
      </c>
      <c r="K16" s="37"/>
      <c r="L16" s="37"/>
      <c r="M16" s="37"/>
      <c r="N16" s="37"/>
      <c r="O16" s="37"/>
    </row>
    <row r="17" spans="1:20" x14ac:dyDescent="0.25">
      <c r="A17" s="37" t="s">
        <v>990</v>
      </c>
      <c r="B17" s="37" t="s">
        <v>991</v>
      </c>
      <c r="C17" s="37">
        <v>189</v>
      </c>
      <c r="D17" s="37" t="s">
        <v>992</v>
      </c>
      <c r="E17" s="41" t="s">
        <v>113</v>
      </c>
      <c r="F17" s="41">
        <v>2</v>
      </c>
      <c r="G17" s="43">
        <v>5</v>
      </c>
      <c r="H17" s="43">
        <v>5</v>
      </c>
      <c r="I17" s="46">
        <v>1978</v>
      </c>
      <c r="J17" s="37" t="s">
        <v>993</v>
      </c>
      <c r="K17" s="37"/>
      <c r="L17" s="37"/>
      <c r="M17" s="37"/>
      <c r="N17" s="37"/>
      <c r="O17" s="37"/>
    </row>
    <row r="18" spans="1:20" x14ac:dyDescent="0.25">
      <c r="A18" s="37" t="s">
        <v>990</v>
      </c>
      <c r="B18" s="37" t="s">
        <v>994</v>
      </c>
      <c r="C18" s="37">
        <v>3310</v>
      </c>
      <c r="D18" s="37" t="s">
        <v>995</v>
      </c>
      <c r="E18" s="41" t="s">
        <v>117</v>
      </c>
      <c r="F18" s="41">
        <v>1</v>
      </c>
      <c r="G18" s="43">
        <v>6</v>
      </c>
      <c r="H18" s="43">
        <v>6</v>
      </c>
      <c r="I18" s="46">
        <v>1976</v>
      </c>
      <c r="J18" s="37" t="s">
        <v>958</v>
      </c>
      <c r="K18" s="37"/>
      <c r="L18" s="37"/>
      <c r="M18" s="37"/>
      <c r="N18" s="37"/>
      <c r="O18" s="37"/>
    </row>
    <row r="19" spans="1:20" x14ac:dyDescent="0.25">
      <c r="A19" s="37" t="s">
        <v>990</v>
      </c>
      <c r="B19" s="37" t="s">
        <v>996</v>
      </c>
      <c r="C19" s="37">
        <v>386</v>
      </c>
      <c r="D19" s="37" t="s">
        <v>269</v>
      </c>
      <c r="E19" s="41" t="s">
        <v>113</v>
      </c>
      <c r="F19" s="41">
        <v>2</v>
      </c>
      <c r="G19" s="43">
        <v>7</v>
      </c>
      <c r="H19" s="43">
        <v>7</v>
      </c>
      <c r="I19" s="46">
        <v>1989</v>
      </c>
      <c r="J19" s="37" t="s">
        <v>997</v>
      </c>
      <c r="K19" s="37"/>
      <c r="L19" s="37"/>
      <c r="M19" s="37"/>
      <c r="N19" s="37"/>
      <c r="O19" s="37"/>
    </row>
    <row r="20" spans="1:20" x14ac:dyDescent="0.25">
      <c r="A20" s="37" t="s">
        <v>990</v>
      </c>
      <c r="B20" s="37" t="s">
        <v>998</v>
      </c>
      <c r="C20" s="37">
        <v>1431</v>
      </c>
      <c r="D20" s="37" t="s">
        <v>999</v>
      </c>
      <c r="E20" s="41" t="s">
        <v>117</v>
      </c>
      <c r="F20" s="41">
        <v>1</v>
      </c>
      <c r="G20" s="43">
        <v>6</v>
      </c>
      <c r="H20" s="43">
        <v>6</v>
      </c>
      <c r="I20" s="46">
        <v>1946</v>
      </c>
      <c r="J20" s="37" t="s">
        <v>1000</v>
      </c>
      <c r="K20" s="37"/>
      <c r="L20" s="37"/>
      <c r="M20" s="37"/>
      <c r="N20" s="37"/>
      <c r="O20" s="37"/>
    </row>
    <row r="21" spans="1:20" x14ac:dyDescent="0.25">
      <c r="A21" s="37" t="s">
        <v>990</v>
      </c>
      <c r="B21" s="37" t="s">
        <v>1001</v>
      </c>
      <c r="C21" s="37">
        <v>528</v>
      </c>
      <c r="D21" s="37" t="s">
        <v>310</v>
      </c>
      <c r="E21" s="41" t="s">
        <v>113</v>
      </c>
      <c r="F21" s="41">
        <v>1</v>
      </c>
      <c r="G21" s="43">
        <v>2</v>
      </c>
      <c r="H21" s="43">
        <v>3</v>
      </c>
      <c r="I21" s="46">
        <v>1994</v>
      </c>
      <c r="J21" s="37" t="s">
        <v>1002</v>
      </c>
      <c r="K21" s="37"/>
      <c r="L21" s="37"/>
      <c r="M21" s="37"/>
      <c r="N21" s="37"/>
      <c r="O21" s="37"/>
    </row>
    <row r="22" spans="1:20" x14ac:dyDescent="0.25">
      <c r="A22" s="37" t="s">
        <v>990</v>
      </c>
      <c r="B22" s="37" t="s">
        <v>1003</v>
      </c>
      <c r="C22" s="37">
        <v>600</v>
      </c>
      <c r="D22" s="37" t="s">
        <v>598</v>
      </c>
      <c r="E22" s="41" t="s">
        <v>113</v>
      </c>
      <c r="F22" s="41">
        <v>1</v>
      </c>
      <c r="G22" s="43">
        <v>5</v>
      </c>
      <c r="H22" s="43">
        <v>6</v>
      </c>
      <c r="I22" s="46">
        <v>1974</v>
      </c>
      <c r="J22" s="37" t="s">
        <v>1004</v>
      </c>
      <c r="K22" s="37"/>
      <c r="L22" s="37"/>
      <c r="M22" s="37"/>
      <c r="N22" s="37"/>
      <c r="O22" s="37"/>
    </row>
    <row r="23" spans="1:20" x14ac:dyDescent="0.25">
      <c r="A23" s="37" t="s">
        <v>990</v>
      </c>
      <c r="B23" s="37" t="s">
        <v>1005</v>
      </c>
      <c r="C23" s="37">
        <v>350</v>
      </c>
      <c r="D23" s="37" t="s">
        <v>1006</v>
      </c>
      <c r="E23" s="41" t="s">
        <v>117</v>
      </c>
      <c r="F23" s="41">
        <v>1</v>
      </c>
      <c r="G23" s="43">
        <v>6</v>
      </c>
      <c r="H23" s="43">
        <v>7</v>
      </c>
      <c r="I23" s="46">
        <v>1980</v>
      </c>
      <c r="J23" s="37" t="s">
        <v>1007</v>
      </c>
      <c r="K23" s="37"/>
      <c r="L23" s="37"/>
      <c r="M23" s="37"/>
      <c r="N23" s="37"/>
      <c r="O23" s="37"/>
    </row>
    <row r="24" spans="1:20" x14ac:dyDescent="0.25">
      <c r="A24" s="37" t="s">
        <v>990</v>
      </c>
      <c r="B24" s="37" t="s">
        <v>1008</v>
      </c>
      <c r="C24" s="37">
        <v>296</v>
      </c>
      <c r="D24" s="37" t="s">
        <v>399</v>
      </c>
      <c r="E24" s="41" t="s">
        <v>113</v>
      </c>
      <c r="F24" s="41">
        <v>1</v>
      </c>
      <c r="G24" s="43">
        <v>5</v>
      </c>
      <c r="H24" s="43">
        <v>7</v>
      </c>
      <c r="I24" s="46">
        <v>1987</v>
      </c>
      <c r="J24" s="37" t="s">
        <v>225</v>
      </c>
      <c r="K24" s="37"/>
      <c r="L24" s="37"/>
      <c r="M24" s="37"/>
      <c r="N24" s="37"/>
      <c r="O24" s="37"/>
    </row>
    <row r="25" spans="1:20" x14ac:dyDescent="0.25">
      <c r="A25" s="37" t="s">
        <v>990</v>
      </c>
      <c r="B25" s="37" t="s">
        <v>1009</v>
      </c>
      <c r="C25" s="37">
        <v>1772</v>
      </c>
      <c r="D25" s="37" t="s">
        <v>112</v>
      </c>
      <c r="E25" s="41" t="s">
        <v>117</v>
      </c>
      <c r="F25" s="41">
        <v>1</v>
      </c>
      <c r="G25" s="43">
        <v>2</v>
      </c>
      <c r="H25" s="43">
        <v>5</v>
      </c>
      <c r="I25" s="46">
        <v>1954</v>
      </c>
      <c r="J25" s="37" t="s">
        <v>1010</v>
      </c>
      <c r="K25" s="37"/>
      <c r="L25" s="37"/>
      <c r="M25" s="37"/>
      <c r="N25" s="37"/>
      <c r="O25" s="37"/>
    </row>
    <row r="26" spans="1:20" x14ac:dyDescent="0.25">
      <c r="A26" s="37" t="s">
        <v>1091</v>
      </c>
      <c r="B26" s="37" t="s">
        <v>686</v>
      </c>
      <c r="C26" s="37">
        <v>503</v>
      </c>
      <c r="D26" s="37" t="s">
        <v>179</v>
      </c>
      <c r="E26" s="41" t="s">
        <v>117</v>
      </c>
      <c r="F26" s="41">
        <v>1</v>
      </c>
      <c r="G26" s="43">
        <v>5</v>
      </c>
      <c r="H26" s="43">
        <v>5</v>
      </c>
      <c r="I26" s="46">
        <v>1989</v>
      </c>
      <c r="J26" s="37" t="s">
        <v>1092</v>
      </c>
      <c r="S26"/>
      <c r="T26"/>
    </row>
    <row r="27" spans="1:20" x14ac:dyDescent="0.25">
      <c r="A27" s="37" t="s">
        <v>1091</v>
      </c>
      <c r="B27" s="37" t="s">
        <v>701</v>
      </c>
      <c r="C27" s="37">
        <v>1487</v>
      </c>
      <c r="D27" s="37" t="s">
        <v>702</v>
      </c>
      <c r="E27" s="41" t="s">
        <v>113</v>
      </c>
      <c r="F27" s="41">
        <v>1</v>
      </c>
      <c r="G27" s="43">
        <v>2</v>
      </c>
      <c r="H27" s="43">
        <v>6</v>
      </c>
      <c r="I27" s="46">
        <v>1968</v>
      </c>
      <c r="J27" s="37" t="s">
        <v>1093</v>
      </c>
      <c r="S27"/>
      <c r="T27"/>
    </row>
    <row r="28" spans="1:20" x14ac:dyDescent="0.25">
      <c r="A28" s="37" t="s">
        <v>1091</v>
      </c>
      <c r="B28" s="37" t="s">
        <v>917</v>
      </c>
      <c r="C28" s="37">
        <v>427</v>
      </c>
      <c r="D28" s="37" t="s">
        <v>918</v>
      </c>
      <c r="E28" s="41" t="s">
        <v>117</v>
      </c>
      <c r="F28" s="41">
        <v>1</v>
      </c>
      <c r="G28" s="43">
        <v>7</v>
      </c>
      <c r="H28" s="43">
        <v>5</v>
      </c>
      <c r="I28" s="46">
        <v>1993</v>
      </c>
      <c r="J28" s="37" t="s">
        <v>1094</v>
      </c>
      <c r="S28"/>
      <c r="T28"/>
    </row>
    <row r="29" spans="1:20" x14ac:dyDescent="0.25">
      <c r="A29" s="37" t="s">
        <v>1091</v>
      </c>
      <c r="B29" s="37" t="s">
        <v>313</v>
      </c>
      <c r="C29" s="37">
        <v>695</v>
      </c>
      <c r="D29" s="37" t="s">
        <v>314</v>
      </c>
      <c r="E29" s="41" t="s">
        <v>117</v>
      </c>
      <c r="F29" s="41">
        <v>1</v>
      </c>
      <c r="G29" s="43">
        <v>6</v>
      </c>
      <c r="H29" s="43">
        <v>6</v>
      </c>
      <c r="I29" s="46">
        <v>1993</v>
      </c>
      <c r="J29" s="37" t="s">
        <v>988</v>
      </c>
      <c r="S29"/>
      <c r="T29"/>
    </row>
    <row r="30" spans="1:20" x14ac:dyDescent="0.25">
      <c r="A30" s="37" t="s">
        <v>1091</v>
      </c>
      <c r="B30" s="37" t="s">
        <v>839</v>
      </c>
      <c r="C30" s="37">
        <v>522</v>
      </c>
      <c r="D30" s="37" t="s">
        <v>840</v>
      </c>
      <c r="E30" s="41" t="s">
        <v>117</v>
      </c>
      <c r="F30" s="41">
        <v>1</v>
      </c>
      <c r="G30" s="43">
        <v>5</v>
      </c>
      <c r="H30" s="43">
        <v>7</v>
      </c>
      <c r="I30" s="46">
        <v>1986</v>
      </c>
      <c r="J30" s="37" t="s">
        <v>1095</v>
      </c>
      <c r="S30"/>
      <c r="T30"/>
    </row>
    <row r="31" spans="1:20" s="37" customFormat="1" x14ac:dyDescent="0.25">
      <c r="A31" s="37" t="s">
        <v>1157</v>
      </c>
      <c r="B31" s="37" t="s">
        <v>1158</v>
      </c>
      <c r="C31" s="37">
        <v>603</v>
      </c>
      <c r="D31" s="37" t="s">
        <v>1159</v>
      </c>
      <c r="E31" s="41" t="s">
        <v>113</v>
      </c>
      <c r="F31" s="41">
        <v>2</v>
      </c>
      <c r="G31" s="41">
        <v>2</v>
      </c>
      <c r="H31" s="41">
        <v>6</v>
      </c>
      <c r="I31" s="46">
        <v>1972</v>
      </c>
      <c r="J31" s="37" t="s">
        <v>1160</v>
      </c>
    </row>
    <row r="32" spans="1:20" x14ac:dyDescent="0.25">
      <c r="G32" s="139"/>
      <c r="H32" s="139"/>
      <c r="L32" s="37"/>
      <c r="M32" s="37"/>
      <c r="N32" s="37"/>
      <c r="O32" s="37"/>
      <c r="S32"/>
      <c r="T32"/>
    </row>
    <row r="33" spans="1:15" x14ac:dyDescent="0.25">
      <c r="F33" s="54"/>
      <c r="G33" s="139"/>
      <c r="H33" s="139"/>
    </row>
    <row r="34" spans="1:15" x14ac:dyDescent="0.25">
      <c r="A34" s="37" t="s">
        <v>1011</v>
      </c>
      <c r="B34" s="37" t="s">
        <v>1012</v>
      </c>
      <c r="C34" s="37">
        <v>665</v>
      </c>
      <c r="D34" s="37" t="s">
        <v>1013</v>
      </c>
      <c r="E34" s="41" t="s">
        <v>117</v>
      </c>
      <c r="F34" s="41">
        <v>1</v>
      </c>
      <c r="G34" s="43">
        <v>6</v>
      </c>
      <c r="H34" s="43">
        <v>2</v>
      </c>
      <c r="I34" s="46">
        <v>1956</v>
      </c>
      <c r="J34" s="37" t="s">
        <v>1014</v>
      </c>
      <c r="K34" s="37"/>
      <c r="L34" s="37"/>
      <c r="M34" s="37"/>
      <c r="N34" s="37"/>
      <c r="O34" s="37"/>
    </row>
    <row r="35" spans="1:15" x14ac:dyDescent="0.25">
      <c r="A35" s="37" t="s">
        <v>1011</v>
      </c>
      <c r="B35" s="37" t="s">
        <v>1015</v>
      </c>
      <c r="C35" s="37">
        <v>392</v>
      </c>
      <c r="D35" s="37" t="s">
        <v>528</v>
      </c>
      <c r="E35" s="41" t="s">
        <v>113</v>
      </c>
      <c r="F35" s="41">
        <v>2</v>
      </c>
      <c r="G35" s="43">
        <v>6</v>
      </c>
      <c r="H35" s="43">
        <v>3</v>
      </c>
      <c r="I35" s="46">
        <v>1958</v>
      </c>
      <c r="J35" s="37" t="s">
        <v>114</v>
      </c>
      <c r="K35" s="37"/>
      <c r="L35" s="37"/>
      <c r="M35" s="37"/>
      <c r="N35" s="37"/>
      <c r="O35" s="37"/>
    </row>
    <row r="36" spans="1:15" x14ac:dyDescent="0.25">
      <c r="A36" s="37" t="s">
        <v>1011</v>
      </c>
      <c r="B36" s="37" t="s">
        <v>1016</v>
      </c>
      <c r="C36" s="37">
        <v>603</v>
      </c>
      <c r="D36" s="37" t="s">
        <v>648</v>
      </c>
      <c r="E36" s="41" t="s">
        <v>113</v>
      </c>
      <c r="F36" s="41">
        <v>1</v>
      </c>
      <c r="G36" s="43">
        <v>6</v>
      </c>
      <c r="H36" s="43">
        <v>4</v>
      </c>
      <c r="I36" s="46">
        <v>1985</v>
      </c>
      <c r="J36" s="37" t="s">
        <v>1017</v>
      </c>
      <c r="K36" s="37"/>
      <c r="L36" s="37"/>
      <c r="M36" s="37"/>
      <c r="N36" s="37"/>
      <c r="O36" s="37"/>
    </row>
    <row r="37" spans="1:15" x14ac:dyDescent="0.25">
      <c r="A37" s="37" t="s">
        <v>1011</v>
      </c>
      <c r="B37" s="37" t="s">
        <v>1018</v>
      </c>
      <c r="C37" s="37">
        <v>152</v>
      </c>
      <c r="D37" s="37" t="s">
        <v>1019</v>
      </c>
      <c r="E37" s="41" t="s">
        <v>113</v>
      </c>
      <c r="F37" s="41">
        <v>1</v>
      </c>
      <c r="G37" s="43">
        <v>6</v>
      </c>
      <c r="H37" s="43">
        <v>5</v>
      </c>
      <c r="I37" s="46">
        <v>1979</v>
      </c>
      <c r="J37" s="37"/>
      <c r="K37" s="37"/>
      <c r="L37" s="37"/>
      <c r="M37" s="37"/>
      <c r="N37" s="37"/>
      <c r="O37" s="37"/>
    </row>
    <row r="38" spans="1:15" x14ac:dyDescent="0.25">
      <c r="A38" s="37" t="s">
        <v>1011</v>
      </c>
      <c r="B38" s="37" t="s">
        <v>1020</v>
      </c>
      <c r="C38" s="37">
        <v>2888</v>
      </c>
      <c r="D38" s="37" t="s">
        <v>227</v>
      </c>
      <c r="E38" s="41" t="s">
        <v>113</v>
      </c>
      <c r="F38" s="41">
        <v>1</v>
      </c>
      <c r="G38" s="43">
        <v>3</v>
      </c>
      <c r="H38" s="43">
        <v>5</v>
      </c>
      <c r="I38" s="46">
        <v>1989</v>
      </c>
      <c r="J38" s="37" t="s">
        <v>1021</v>
      </c>
      <c r="K38" s="37"/>
      <c r="L38" s="37"/>
      <c r="M38" s="37"/>
      <c r="N38" s="37"/>
      <c r="O38" s="37"/>
    </row>
    <row r="39" spans="1:15" x14ac:dyDescent="0.25">
      <c r="A39" s="37" t="s">
        <v>1011</v>
      </c>
      <c r="B39" s="37" t="s">
        <v>1022</v>
      </c>
      <c r="C39" s="37">
        <v>232</v>
      </c>
      <c r="D39" s="37" t="s">
        <v>1023</v>
      </c>
      <c r="E39" s="41" t="s">
        <v>113</v>
      </c>
      <c r="F39" s="41">
        <v>1</v>
      </c>
      <c r="G39" s="43">
        <v>5</v>
      </c>
      <c r="H39" s="43">
        <v>2</v>
      </c>
      <c r="I39" s="46">
        <v>1992</v>
      </c>
      <c r="J39" s="37" t="s">
        <v>1024</v>
      </c>
      <c r="K39" s="37"/>
      <c r="L39" s="37"/>
      <c r="M39" s="37"/>
      <c r="N39" s="37"/>
      <c r="O39" s="37"/>
    </row>
    <row r="40" spans="1:15" x14ac:dyDescent="0.25">
      <c r="A40" s="37" t="s">
        <v>1011</v>
      </c>
      <c r="B40" s="37" t="s">
        <v>1025</v>
      </c>
      <c r="C40" s="37">
        <v>229</v>
      </c>
      <c r="D40" s="37" t="s">
        <v>848</v>
      </c>
      <c r="E40" s="41" t="s">
        <v>117</v>
      </c>
      <c r="F40" s="41">
        <v>2</v>
      </c>
      <c r="G40" s="43">
        <v>3</v>
      </c>
      <c r="H40" s="43">
        <v>2</v>
      </c>
      <c r="I40" s="46">
        <v>1989</v>
      </c>
      <c r="J40" s="37" t="s">
        <v>1026</v>
      </c>
      <c r="K40" s="37"/>
      <c r="L40" s="37"/>
      <c r="M40" s="37"/>
      <c r="N40" s="37"/>
      <c r="O40" s="37"/>
    </row>
    <row r="41" spans="1:15" x14ac:dyDescent="0.25">
      <c r="A41" s="37" t="s">
        <v>1011</v>
      </c>
      <c r="B41" s="37" t="s">
        <v>675</v>
      </c>
      <c r="C41" s="37">
        <v>1706</v>
      </c>
      <c r="D41" s="37" t="s">
        <v>676</v>
      </c>
      <c r="E41" s="41" t="s">
        <v>117</v>
      </c>
      <c r="F41" s="41">
        <v>1</v>
      </c>
      <c r="G41" s="43">
        <v>3</v>
      </c>
      <c r="H41" s="43">
        <v>2</v>
      </c>
      <c r="I41" s="46">
        <v>1994</v>
      </c>
      <c r="J41" s="37" t="s">
        <v>1027</v>
      </c>
      <c r="K41" s="37"/>
      <c r="L41" s="37"/>
      <c r="M41" s="37"/>
      <c r="N41" s="37"/>
      <c r="O41" s="37"/>
    </row>
    <row r="42" spans="1:15" x14ac:dyDescent="0.25">
      <c r="A42" s="37" t="s">
        <v>1041</v>
      </c>
      <c r="B42" s="37" t="s">
        <v>1042</v>
      </c>
      <c r="C42" s="37">
        <v>722</v>
      </c>
      <c r="D42" s="37" t="s">
        <v>717</v>
      </c>
      <c r="E42" s="41" t="s">
        <v>113</v>
      </c>
      <c r="F42" s="41">
        <v>3</v>
      </c>
      <c r="G42" s="43">
        <v>6</v>
      </c>
      <c r="H42" s="43">
        <v>6</v>
      </c>
      <c r="I42" s="46">
        <v>1997</v>
      </c>
      <c r="J42" s="37" t="s">
        <v>1043</v>
      </c>
      <c r="K42" s="37"/>
      <c r="L42" s="37"/>
      <c r="M42" s="37"/>
      <c r="N42" s="37"/>
      <c r="O42" s="37"/>
    </row>
    <row r="43" spans="1:15" x14ac:dyDescent="0.25">
      <c r="A43" s="37" t="s">
        <v>1041</v>
      </c>
      <c r="B43" s="37" t="s">
        <v>1045</v>
      </c>
      <c r="C43" s="37">
        <v>414</v>
      </c>
      <c r="D43" s="37"/>
      <c r="E43" s="41" t="s">
        <v>113</v>
      </c>
      <c r="F43" s="41">
        <v>1</v>
      </c>
      <c r="G43" s="43">
        <v>7</v>
      </c>
      <c r="H43" s="43">
        <v>5</v>
      </c>
      <c r="I43" s="46">
        <v>1998</v>
      </c>
      <c r="J43" s="37" t="s">
        <v>1046</v>
      </c>
      <c r="K43" s="37"/>
      <c r="L43" s="37"/>
      <c r="M43" s="37"/>
      <c r="N43" s="37"/>
      <c r="O43" s="37"/>
    </row>
    <row r="44" spans="1:15" x14ac:dyDescent="0.25">
      <c r="A44" s="37" t="s">
        <v>1041</v>
      </c>
      <c r="B44" s="37" t="s">
        <v>983</v>
      </c>
      <c r="C44" s="37">
        <v>1684</v>
      </c>
      <c r="D44" s="37" t="s">
        <v>346</v>
      </c>
      <c r="E44" s="41" t="s">
        <v>113</v>
      </c>
      <c r="F44" s="41">
        <v>1</v>
      </c>
      <c r="G44" s="43">
        <v>6</v>
      </c>
      <c r="H44" s="43">
        <v>6</v>
      </c>
      <c r="I44" s="46">
        <v>1981</v>
      </c>
      <c r="J44" s="37" t="s">
        <v>1047</v>
      </c>
      <c r="K44" s="37"/>
      <c r="L44" s="37"/>
      <c r="M44" s="37"/>
      <c r="N44" s="37"/>
      <c r="O44" s="37"/>
    </row>
    <row r="45" spans="1:15" x14ac:dyDescent="0.25">
      <c r="A45" s="37" t="s">
        <v>1041</v>
      </c>
      <c r="B45" s="37" t="s">
        <v>1048</v>
      </c>
      <c r="C45" s="37">
        <v>554</v>
      </c>
      <c r="D45" s="37" t="s">
        <v>411</v>
      </c>
      <c r="E45" s="41" t="s">
        <v>113</v>
      </c>
      <c r="F45" s="41">
        <v>1</v>
      </c>
      <c r="G45" s="43">
        <v>5</v>
      </c>
      <c r="H45" s="43">
        <v>5</v>
      </c>
      <c r="I45" s="46">
        <v>1979</v>
      </c>
      <c r="J45" s="37" t="s">
        <v>1044</v>
      </c>
      <c r="K45" s="37"/>
      <c r="L45" s="37"/>
      <c r="M45" s="37"/>
      <c r="N45" s="37"/>
      <c r="O45" s="37"/>
    </row>
    <row r="46" spans="1:15" x14ac:dyDescent="0.25">
      <c r="A46" s="37" t="s">
        <v>1041</v>
      </c>
      <c r="B46" s="37" t="s">
        <v>1049</v>
      </c>
      <c r="C46" s="37">
        <v>1011</v>
      </c>
      <c r="D46" s="37" t="s">
        <v>1050</v>
      </c>
      <c r="E46" s="41" t="s">
        <v>113</v>
      </c>
      <c r="F46" s="41">
        <v>1</v>
      </c>
      <c r="G46" s="43">
        <v>5</v>
      </c>
      <c r="H46" s="43">
        <v>6</v>
      </c>
      <c r="I46" s="46">
        <v>1972</v>
      </c>
      <c r="J46" s="37" t="s">
        <v>1051</v>
      </c>
      <c r="K46" s="37"/>
      <c r="L46" s="37"/>
      <c r="M46" s="37"/>
      <c r="N46" s="37"/>
      <c r="O46" s="37"/>
    </row>
    <row r="47" spans="1:15" x14ac:dyDescent="0.25">
      <c r="A47" s="37" t="s">
        <v>1041</v>
      </c>
      <c r="B47" s="37" t="s">
        <v>1052</v>
      </c>
      <c r="C47" s="37">
        <v>659</v>
      </c>
      <c r="D47" s="37" t="s">
        <v>224</v>
      </c>
      <c r="E47" s="41" t="s">
        <v>117</v>
      </c>
      <c r="F47" s="41">
        <v>1</v>
      </c>
      <c r="G47" s="43">
        <v>7</v>
      </c>
      <c r="H47" s="43">
        <v>5</v>
      </c>
      <c r="I47" s="46"/>
      <c r="J47" s="37" t="s">
        <v>1053</v>
      </c>
      <c r="K47" s="37"/>
      <c r="L47" s="37"/>
      <c r="M47" s="37"/>
      <c r="N47" s="37"/>
      <c r="O47" s="37"/>
    </row>
    <row r="48" spans="1:15" x14ac:dyDescent="0.25">
      <c r="A48" s="37" t="s">
        <v>1041</v>
      </c>
      <c r="B48" s="37" t="s">
        <v>877</v>
      </c>
      <c r="C48" s="37">
        <v>247</v>
      </c>
      <c r="D48" s="37" t="s">
        <v>878</v>
      </c>
      <c r="E48" s="41" t="s">
        <v>117</v>
      </c>
      <c r="F48" s="41">
        <v>1</v>
      </c>
      <c r="G48" s="43">
        <v>1</v>
      </c>
      <c r="H48" s="43">
        <v>2</v>
      </c>
      <c r="I48" s="46">
        <v>1982</v>
      </c>
      <c r="J48" s="37" t="s">
        <v>1054</v>
      </c>
      <c r="K48" s="37"/>
      <c r="L48" s="37"/>
      <c r="M48" s="37"/>
      <c r="N48" s="37"/>
      <c r="O48" s="37"/>
    </row>
    <row r="49" spans="1:20" x14ac:dyDescent="0.25">
      <c r="A49" s="37" t="s">
        <v>1055</v>
      </c>
      <c r="B49" s="37" t="s">
        <v>1056</v>
      </c>
      <c r="C49" s="37">
        <v>647</v>
      </c>
      <c r="D49" s="37" t="s">
        <v>1057</v>
      </c>
      <c r="E49" s="41" t="s">
        <v>113</v>
      </c>
      <c r="F49" s="41">
        <v>2</v>
      </c>
      <c r="G49" s="43">
        <v>6</v>
      </c>
      <c r="H49" s="43">
        <v>6</v>
      </c>
      <c r="I49" s="46">
        <v>1993</v>
      </c>
      <c r="J49" s="37" t="s">
        <v>212</v>
      </c>
      <c r="K49" s="37"/>
      <c r="L49" s="37"/>
      <c r="M49" s="37"/>
      <c r="N49" s="37"/>
      <c r="O49" s="37"/>
    </row>
    <row r="50" spans="1:20" x14ac:dyDescent="0.25">
      <c r="A50" s="37" t="s">
        <v>1055</v>
      </c>
      <c r="B50" s="37" t="s">
        <v>1058</v>
      </c>
      <c r="C50" s="37">
        <v>398</v>
      </c>
      <c r="D50" s="37" t="s">
        <v>1059</v>
      </c>
      <c r="E50" s="41" t="s">
        <v>113</v>
      </c>
      <c r="F50" s="41">
        <v>1</v>
      </c>
      <c r="G50" s="43">
        <v>6</v>
      </c>
      <c r="H50" s="43">
        <v>6</v>
      </c>
      <c r="I50" s="46">
        <v>1990</v>
      </c>
      <c r="J50" s="37" t="s">
        <v>1060</v>
      </c>
      <c r="K50" s="37"/>
      <c r="L50" s="37"/>
      <c r="M50" s="37"/>
      <c r="N50" s="37"/>
      <c r="O50" s="37"/>
    </row>
    <row r="51" spans="1:20" x14ac:dyDescent="0.25">
      <c r="A51" s="37" t="s">
        <v>1055</v>
      </c>
      <c r="B51" s="37" t="s">
        <v>1061</v>
      </c>
      <c r="C51" s="37">
        <v>511</v>
      </c>
      <c r="D51" s="37" t="s">
        <v>179</v>
      </c>
      <c r="E51" s="41" t="s">
        <v>113</v>
      </c>
      <c r="F51" s="41">
        <v>1</v>
      </c>
      <c r="G51" s="43">
        <v>7</v>
      </c>
      <c r="H51" s="43">
        <v>7</v>
      </c>
      <c r="I51" s="46">
        <v>1970</v>
      </c>
      <c r="J51" s="37" t="s">
        <v>1062</v>
      </c>
      <c r="K51" s="37"/>
      <c r="L51" s="37"/>
      <c r="M51" s="37"/>
      <c r="N51" s="37"/>
      <c r="O51" s="37"/>
    </row>
    <row r="52" spans="1:20" x14ac:dyDescent="0.25">
      <c r="A52" s="37" t="s">
        <v>1055</v>
      </c>
      <c r="B52" s="37" t="s">
        <v>839</v>
      </c>
      <c r="C52" s="37">
        <v>2892</v>
      </c>
      <c r="D52" s="37" t="s">
        <v>840</v>
      </c>
      <c r="E52" s="41" t="s">
        <v>117</v>
      </c>
      <c r="F52" s="41">
        <v>1</v>
      </c>
      <c r="G52" s="43">
        <v>7</v>
      </c>
      <c r="H52" s="43">
        <v>4</v>
      </c>
      <c r="I52" s="46">
        <v>1986</v>
      </c>
      <c r="J52" s="37" t="s">
        <v>1063</v>
      </c>
      <c r="K52" s="37"/>
      <c r="L52" s="37"/>
      <c r="M52" s="37"/>
      <c r="N52" s="37"/>
      <c r="O52" s="37"/>
    </row>
    <row r="53" spans="1:20" x14ac:dyDescent="0.25">
      <c r="A53" s="37" t="s">
        <v>1055</v>
      </c>
      <c r="B53" s="37" t="s">
        <v>735</v>
      </c>
      <c r="C53" s="37">
        <v>199</v>
      </c>
      <c r="D53" s="37" t="s">
        <v>736</v>
      </c>
      <c r="E53" s="41" t="s">
        <v>117</v>
      </c>
      <c r="F53" s="41">
        <v>2</v>
      </c>
      <c r="G53" s="43">
        <v>7</v>
      </c>
      <c r="H53" s="43">
        <v>1</v>
      </c>
      <c r="I53" s="46">
        <v>1963</v>
      </c>
      <c r="J53" s="37" t="s">
        <v>1064</v>
      </c>
      <c r="K53" s="37"/>
      <c r="L53" s="37"/>
      <c r="M53" s="37"/>
      <c r="N53" s="37"/>
      <c r="O53" s="37"/>
    </row>
    <row r="54" spans="1:20" x14ac:dyDescent="0.25">
      <c r="A54" s="37" t="s">
        <v>1072</v>
      </c>
      <c r="B54" s="37" t="s">
        <v>1073</v>
      </c>
      <c r="C54" s="37">
        <v>923</v>
      </c>
      <c r="D54" s="37" t="s">
        <v>1074</v>
      </c>
      <c r="E54" s="41" t="s">
        <v>113</v>
      </c>
      <c r="F54" s="41">
        <v>1</v>
      </c>
      <c r="G54" s="41">
        <v>6</v>
      </c>
      <c r="H54" s="41">
        <v>6</v>
      </c>
      <c r="I54" s="46">
        <v>1984</v>
      </c>
      <c r="J54" s="37"/>
      <c r="K54" s="37"/>
      <c r="S54"/>
      <c r="T54"/>
    </row>
    <row r="55" spans="1:20" x14ac:dyDescent="0.25">
      <c r="A55" s="37" t="s">
        <v>1072</v>
      </c>
      <c r="B55" s="37" t="s">
        <v>1075</v>
      </c>
      <c r="C55" s="37">
        <v>279</v>
      </c>
      <c r="D55" s="37" t="s">
        <v>1076</v>
      </c>
      <c r="E55" s="41" t="s">
        <v>113</v>
      </c>
      <c r="F55" s="41">
        <v>1</v>
      </c>
      <c r="G55" s="41">
        <v>5</v>
      </c>
      <c r="H55" s="41">
        <v>5</v>
      </c>
      <c r="I55" s="46">
        <v>1991</v>
      </c>
      <c r="J55" s="37" t="s">
        <v>1077</v>
      </c>
      <c r="K55" s="37"/>
      <c r="S55"/>
      <c r="T55"/>
    </row>
    <row r="56" spans="1:20" x14ac:dyDescent="0.25">
      <c r="A56" s="37" t="s">
        <v>1072</v>
      </c>
      <c r="B56" s="37" t="s">
        <v>313</v>
      </c>
      <c r="C56" s="37">
        <v>682</v>
      </c>
      <c r="D56" s="37" t="s">
        <v>314</v>
      </c>
      <c r="E56" s="41" t="s">
        <v>117</v>
      </c>
      <c r="F56" s="41">
        <v>1</v>
      </c>
      <c r="G56" s="41">
        <v>6</v>
      </c>
      <c r="H56" s="41">
        <v>6</v>
      </c>
      <c r="I56" s="46">
        <v>1993</v>
      </c>
      <c r="J56" s="37" t="s">
        <v>988</v>
      </c>
      <c r="K56" s="37"/>
      <c r="S56"/>
      <c r="T56"/>
    </row>
    <row r="57" spans="1:20" x14ac:dyDescent="0.25">
      <c r="A57" s="37" t="s">
        <v>1072</v>
      </c>
      <c r="B57" s="37" t="s">
        <v>758</v>
      </c>
      <c r="C57" s="37">
        <v>983</v>
      </c>
      <c r="D57" s="37" t="s">
        <v>384</v>
      </c>
      <c r="E57" s="41" t="s">
        <v>645</v>
      </c>
      <c r="F57" s="41">
        <v>1</v>
      </c>
      <c r="G57" s="41">
        <v>7</v>
      </c>
      <c r="H57" s="41">
        <v>4</v>
      </c>
      <c r="I57" s="46">
        <v>1985</v>
      </c>
      <c r="J57" s="37" t="s">
        <v>1078</v>
      </c>
      <c r="K57" s="37"/>
      <c r="S57"/>
      <c r="T57"/>
    </row>
    <row r="58" spans="1:20" x14ac:dyDescent="0.25">
      <c r="A58" s="37" t="s">
        <v>1072</v>
      </c>
      <c r="B58" s="37" t="s">
        <v>1079</v>
      </c>
      <c r="C58" s="37">
        <v>278</v>
      </c>
      <c r="D58" s="37" t="s">
        <v>1080</v>
      </c>
      <c r="E58" s="41" t="s">
        <v>117</v>
      </c>
      <c r="F58" s="41">
        <v>2</v>
      </c>
      <c r="G58" s="41">
        <v>6</v>
      </c>
      <c r="H58" s="41">
        <v>2</v>
      </c>
      <c r="I58" s="46">
        <v>1984</v>
      </c>
      <c r="J58" s="37" t="s">
        <v>1081</v>
      </c>
      <c r="K58" s="37"/>
      <c r="S58"/>
      <c r="T58"/>
    </row>
    <row r="59" spans="1:20" x14ac:dyDescent="0.25">
      <c r="A59" s="37" t="s">
        <v>1072</v>
      </c>
      <c r="B59" s="37" t="s">
        <v>839</v>
      </c>
      <c r="C59" s="37">
        <v>2434</v>
      </c>
      <c r="D59" s="37" t="s">
        <v>840</v>
      </c>
      <c r="E59" s="41" t="s">
        <v>117</v>
      </c>
      <c r="F59" s="41">
        <v>1</v>
      </c>
      <c r="G59" s="41">
        <v>7</v>
      </c>
      <c r="H59" s="41">
        <v>4</v>
      </c>
      <c r="I59" s="46">
        <v>1986</v>
      </c>
      <c r="J59" s="37" t="s">
        <v>1082</v>
      </c>
      <c r="K59" s="37"/>
      <c r="S59"/>
      <c r="T59"/>
    </row>
    <row r="60" spans="1:20" x14ac:dyDescent="0.25">
      <c r="A60" s="37" t="s">
        <v>1072</v>
      </c>
      <c r="B60" s="37" t="s">
        <v>1083</v>
      </c>
      <c r="C60" s="37">
        <v>374</v>
      </c>
      <c r="D60" s="37" t="s">
        <v>802</v>
      </c>
      <c r="E60" s="41" t="s">
        <v>113</v>
      </c>
      <c r="F60" s="41">
        <v>1</v>
      </c>
      <c r="G60" s="41">
        <v>7</v>
      </c>
      <c r="H60" s="41">
        <v>5</v>
      </c>
      <c r="I60" s="46">
        <v>1969</v>
      </c>
      <c r="J60" s="37" t="s">
        <v>1084</v>
      </c>
      <c r="K60" s="37"/>
      <c r="S60"/>
      <c r="T60"/>
    </row>
    <row r="61" spans="1:20" x14ac:dyDescent="0.25">
      <c r="A61" s="37" t="s">
        <v>1072</v>
      </c>
      <c r="B61" s="37" t="s">
        <v>1085</v>
      </c>
      <c r="C61" s="37">
        <v>195</v>
      </c>
      <c r="D61" s="37" t="s">
        <v>257</v>
      </c>
      <c r="E61" s="41" t="s">
        <v>117</v>
      </c>
      <c r="F61" s="41">
        <v>4</v>
      </c>
      <c r="G61" s="41">
        <v>5</v>
      </c>
      <c r="H61" s="41">
        <v>5</v>
      </c>
      <c r="I61" s="46">
        <v>1976</v>
      </c>
      <c r="J61" s="37" t="s">
        <v>1086</v>
      </c>
      <c r="K61" s="37"/>
      <c r="S61"/>
      <c r="T61"/>
    </row>
    <row r="62" spans="1:20" x14ac:dyDescent="0.25">
      <c r="A62" s="37" t="s">
        <v>1072</v>
      </c>
      <c r="B62" s="37" t="s">
        <v>1087</v>
      </c>
      <c r="C62" s="37">
        <v>299</v>
      </c>
      <c r="D62" s="37" t="s">
        <v>1088</v>
      </c>
      <c r="E62" s="41" t="s">
        <v>113</v>
      </c>
      <c r="F62" s="41">
        <v>1</v>
      </c>
      <c r="G62" s="41">
        <v>6</v>
      </c>
      <c r="H62" s="41">
        <v>6</v>
      </c>
      <c r="I62" s="46">
        <v>1981</v>
      </c>
      <c r="J62" s="37" t="s">
        <v>246</v>
      </c>
      <c r="K62" s="37"/>
      <c r="S62"/>
      <c r="T62"/>
    </row>
    <row r="63" spans="1:20" x14ac:dyDescent="0.25">
      <c r="A63" s="37" t="s">
        <v>1089</v>
      </c>
      <c r="B63" s="37" t="s">
        <v>760</v>
      </c>
      <c r="C63" s="37">
        <v>223</v>
      </c>
      <c r="D63" s="41" t="s">
        <v>761</v>
      </c>
      <c r="E63" s="41" t="s">
        <v>117</v>
      </c>
      <c r="F63" s="41">
        <v>1</v>
      </c>
      <c r="G63" s="41">
        <v>7</v>
      </c>
      <c r="H63" s="41">
        <v>7</v>
      </c>
      <c r="I63" s="46">
        <v>1975</v>
      </c>
      <c r="J63" s="37" t="s">
        <v>1090</v>
      </c>
    </row>
    <row r="66" spans="1:20" x14ac:dyDescent="0.25">
      <c r="A66" s="37" t="s">
        <v>1096</v>
      </c>
      <c r="B66" s="37" t="s">
        <v>1097</v>
      </c>
      <c r="C66" s="37">
        <v>459</v>
      </c>
      <c r="D66" s="37" t="s">
        <v>116</v>
      </c>
      <c r="E66" s="41" t="s">
        <v>520</v>
      </c>
      <c r="F66" s="41">
        <v>1</v>
      </c>
      <c r="G66" s="41">
        <v>6</v>
      </c>
      <c r="H66" s="41">
        <v>6</v>
      </c>
      <c r="I66" s="46">
        <v>1977</v>
      </c>
      <c r="J66" s="37" t="s">
        <v>1098</v>
      </c>
      <c r="S66"/>
      <c r="T66"/>
    </row>
    <row r="67" spans="1:20" x14ac:dyDescent="0.25">
      <c r="A67" s="37" t="s">
        <v>1096</v>
      </c>
      <c r="B67" s="37" t="s">
        <v>1099</v>
      </c>
      <c r="C67" s="37">
        <v>842</v>
      </c>
      <c r="D67" s="37" t="s">
        <v>1100</v>
      </c>
      <c r="E67" s="41" t="s">
        <v>117</v>
      </c>
      <c r="F67" s="41">
        <v>1</v>
      </c>
      <c r="G67" s="41">
        <v>1</v>
      </c>
      <c r="H67" s="41">
        <v>7</v>
      </c>
      <c r="I67" s="46">
        <v>1987</v>
      </c>
      <c r="J67" s="37"/>
      <c r="S67"/>
      <c r="T67"/>
    </row>
    <row r="68" spans="1:20" x14ac:dyDescent="0.25">
      <c r="A68" s="37" t="s">
        <v>1096</v>
      </c>
      <c r="B68" s="37" t="s">
        <v>1101</v>
      </c>
      <c r="C68" s="37">
        <v>208</v>
      </c>
      <c r="D68" s="37" t="s">
        <v>410</v>
      </c>
      <c r="E68" s="41" t="s">
        <v>117</v>
      </c>
      <c r="F68" s="41">
        <v>1</v>
      </c>
      <c r="G68" s="41">
        <v>2</v>
      </c>
      <c r="H68" s="41">
        <v>6</v>
      </c>
      <c r="I68" s="46">
        <v>1990</v>
      </c>
      <c r="J68" s="37"/>
      <c r="S68"/>
      <c r="T68"/>
    </row>
    <row r="69" spans="1:20" x14ac:dyDescent="0.25">
      <c r="A69" s="37" t="s">
        <v>1096</v>
      </c>
      <c r="B69" s="37" t="s">
        <v>402</v>
      </c>
      <c r="C69" s="37">
        <v>368</v>
      </c>
      <c r="D69" s="37" t="s">
        <v>403</v>
      </c>
      <c r="E69" s="41" t="s">
        <v>117</v>
      </c>
      <c r="F69" s="41">
        <v>1</v>
      </c>
      <c r="G69" s="41">
        <v>6</v>
      </c>
      <c r="H69" s="41">
        <v>6</v>
      </c>
      <c r="I69" s="46">
        <v>1995</v>
      </c>
      <c r="J69" s="37" t="s">
        <v>1102</v>
      </c>
      <c r="S69"/>
      <c r="T69"/>
    </row>
    <row r="70" spans="1:20" x14ac:dyDescent="0.25">
      <c r="A70" s="37" t="s">
        <v>1096</v>
      </c>
      <c r="B70" s="37" t="s">
        <v>1103</v>
      </c>
      <c r="C70" s="37">
        <v>440</v>
      </c>
      <c r="D70" s="37" t="s">
        <v>169</v>
      </c>
      <c r="E70" s="41" t="s">
        <v>113</v>
      </c>
      <c r="F70" s="41">
        <v>3</v>
      </c>
      <c r="G70" s="41">
        <v>2</v>
      </c>
      <c r="H70" s="41">
        <v>3</v>
      </c>
      <c r="I70" s="46">
        <v>1974</v>
      </c>
      <c r="J70" s="37" t="s">
        <v>1104</v>
      </c>
      <c r="S70"/>
      <c r="T70"/>
    </row>
    <row r="71" spans="1:20" x14ac:dyDescent="0.25">
      <c r="A71" s="37" t="s">
        <v>1096</v>
      </c>
      <c r="B71" s="37" t="s">
        <v>1105</v>
      </c>
      <c r="C71" s="37">
        <v>338</v>
      </c>
      <c r="D71" s="37" t="s">
        <v>1106</v>
      </c>
      <c r="E71" s="41" t="s">
        <v>113</v>
      </c>
      <c r="F71" s="41">
        <v>1</v>
      </c>
      <c r="G71" s="41">
        <v>6</v>
      </c>
      <c r="H71" s="41">
        <v>6</v>
      </c>
      <c r="I71" s="46">
        <v>1979</v>
      </c>
      <c r="J71" s="37" t="s">
        <v>1107</v>
      </c>
      <c r="S71"/>
      <c r="T71"/>
    </row>
    <row r="72" spans="1:20" x14ac:dyDescent="0.25">
      <c r="A72" s="37" t="s">
        <v>1096</v>
      </c>
      <c r="B72" s="37" t="s">
        <v>1108</v>
      </c>
      <c r="C72" s="37">
        <v>1196</v>
      </c>
      <c r="D72" s="37" t="s">
        <v>384</v>
      </c>
      <c r="E72" s="41" t="s">
        <v>117</v>
      </c>
      <c r="F72" s="41">
        <v>1</v>
      </c>
      <c r="G72" s="41">
        <v>6</v>
      </c>
      <c r="H72" s="41">
        <v>5</v>
      </c>
      <c r="I72" s="46">
        <v>1983</v>
      </c>
      <c r="J72" s="37" t="s">
        <v>1109</v>
      </c>
      <c r="S72"/>
      <c r="T72"/>
    </row>
    <row r="73" spans="1:20" x14ac:dyDescent="0.25">
      <c r="A73" s="37" t="s">
        <v>1096</v>
      </c>
      <c r="B73" s="37" t="s">
        <v>985</v>
      </c>
      <c r="C73" s="37">
        <v>843</v>
      </c>
      <c r="D73" s="37" t="s">
        <v>1110</v>
      </c>
      <c r="E73" s="41" t="s">
        <v>117</v>
      </c>
      <c r="F73" s="41">
        <v>1</v>
      </c>
      <c r="G73" s="41">
        <v>6</v>
      </c>
      <c r="H73" s="41">
        <v>4</v>
      </c>
      <c r="I73" s="46">
        <v>1988</v>
      </c>
      <c r="J73" s="37" t="s">
        <v>1111</v>
      </c>
      <c r="S73"/>
      <c r="T73"/>
    </row>
    <row r="74" spans="1:20" x14ac:dyDescent="0.25">
      <c r="A74" s="37" t="s">
        <v>1096</v>
      </c>
      <c r="B74" s="37" t="s">
        <v>313</v>
      </c>
      <c r="C74" s="37">
        <v>2111</v>
      </c>
      <c r="D74" s="37" t="s">
        <v>314</v>
      </c>
      <c r="E74" s="41" t="s">
        <v>117</v>
      </c>
      <c r="F74" s="41">
        <v>1</v>
      </c>
      <c r="G74" s="41">
        <v>6</v>
      </c>
      <c r="H74" s="41">
        <v>6</v>
      </c>
      <c r="I74" s="46">
        <v>1993</v>
      </c>
      <c r="J74" s="37" t="s">
        <v>988</v>
      </c>
      <c r="S74"/>
      <c r="T74"/>
    </row>
    <row r="75" spans="1:20" x14ac:dyDescent="0.25">
      <c r="A75" s="37" t="s">
        <v>1112</v>
      </c>
      <c r="B75" s="37" t="s">
        <v>1113</v>
      </c>
      <c r="C75" s="37">
        <v>1355</v>
      </c>
      <c r="D75" s="37" t="s">
        <v>1114</v>
      </c>
      <c r="E75" s="41" t="s">
        <v>117</v>
      </c>
      <c r="F75" s="41">
        <v>1</v>
      </c>
      <c r="G75" s="41">
        <v>1</v>
      </c>
      <c r="H75" s="41">
        <v>7</v>
      </c>
      <c r="I75" s="46">
        <v>1975</v>
      </c>
      <c r="J75" s="37" t="s">
        <v>1115</v>
      </c>
      <c r="K75" s="37"/>
      <c r="S75"/>
      <c r="T75"/>
    </row>
    <row r="76" spans="1:20" x14ac:dyDescent="0.25">
      <c r="A76" s="37" t="s">
        <v>1112</v>
      </c>
      <c r="B76" s="37" t="s">
        <v>1116</v>
      </c>
      <c r="C76" s="37">
        <v>442</v>
      </c>
      <c r="D76" s="37" t="s">
        <v>528</v>
      </c>
      <c r="E76" s="41" t="s">
        <v>113</v>
      </c>
      <c r="F76" s="41">
        <v>1</v>
      </c>
      <c r="G76" s="41">
        <v>6</v>
      </c>
      <c r="H76" s="41">
        <v>5</v>
      </c>
      <c r="I76" s="46">
        <v>1992</v>
      </c>
      <c r="J76" s="37"/>
      <c r="K76" s="37"/>
      <c r="S76"/>
      <c r="T76"/>
    </row>
    <row r="77" spans="1:20" x14ac:dyDescent="0.25">
      <c r="A77" s="37" t="s">
        <v>1112</v>
      </c>
      <c r="B77" s="37" t="s">
        <v>1117</v>
      </c>
      <c r="C77" s="37">
        <v>824</v>
      </c>
      <c r="D77" s="37" t="s">
        <v>1118</v>
      </c>
      <c r="E77" s="41" t="s">
        <v>117</v>
      </c>
      <c r="F77" s="41">
        <v>1</v>
      </c>
      <c r="G77" s="41">
        <v>6</v>
      </c>
      <c r="H77" s="41">
        <v>3</v>
      </c>
      <c r="I77" s="46">
        <v>1988</v>
      </c>
      <c r="J77" s="37" t="s">
        <v>1119</v>
      </c>
      <c r="K77" s="37"/>
      <c r="S77"/>
      <c r="T77"/>
    </row>
    <row r="78" spans="1:20" x14ac:dyDescent="0.25">
      <c r="A78" s="37" t="s">
        <v>1112</v>
      </c>
      <c r="B78" s="37" t="s">
        <v>301</v>
      </c>
      <c r="C78" s="37">
        <v>415</v>
      </c>
      <c r="D78" s="37" t="s">
        <v>1106</v>
      </c>
      <c r="E78" s="41" t="s">
        <v>117</v>
      </c>
      <c r="F78" s="41">
        <v>1</v>
      </c>
      <c r="G78" s="41">
        <v>7</v>
      </c>
      <c r="H78" s="41">
        <v>6</v>
      </c>
      <c r="I78" s="46">
        <v>1988</v>
      </c>
      <c r="J78" s="37" t="s">
        <v>1120</v>
      </c>
      <c r="K78" s="37"/>
      <c r="S78"/>
      <c r="T78"/>
    </row>
    <row r="79" spans="1:20" x14ac:dyDescent="0.25">
      <c r="A79" s="37" t="s">
        <v>1112</v>
      </c>
      <c r="B79" s="37" t="s">
        <v>1121</v>
      </c>
      <c r="C79" s="37">
        <v>223</v>
      </c>
      <c r="D79" s="37" t="s">
        <v>1122</v>
      </c>
      <c r="E79" s="41" t="s">
        <v>113</v>
      </c>
      <c r="F79" s="41">
        <v>1</v>
      </c>
      <c r="G79" s="41">
        <v>6</v>
      </c>
      <c r="H79" s="41">
        <v>6</v>
      </c>
      <c r="I79" s="46">
        <v>1977</v>
      </c>
      <c r="J79" s="37" t="s">
        <v>1123</v>
      </c>
      <c r="K79" s="37"/>
      <c r="S79"/>
      <c r="T79"/>
    </row>
    <row r="80" spans="1:20" x14ac:dyDescent="0.25">
      <c r="A80" s="37" t="s">
        <v>1112</v>
      </c>
      <c r="B80" s="37" t="s">
        <v>1124</v>
      </c>
      <c r="C80" s="37">
        <v>187</v>
      </c>
      <c r="D80" s="37" t="s">
        <v>592</v>
      </c>
      <c r="E80" s="41" t="s">
        <v>113</v>
      </c>
      <c r="F80" s="41">
        <v>1</v>
      </c>
      <c r="G80" s="41">
        <v>6</v>
      </c>
      <c r="H80" s="41">
        <v>6</v>
      </c>
      <c r="I80" s="46">
        <v>1984</v>
      </c>
      <c r="J80" s="37" t="s">
        <v>1125</v>
      </c>
      <c r="K80" s="37"/>
      <c r="S80"/>
      <c r="T80"/>
    </row>
    <row r="81" spans="1:20" x14ac:dyDescent="0.25">
      <c r="A81" s="37" t="s">
        <v>1112</v>
      </c>
      <c r="B81" s="37" t="s">
        <v>839</v>
      </c>
      <c r="C81" s="37">
        <v>2014</v>
      </c>
      <c r="D81" s="37" t="s">
        <v>840</v>
      </c>
      <c r="E81" s="41" t="s">
        <v>117</v>
      </c>
      <c r="F81" s="41">
        <v>1</v>
      </c>
      <c r="G81" s="41">
        <v>2</v>
      </c>
      <c r="H81" s="41">
        <v>6</v>
      </c>
      <c r="I81" s="46">
        <v>1986</v>
      </c>
      <c r="J81" s="37" t="s">
        <v>1126</v>
      </c>
      <c r="K81" s="37"/>
      <c r="S81"/>
      <c r="T81"/>
    </row>
    <row r="82" spans="1:20" x14ac:dyDescent="0.25">
      <c r="A82" s="37" t="s">
        <v>1112</v>
      </c>
      <c r="B82" s="37" t="s">
        <v>1127</v>
      </c>
      <c r="C82" s="37">
        <v>366</v>
      </c>
      <c r="D82" s="37" t="s">
        <v>1128</v>
      </c>
      <c r="E82" s="41" t="s">
        <v>117</v>
      </c>
      <c r="F82" s="41">
        <v>3</v>
      </c>
      <c r="G82" s="41">
        <v>6</v>
      </c>
      <c r="H82" s="41">
        <v>3</v>
      </c>
      <c r="I82" s="46"/>
      <c r="J82" s="37" t="s">
        <v>1129</v>
      </c>
      <c r="K82" s="37"/>
      <c r="S82"/>
      <c r="T82"/>
    </row>
    <row r="83" spans="1:20" x14ac:dyDescent="0.25">
      <c r="A83" s="37" t="s">
        <v>1112</v>
      </c>
      <c r="B83" s="37" t="s">
        <v>672</v>
      </c>
      <c r="C83" s="37">
        <v>521</v>
      </c>
      <c r="D83" s="37" t="s">
        <v>673</v>
      </c>
      <c r="E83" s="41" t="s">
        <v>117</v>
      </c>
      <c r="F83" s="41">
        <v>1</v>
      </c>
      <c r="G83" s="41">
        <v>6</v>
      </c>
      <c r="H83" s="41">
        <v>6</v>
      </c>
      <c r="I83" s="46">
        <v>1988</v>
      </c>
      <c r="J83" s="37" t="s">
        <v>1130</v>
      </c>
      <c r="K83" s="37"/>
      <c r="S83"/>
      <c r="T83"/>
    </row>
    <row r="84" spans="1:20" x14ac:dyDescent="0.25">
      <c r="A84" s="37" t="s">
        <v>1144</v>
      </c>
      <c r="B84" s="37" t="s">
        <v>194</v>
      </c>
      <c r="C84" s="37">
        <v>2981</v>
      </c>
      <c r="D84" s="37" t="s">
        <v>195</v>
      </c>
      <c r="E84" s="41" t="s">
        <v>117</v>
      </c>
      <c r="F84" s="41">
        <v>1</v>
      </c>
      <c r="G84" s="41">
        <v>6</v>
      </c>
      <c r="H84" s="41">
        <v>7</v>
      </c>
      <c r="I84" s="46">
        <v>1966</v>
      </c>
      <c r="J84" s="37" t="s">
        <v>1145</v>
      </c>
      <c r="S84"/>
      <c r="T84"/>
    </row>
    <row r="85" spans="1:20" x14ac:dyDescent="0.25">
      <c r="A85" s="37" t="s">
        <v>1144</v>
      </c>
      <c r="B85" s="37" t="s">
        <v>1146</v>
      </c>
      <c r="C85" s="37">
        <v>2761</v>
      </c>
      <c r="D85" s="37" t="s">
        <v>1147</v>
      </c>
      <c r="E85" s="41" t="s">
        <v>117</v>
      </c>
      <c r="F85" s="41">
        <v>1</v>
      </c>
      <c r="G85" s="41">
        <v>2</v>
      </c>
      <c r="H85" s="41">
        <v>6</v>
      </c>
      <c r="I85" s="46">
        <v>1966</v>
      </c>
      <c r="J85" s="37" t="s">
        <v>1148</v>
      </c>
      <c r="S85"/>
      <c r="T85"/>
    </row>
    <row r="86" spans="1:20" x14ac:dyDescent="0.25">
      <c r="A86" s="37" t="s">
        <v>1144</v>
      </c>
      <c r="B86" s="37" t="s">
        <v>1149</v>
      </c>
      <c r="C86" s="37">
        <v>754</v>
      </c>
      <c r="D86" s="37" t="s">
        <v>853</v>
      </c>
      <c r="E86" s="41" t="s">
        <v>117</v>
      </c>
      <c r="F86" s="41">
        <v>1</v>
      </c>
      <c r="G86" s="41">
        <v>5</v>
      </c>
      <c r="H86" s="41">
        <v>3</v>
      </c>
      <c r="I86" s="46">
        <v>1994</v>
      </c>
      <c r="J86" s="37" t="s">
        <v>1150</v>
      </c>
      <c r="S86"/>
      <c r="T86"/>
    </row>
    <row r="87" spans="1:20" x14ac:dyDescent="0.25">
      <c r="A87" s="37" t="s">
        <v>1144</v>
      </c>
      <c r="B87" s="37" t="s">
        <v>881</v>
      </c>
      <c r="C87" s="37">
        <v>326</v>
      </c>
      <c r="D87" s="37" t="s">
        <v>1151</v>
      </c>
      <c r="E87" s="41" t="s">
        <v>117</v>
      </c>
      <c r="F87" s="41">
        <v>1</v>
      </c>
      <c r="G87" s="41">
        <v>6</v>
      </c>
      <c r="H87" s="41">
        <v>7</v>
      </c>
      <c r="I87" s="46">
        <v>1989</v>
      </c>
      <c r="J87" s="37" t="s">
        <v>1152</v>
      </c>
      <c r="S87"/>
      <c r="T87"/>
    </row>
    <row r="88" spans="1:20" x14ac:dyDescent="0.25">
      <c r="A88" s="37" t="s">
        <v>1144</v>
      </c>
      <c r="B88" s="37" t="s">
        <v>379</v>
      </c>
      <c r="C88" s="37">
        <v>603</v>
      </c>
      <c r="D88" s="37" t="s">
        <v>962</v>
      </c>
      <c r="E88" s="41" t="s">
        <v>117</v>
      </c>
      <c r="F88" s="41">
        <v>2</v>
      </c>
      <c r="G88" s="41">
        <v>2</v>
      </c>
      <c r="H88" s="41">
        <v>6</v>
      </c>
      <c r="I88" s="46">
        <v>1991</v>
      </c>
      <c r="J88" s="37"/>
      <c r="S88"/>
      <c r="T88"/>
    </row>
    <row r="89" spans="1:20" x14ac:dyDescent="0.25">
      <c r="A89" s="37" t="s">
        <v>1144</v>
      </c>
      <c r="B89" s="37" t="s">
        <v>313</v>
      </c>
      <c r="C89" s="37">
        <v>2796</v>
      </c>
      <c r="D89" s="37" t="s">
        <v>314</v>
      </c>
      <c r="E89" s="41" t="s">
        <v>117</v>
      </c>
      <c r="F89" s="41">
        <v>1</v>
      </c>
      <c r="G89" s="41">
        <v>6</v>
      </c>
      <c r="H89" s="41">
        <v>6</v>
      </c>
      <c r="I89" s="46">
        <v>1993</v>
      </c>
      <c r="J89" s="37" t="s">
        <v>1153</v>
      </c>
      <c r="S89"/>
      <c r="T89"/>
    </row>
    <row r="90" spans="1:20" x14ac:dyDescent="0.25">
      <c r="A90" s="37" t="s">
        <v>1144</v>
      </c>
      <c r="B90" s="37" t="s">
        <v>839</v>
      </c>
      <c r="C90" s="37">
        <v>3387</v>
      </c>
      <c r="D90" s="37" t="s">
        <v>840</v>
      </c>
      <c r="E90" s="41" t="s">
        <v>117</v>
      </c>
      <c r="F90" s="41">
        <v>1</v>
      </c>
      <c r="G90" s="41">
        <v>1</v>
      </c>
      <c r="H90" s="41">
        <v>6</v>
      </c>
      <c r="I90" s="46">
        <v>1986</v>
      </c>
      <c r="J90" s="37" t="s">
        <v>1154</v>
      </c>
      <c r="S90"/>
      <c r="T90"/>
    </row>
    <row r="91" spans="1:20" x14ac:dyDescent="0.25">
      <c r="A91" s="37" t="s">
        <v>1144</v>
      </c>
      <c r="B91" s="37" t="s">
        <v>1001</v>
      </c>
      <c r="C91" s="37">
        <v>1213</v>
      </c>
      <c r="D91" s="37" t="s">
        <v>310</v>
      </c>
      <c r="E91" s="41" t="s">
        <v>113</v>
      </c>
      <c r="F91" s="41">
        <v>2</v>
      </c>
      <c r="G91" s="41">
        <v>5</v>
      </c>
      <c r="H91" s="41">
        <v>6</v>
      </c>
      <c r="I91" s="46">
        <v>1994</v>
      </c>
      <c r="J91" s="37" t="s">
        <v>1155</v>
      </c>
      <c r="S91"/>
      <c r="T91"/>
    </row>
    <row r="92" spans="1:20" x14ac:dyDescent="0.25">
      <c r="A92" s="37" t="s">
        <v>1144</v>
      </c>
      <c r="B92" s="37" t="s">
        <v>402</v>
      </c>
      <c r="C92" s="37">
        <v>396</v>
      </c>
      <c r="D92" s="37" t="s">
        <v>403</v>
      </c>
      <c r="E92" s="41" t="s">
        <v>117</v>
      </c>
      <c r="F92" s="41">
        <v>1</v>
      </c>
      <c r="G92" s="41">
        <v>7</v>
      </c>
      <c r="H92" s="41">
        <v>4</v>
      </c>
      <c r="I92" s="46">
        <v>1995</v>
      </c>
      <c r="J92" s="37" t="s">
        <v>1156</v>
      </c>
      <c r="S92"/>
      <c r="T92"/>
    </row>
    <row r="93" spans="1:20" x14ac:dyDescent="0.25">
      <c r="A93" s="37" t="s">
        <v>1161</v>
      </c>
      <c r="B93" s="37" t="s">
        <v>1162</v>
      </c>
      <c r="C93" s="37">
        <v>213</v>
      </c>
      <c r="D93" s="37" t="s">
        <v>1163</v>
      </c>
      <c r="E93" s="41" t="s">
        <v>117</v>
      </c>
      <c r="F93" s="41">
        <v>3</v>
      </c>
      <c r="G93" s="41">
        <v>2</v>
      </c>
      <c r="H93" s="41">
        <v>5</v>
      </c>
      <c r="I93" s="46">
        <v>1984</v>
      </c>
      <c r="J93" s="37" t="s">
        <v>1164</v>
      </c>
      <c r="S93"/>
      <c r="T93"/>
    </row>
    <row r="94" spans="1:20" x14ac:dyDescent="0.25">
      <c r="A94" s="37" t="s">
        <v>1161</v>
      </c>
      <c r="B94" s="37" t="s">
        <v>1165</v>
      </c>
      <c r="C94" s="37">
        <v>1241</v>
      </c>
      <c r="D94" s="37" t="s">
        <v>670</v>
      </c>
      <c r="E94" s="41" t="s">
        <v>117</v>
      </c>
      <c r="F94" s="41">
        <v>1</v>
      </c>
      <c r="G94" s="41">
        <v>3</v>
      </c>
      <c r="H94" s="41">
        <v>6</v>
      </c>
      <c r="I94" s="46">
        <v>1972</v>
      </c>
      <c r="J94" s="37"/>
      <c r="S94"/>
      <c r="T94"/>
    </row>
    <row r="95" spans="1:20" x14ac:dyDescent="0.25">
      <c r="A95" s="37" t="s">
        <v>1161</v>
      </c>
      <c r="B95" s="37" t="s">
        <v>1166</v>
      </c>
      <c r="C95" s="37">
        <v>767</v>
      </c>
      <c r="D95" s="37" t="s">
        <v>1167</v>
      </c>
      <c r="E95" s="41" t="s">
        <v>113</v>
      </c>
      <c r="F95" s="41">
        <v>1</v>
      </c>
      <c r="G95" s="41">
        <v>6</v>
      </c>
      <c r="H95" s="41">
        <v>6</v>
      </c>
      <c r="I95" s="46">
        <v>1979</v>
      </c>
      <c r="J95" s="37" t="s">
        <v>1168</v>
      </c>
      <c r="S95"/>
      <c r="T95"/>
    </row>
    <row r="96" spans="1:20" x14ac:dyDescent="0.25">
      <c r="F96" s="54"/>
      <c r="S96"/>
      <c r="T96"/>
    </row>
    <row r="97" spans="1:20" x14ac:dyDescent="0.25">
      <c r="F97" s="54"/>
      <c r="S97"/>
      <c r="T97"/>
    </row>
    <row r="98" spans="1:20" x14ac:dyDescent="0.25">
      <c r="A98" s="37" t="s">
        <v>1169</v>
      </c>
      <c r="B98" s="37" t="s">
        <v>1170</v>
      </c>
      <c r="C98" s="37">
        <v>3168</v>
      </c>
      <c r="D98" s="37" t="s">
        <v>1171</v>
      </c>
      <c r="E98" s="41" t="s">
        <v>117</v>
      </c>
      <c r="F98" s="41">
        <v>1</v>
      </c>
      <c r="G98" s="41">
        <v>7</v>
      </c>
      <c r="H98" s="41">
        <v>6</v>
      </c>
      <c r="I98" s="46">
        <v>1983</v>
      </c>
      <c r="J98" s="37" t="s">
        <v>1172</v>
      </c>
      <c r="S98"/>
      <c r="T98"/>
    </row>
    <row r="99" spans="1:20" x14ac:dyDescent="0.25">
      <c r="A99" s="37" t="s">
        <v>1169</v>
      </c>
      <c r="B99" s="37" t="s">
        <v>1173</v>
      </c>
      <c r="C99" s="37">
        <v>379</v>
      </c>
      <c r="D99" s="37" t="s">
        <v>336</v>
      </c>
      <c r="E99" s="41" t="s">
        <v>117</v>
      </c>
      <c r="F99" s="41">
        <v>1</v>
      </c>
      <c r="G99" s="41">
        <v>6</v>
      </c>
      <c r="H99" s="41">
        <v>5</v>
      </c>
      <c r="I99" s="46">
        <v>1984</v>
      </c>
      <c r="J99" s="37" t="s">
        <v>1174</v>
      </c>
      <c r="S99"/>
      <c r="T99"/>
    </row>
    <row r="100" spans="1:20" x14ac:dyDescent="0.25">
      <c r="A100" s="37" t="s">
        <v>1169</v>
      </c>
      <c r="B100" s="37" t="s">
        <v>1175</v>
      </c>
      <c r="C100" s="37">
        <v>358</v>
      </c>
      <c r="D100" s="37" t="s">
        <v>592</v>
      </c>
      <c r="E100" s="41" t="s">
        <v>117</v>
      </c>
      <c r="F100" s="41">
        <v>1</v>
      </c>
      <c r="G100" s="41">
        <v>6</v>
      </c>
      <c r="H100" s="41">
        <v>6</v>
      </c>
      <c r="I100" s="46">
        <v>1995</v>
      </c>
      <c r="J100" s="37" t="s">
        <v>1176</v>
      </c>
      <c r="S100"/>
      <c r="T100"/>
    </row>
    <row r="101" spans="1:20" x14ac:dyDescent="0.25">
      <c r="A101" s="37" t="s">
        <v>1169</v>
      </c>
      <c r="B101" s="37" t="s">
        <v>887</v>
      </c>
      <c r="C101" s="37">
        <v>177</v>
      </c>
      <c r="D101" s="37" t="s">
        <v>888</v>
      </c>
      <c r="E101" s="41" t="s">
        <v>113</v>
      </c>
      <c r="F101" s="41">
        <v>1</v>
      </c>
      <c r="G101" s="41">
        <v>7</v>
      </c>
      <c r="H101" s="41">
        <v>7</v>
      </c>
      <c r="I101" s="46">
        <v>1996</v>
      </c>
      <c r="J101" s="37" t="s">
        <v>1177</v>
      </c>
      <c r="S101"/>
      <c r="T101"/>
    </row>
    <row r="102" spans="1:20" x14ac:dyDescent="0.25">
      <c r="A102" s="37" t="s">
        <v>1169</v>
      </c>
      <c r="B102" s="37" t="s">
        <v>839</v>
      </c>
      <c r="C102" s="37">
        <v>3094</v>
      </c>
      <c r="D102" s="37" t="s">
        <v>840</v>
      </c>
      <c r="E102" s="41" t="s">
        <v>117</v>
      </c>
      <c r="F102" s="41">
        <v>1</v>
      </c>
      <c r="G102" s="41">
        <v>3</v>
      </c>
      <c r="H102" s="41">
        <v>5</v>
      </c>
      <c r="I102" s="46">
        <v>1986</v>
      </c>
      <c r="J102" s="37" t="s">
        <v>1178</v>
      </c>
      <c r="S102"/>
      <c r="T102"/>
    </row>
    <row r="103" spans="1:20" x14ac:dyDescent="0.25">
      <c r="A103" s="37" t="s">
        <v>1169</v>
      </c>
      <c r="B103" s="37" t="s">
        <v>1179</v>
      </c>
      <c r="C103" s="37">
        <v>3279</v>
      </c>
      <c r="D103" s="37" t="s">
        <v>1180</v>
      </c>
      <c r="E103" s="41" t="s">
        <v>113</v>
      </c>
      <c r="F103" s="41">
        <v>1</v>
      </c>
      <c r="G103" s="41">
        <v>5</v>
      </c>
      <c r="H103" s="41">
        <v>6</v>
      </c>
      <c r="I103" s="46">
        <v>1977</v>
      </c>
      <c r="J103" s="37" t="s">
        <v>1181</v>
      </c>
      <c r="S103"/>
      <c r="T103"/>
    </row>
    <row r="104" spans="1:20" x14ac:dyDescent="0.25">
      <c r="A104" s="37" t="s">
        <v>1169</v>
      </c>
      <c r="B104" s="37" t="s">
        <v>1182</v>
      </c>
      <c r="C104" s="37">
        <v>274</v>
      </c>
      <c r="D104" s="37" t="s">
        <v>1183</v>
      </c>
      <c r="E104" s="41" t="s">
        <v>117</v>
      </c>
      <c r="F104" s="41">
        <v>2</v>
      </c>
      <c r="G104" s="41">
        <v>3</v>
      </c>
      <c r="H104" s="41">
        <v>5</v>
      </c>
      <c r="I104" s="46">
        <v>1994</v>
      </c>
      <c r="J104" s="37" t="s">
        <v>1184</v>
      </c>
      <c r="S104"/>
      <c r="T104"/>
    </row>
    <row r="105" spans="1:20" x14ac:dyDescent="0.25">
      <c r="A105" s="37" t="s">
        <v>1169</v>
      </c>
      <c r="B105" s="37" t="s">
        <v>678</v>
      </c>
      <c r="C105" s="37">
        <v>312</v>
      </c>
      <c r="D105" s="37" t="s">
        <v>962</v>
      </c>
      <c r="E105" s="41" t="s">
        <v>117</v>
      </c>
      <c r="F105" s="41">
        <v>1</v>
      </c>
      <c r="G105" s="41">
        <v>7</v>
      </c>
      <c r="H105" s="41">
        <v>3</v>
      </c>
      <c r="I105" s="46">
        <v>1994</v>
      </c>
      <c r="J105" s="37" t="s">
        <v>193</v>
      </c>
      <c r="S105"/>
      <c r="T105"/>
    </row>
    <row r="106" spans="1:20" x14ac:dyDescent="0.25">
      <c r="A106" s="37" t="s">
        <v>1169</v>
      </c>
      <c r="B106" s="37" t="s">
        <v>1185</v>
      </c>
      <c r="C106" s="37">
        <v>352</v>
      </c>
      <c r="D106" s="37" t="s">
        <v>1186</v>
      </c>
      <c r="E106" s="41" t="s">
        <v>113</v>
      </c>
      <c r="F106" s="41">
        <v>1</v>
      </c>
      <c r="G106" s="41">
        <v>6</v>
      </c>
      <c r="H106" s="41">
        <v>3</v>
      </c>
      <c r="I106" s="46">
        <v>1994</v>
      </c>
      <c r="J106" s="37" t="s">
        <v>114</v>
      </c>
      <c r="S106"/>
      <c r="T106"/>
    </row>
    <row r="107" spans="1:20" x14ac:dyDescent="0.25">
      <c r="A107" s="37" t="s">
        <v>1187</v>
      </c>
      <c r="B107" s="37" t="s">
        <v>1188</v>
      </c>
      <c r="C107" s="37">
        <v>168</v>
      </c>
      <c r="D107" s="37" t="s">
        <v>1189</v>
      </c>
      <c r="E107" s="41" t="s">
        <v>113</v>
      </c>
      <c r="F107" s="41">
        <v>2</v>
      </c>
      <c r="G107" s="41">
        <v>6</v>
      </c>
      <c r="H107" s="41">
        <v>3</v>
      </c>
      <c r="I107" s="46">
        <v>1985</v>
      </c>
      <c r="J107" s="37"/>
      <c r="S107"/>
      <c r="T107"/>
    </row>
    <row r="108" spans="1:20" x14ac:dyDescent="0.25">
      <c r="A108" s="37" t="s">
        <v>1187</v>
      </c>
      <c r="B108" s="37" t="s">
        <v>1190</v>
      </c>
      <c r="C108" s="37">
        <v>722</v>
      </c>
      <c r="D108" s="37" t="s">
        <v>1191</v>
      </c>
      <c r="E108" s="41" t="s">
        <v>117</v>
      </c>
      <c r="F108" s="41">
        <v>1</v>
      </c>
      <c r="G108" s="41">
        <v>5</v>
      </c>
      <c r="H108" s="41">
        <v>6</v>
      </c>
      <c r="I108" s="46">
        <v>1990</v>
      </c>
      <c r="J108" s="37" t="s">
        <v>1192</v>
      </c>
      <c r="S108"/>
      <c r="T108"/>
    </row>
    <row r="109" spans="1:20" x14ac:dyDescent="0.25">
      <c r="A109" s="37" t="s">
        <v>1187</v>
      </c>
      <c r="B109" s="37" t="s">
        <v>1193</v>
      </c>
      <c r="C109" s="37">
        <v>304</v>
      </c>
      <c r="D109" s="37" t="s">
        <v>1194</v>
      </c>
      <c r="E109" s="41" t="s">
        <v>117</v>
      </c>
      <c r="F109" s="41">
        <v>1</v>
      </c>
      <c r="G109" s="41">
        <v>6</v>
      </c>
      <c r="H109" s="41">
        <v>5</v>
      </c>
      <c r="I109" s="46">
        <v>1983</v>
      </c>
      <c r="J109" s="37" t="s">
        <v>962</v>
      </c>
      <c r="S109"/>
      <c r="T109"/>
    </row>
    <row r="110" spans="1:20" x14ac:dyDescent="0.25">
      <c r="A110" s="37" t="s">
        <v>1187</v>
      </c>
      <c r="B110" s="37" t="s">
        <v>1195</v>
      </c>
      <c r="C110" s="37">
        <v>492</v>
      </c>
      <c r="D110" s="37" t="s">
        <v>1196</v>
      </c>
      <c r="E110" s="41" t="s">
        <v>113</v>
      </c>
      <c r="F110" s="41">
        <v>1</v>
      </c>
      <c r="G110" s="41">
        <v>7</v>
      </c>
      <c r="H110" s="41">
        <v>1</v>
      </c>
      <c r="I110" s="46">
        <v>1999</v>
      </c>
      <c r="J110" s="37" t="s">
        <v>1197</v>
      </c>
      <c r="S110"/>
      <c r="T110"/>
    </row>
    <row r="111" spans="1:20" x14ac:dyDescent="0.25">
      <c r="A111" s="37" t="s">
        <v>1187</v>
      </c>
      <c r="B111" s="37" t="s">
        <v>1198</v>
      </c>
      <c r="C111" s="37">
        <v>1536</v>
      </c>
      <c r="D111" s="37" t="s">
        <v>116</v>
      </c>
      <c r="E111" s="41" t="s">
        <v>113</v>
      </c>
      <c r="F111" s="41">
        <v>1</v>
      </c>
      <c r="G111" s="41">
        <v>6</v>
      </c>
      <c r="H111" s="41">
        <v>6</v>
      </c>
      <c r="I111" s="46">
        <v>1972</v>
      </c>
      <c r="J111" s="37" t="s">
        <v>1199</v>
      </c>
      <c r="S111"/>
      <c r="T111"/>
    </row>
    <row r="112" spans="1:20" x14ac:dyDescent="0.25">
      <c r="A112" s="37" t="s">
        <v>1187</v>
      </c>
      <c r="B112" s="37" t="s">
        <v>1001</v>
      </c>
      <c r="C112" s="37">
        <v>486</v>
      </c>
      <c r="D112" s="37" t="s">
        <v>310</v>
      </c>
      <c r="E112" s="41" t="s">
        <v>113</v>
      </c>
      <c r="F112" s="41">
        <v>1</v>
      </c>
      <c r="G112" s="41">
        <v>6</v>
      </c>
      <c r="H112" s="41">
        <v>6</v>
      </c>
      <c r="I112" s="46">
        <v>1994</v>
      </c>
      <c r="J112" s="37" t="s">
        <v>1155</v>
      </c>
      <c r="S112"/>
      <c r="T112"/>
    </row>
    <row r="113" spans="1:20" x14ac:dyDescent="0.25">
      <c r="A113" s="37" t="s">
        <v>1187</v>
      </c>
      <c r="B113" s="37" t="s">
        <v>1200</v>
      </c>
      <c r="C113" s="37">
        <v>194</v>
      </c>
      <c r="D113" s="37" t="s">
        <v>592</v>
      </c>
      <c r="E113" s="41" t="s">
        <v>113</v>
      </c>
      <c r="F113" s="41">
        <v>2</v>
      </c>
      <c r="G113" s="41">
        <v>2</v>
      </c>
      <c r="H113" s="41">
        <v>5</v>
      </c>
      <c r="I113" s="46">
        <v>1980</v>
      </c>
      <c r="J113" s="37" t="s">
        <v>1201</v>
      </c>
      <c r="S113"/>
      <c r="T113"/>
    </row>
    <row r="114" spans="1:20" x14ac:dyDescent="0.25">
      <c r="A114" s="37" t="s">
        <v>1202</v>
      </c>
      <c r="B114" s="37" t="s">
        <v>1203</v>
      </c>
      <c r="C114" s="37">
        <v>490</v>
      </c>
      <c r="D114" s="37" t="s">
        <v>1204</v>
      </c>
      <c r="E114" s="41" t="s">
        <v>113</v>
      </c>
      <c r="F114" s="41">
        <v>1</v>
      </c>
      <c r="G114" s="41">
        <v>4</v>
      </c>
      <c r="H114" s="41">
        <v>6</v>
      </c>
      <c r="I114" s="46">
        <v>1981</v>
      </c>
      <c r="J114" s="37"/>
      <c r="S114"/>
      <c r="T114"/>
    </row>
    <row r="115" spans="1:20" x14ac:dyDescent="0.25">
      <c r="A115" s="37" t="s">
        <v>1202</v>
      </c>
      <c r="B115" s="37" t="s">
        <v>1205</v>
      </c>
      <c r="C115" s="37">
        <v>577</v>
      </c>
      <c r="D115" s="37" t="s">
        <v>1206</v>
      </c>
      <c r="E115" s="41" t="s">
        <v>113</v>
      </c>
      <c r="F115" s="41">
        <v>1</v>
      </c>
      <c r="G115" s="41">
        <v>7</v>
      </c>
      <c r="H115" s="41">
        <v>7</v>
      </c>
      <c r="I115" s="46">
        <v>1994</v>
      </c>
      <c r="J115" s="37" t="s">
        <v>1207</v>
      </c>
      <c r="S115"/>
      <c r="T115"/>
    </row>
    <row r="116" spans="1:20" x14ac:dyDescent="0.25">
      <c r="A116" s="37" t="s">
        <v>1202</v>
      </c>
      <c r="B116" s="37" t="s">
        <v>1208</v>
      </c>
      <c r="C116" s="37">
        <v>617</v>
      </c>
      <c r="D116" s="37" t="s">
        <v>648</v>
      </c>
      <c r="E116" s="41" t="s">
        <v>117</v>
      </c>
      <c r="F116" s="41">
        <v>1</v>
      </c>
      <c r="G116" s="41">
        <v>5</v>
      </c>
      <c r="H116" s="41">
        <v>5</v>
      </c>
      <c r="I116" s="46">
        <v>1985</v>
      </c>
      <c r="J116" s="37" t="s">
        <v>1209</v>
      </c>
      <c r="S116"/>
      <c r="T116"/>
    </row>
    <row r="117" spans="1:20" x14ac:dyDescent="0.25">
      <c r="A117" s="37" t="s">
        <v>1202</v>
      </c>
      <c r="B117" s="37" t="s">
        <v>1210</v>
      </c>
      <c r="C117" s="37">
        <v>222</v>
      </c>
      <c r="D117" s="37" t="s">
        <v>1211</v>
      </c>
      <c r="E117" s="41" t="s">
        <v>117</v>
      </c>
      <c r="F117" s="41">
        <v>3</v>
      </c>
      <c r="G117" s="41">
        <v>2</v>
      </c>
      <c r="H117" s="41">
        <v>3</v>
      </c>
      <c r="I117" s="46">
        <v>1969</v>
      </c>
      <c r="J117" s="37"/>
      <c r="S117"/>
      <c r="T117"/>
    </row>
    <row r="118" spans="1:20" x14ac:dyDescent="0.25">
      <c r="A118" s="37" t="s">
        <v>1202</v>
      </c>
      <c r="B118" s="37" t="s">
        <v>1042</v>
      </c>
      <c r="C118" s="37">
        <v>616</v>
      </c>
      <c r="D118" s="37" t="s">
        <v>717</v>
      </c>
      <c r="E118" s="41" t="s">
        <v>113</v>
      </c>
      <c r="F118" s="41">
        <v>1</v>
      </c>
      <c r="G118" s="41">
        <v>5</v>
      </c>
      <c r="H118" s="41">
        <v>5</v>
      </c>
      <c r="I118" s="46">
        <v>1996</v>
      </c>
      <c r="J118" s="37" t="s">
        <v>1212</v>
      </c>
      <c r="S118"/>
      <c r="T118"/>
    </row>
    <row r="119" spans="1:20" x14ac:dyDescent="0.25">
      <c r="A119" s="37" t="s">
        <v>1202</v>
      </c>
      <c r="B119" s="37" t="s">
        <v>1213</v>
      </c>
      <c r="C119" s="37">
        <v>440</v>
      </c>
      <c r="D119" s="37" t="s">
        <v>1214</v>
      </c>
      <c r="E119" s="41" t="s">
        <v>113</v>
      </c>
      <c r="F119" s="41">
        <v>1</v>
      </c>
      <c r="G119" s="41">
        <v>6</v>
      </c>
      <c r="H119" s="41">
        <v>3</v>
      </c>
      <c r="I119" s="46">
        <v>1998</v>
      </c>
      <c r="J119" s="37" t="s">
        <v>1215</v>
      </c>
      <c r="S119"/>
      <c r="T119"/>
    </row>
    <row r="120" spans="1:20" x14ac:dyDescent="0.25">
      <c r="A120" s="37" t="s">
        <v>1202</v>
      </c>
      <c r="B120" s="37" t="s">
        <v>1216</v>
      </c>
      <c r="C120" s="37">
        <v>398</v>
      </c>
      <c r="D120" s="37" t="s">
        <v>430</v>
      </c>
      <c r="E120" s="41" t="s">
        <v>117</v>
      </c>
      <c r="F120" s="41">
        <v>1</v>
      </c>
      <c r="G120" s="41">
        <v>2</v>
      </c>
      <c r="H120" s="41">
        <v>2</v>
      </c>
      <c r="I120" s="46">
        <v>1976</v>
      </c>
      <c r="J120" s="37"/>
      <c r="S120"/>
      <c r="T120"/>
    </row>
    <row r="121" spans="1:20" x14ac:dyDescent="0.25">
      <c r="A121" s="37" t="s">
        <v>1202</v>
      </c>
      <c r="B121" s="37" t="s">
        <v>1217</v>
      </c>
      <c r="C121" s="37">
        <v>170</v>
      </c>
      <c r="D121" s="37" t="s">
        <v>509</v>
      </c>
      <c r="E121" s="41" t="s">
        <v>117</v>
      </c>
      <c r="F121" s="41">
        <v>1</v>
      </c>
      <c r="G121" s="41">
        <v>5</v>
      </c>
      <c r="H121" s="41">
        <v>7</v>
      </c>
      <c r="I121" s="46">
        <v>1988</v>
      </c>
      <c r="J121" s="37" t="s">
        <v>1218</v>
      </c>
      <c r="S121"/>
      <c r="T121"/>
    </row>
    <row r="122" spans="1:20" x14ac:dyDescent="0.25">
      <c r="A122" s="37" t="s">
        <v>1225</v>
      </c>
      <c r="B122" s="37" t="s">
        <v>1226</v>
      </c>
      <c r="C122" s="37">
        <v>570</v>
      </c>
      <c r="D122" s="37" t="s">
        <v>1227</v>
      </c>
      <c r="E122" s="41" t="s">
        <v>113</v>
      </c>
      <c r="F122" s="41">
        <v>1</v>
      </c>
      <c r="G122" s="41">
        <v>6</v>
      </c>
      <c r="H122" s="41">
        <v>2</v>
      </c>
      <c r="I122" s="46">
        <v>1970</v>
      </c>
      <c r="J122" s="37" t="s">
        <v>1228</v>
      </c>
      <c r="S122"/>
      <c r="T122"/>
    </row>
    <row r="123" spans="1:20" x14ac:dyDescent="0.25">
      <c r="A123" s="37" t="s">
        <v>1225</v>
      </c>
      <c r="B123" s="37" t="s">
        <v>1229</v>
      </c>
      <c r="C123" s="37">
        <v>106</v>
      </c>
      <c r="D123" s="37" t="s">
        <v>1230</v>
      </c>
      <c r="E123" s="41" t="s">
        <v>117</v>
      </c>
      <c r="F123" s="41">
        <v>1</v>
      </c>
      <c r="G123" s="41">
        <v>1</v>
      </c>
      <c r="H123" s="41">
        <v>2</v>
      </c>
      <c r="I123" s="46">
        <v>1988</v>
      </c>
      <c r="J123" s="37" t="s">
        <v>1231</v>
      </c>
      <c r="S123"/>
      <c r="T123"/>
    </row>
    <row r="124" spans="1:20" x14ac:dyDescent="0.25">
      <c r="A124" s="37" t="s">
        <v>1225</v>
      </c>
      <c r="B124" s="37" t="s">
        <v>1232</v>
      </c>
      <c r="C124" s="37">
        <v>281</v>
      </c>
      <c r="D124" s="37" t="s">
        <v>1194</v>
      </c>
      <c r="E124" s="41" t="s">
        <v>113</v>
      </c>
      <c r="F124" s="41">
        <v>1</v>
      </c>
      <c r="G124" s="41">
        <v>3</v>
      </c>
      <c r="H124" s="41">
        <v>2</v>
      </c>
      <c r="I124" s="46">
        <v>1988</v>
      </c>
      <c r="J124" s="37" t="s">
        <v>1233</v>
      </c>
      <c r="S124"/>
      <c r="T124"/>
    </row>
    <row r="125" spans="1:20" x14ac:dyDescent="0.25">
      <c r="A125" s="37" t="s">
        <v>1225</v>
      </c>
      <c r="B125" s="37" t="s">
        <v>1234</v>
      </c>
      <c r="C125" s="37">
        <v>216</v>
      </c>
      <c r="D125" s="37" t="s">
        <v>1235</v>
      </c>
      <c r="E125" s="41" t="s">
        <v>113</v>
      </c>
      <c r="F125" s="41">
        <v>1</v>
      </c>
      <c r="G125" s="41">
        <v>5</v>
      </c>
      <c r="H125" s="41">
        <v>5</v>
      </c>
      <c r="I125" s="46">
        <v>1968</v>
      </c>
      <c r="J125" s="37" t="s">
        <v>1236</v>
      </c>
      <c r="S125"/>
      <c r="T125"/>
    </row>
    <row r="126" spans="1:20" x14ac:dyDescent="0.25">
      <c r="A126" s="37" t="s">
        <v>1225</v>
      </c>
      <c r="B126" s="37" t="s">
        <v>1237</v>
      </c>
      <c r="C126" s="37">
        <v>278</v>
      </c>
      <c r="D126" s="37" t="s">
        <v>384</v>
      </c>
      <c r="E126" s="41" t="s">
        <v>645</v>
      </c>
      <c r="F126" s="41">
        <v>1</v>
      </c>
      <c r="G126" s="41">
        <v>7</v>
      </c>
      <c r="H126" s="41">
        <v>5</v>
      </c>
      <c r="I126" s="46">
        <v>1997</v>
      </c>
      <c r="J126" s="37" t="s">
        <v>1238</v>
      </c>
      <c r="S126"/>
      <c r="T126"/>
    </row>
    <row r="127" spans="1:20" x14ac:dyDescent="0.25">
      <c r="A127" s="37" t="s">
        <v>1225</v>
      </c>
      <c r="B127" s="37" t="s">
        <v>1239</v>
      </c>
      <c r="C127" s="37">
        <v>428</v>
      </c>
      <c r="D127" s="37" t="s">
        <v>165</v>
      </c>
      <c r="E127" s="41" t="s">
        <v>117</v>
      </c>
      <c r="F127" s="41">
        <v>1</v>
      </c>
      <c r="G127" s="41">
        <v>7</v>
      </c>
      <c r="H127" s="41">
        <v>3</v>
      </c>
      <c r="I127" s="46">
        <v>1970</v>
      </c>
      <c r="J127" s="37" t="s">
        <v>1240</v>
      </c>
      <c r="S127"/>
      <c r="T127"/>
    </row>
    <row r="128" spans="1:20" x14ac:dyDescent="0.25">
      <c r="A128" s="37"/>
      <c r="B128" s="37"/>
      <c r="C128" s="37"/>
      <c r="D128" s="37"/>
      <c r="E128" s="41"/>
      <c r="F128" s="41"/>
      <c r="G128" s="41"/>
      <c r="H128" s="41"/>
      <c r="I128" s="46"/>
      <c r="J128" s="37"/>
      <c r="S128"/>
      <c r="T128"/>
    </row>
    <row r="129" spans="1:24" x14ac:dyDescent="0.25">
      <c r="A129" s="37"/>
      <c r="B129" s="37"/>
      <c r="C129" s="37"/>
      <c r="D129" s="37"/>
      <c r="E129" s="41"/>
      <c r="F129" s="41"/>
      <c r="G129" s="41"/>
      <c r="H129" s="41"/>
      <c r="I129" s="46"/>
      <c r="J129" s="37"/>
      <c r="S129"/>
      <c r="T129"/>
    </row>
    <row r="130" spans="1:24" x14ac:dyDescent="0.25">
      <c r="A130" s="37"/>
      <c r="B130" s="37"/>
      <c r="C130" s="37"/>
      <c r="D130" s="37"/>
      <c r="E130" s="41"/>
      <c r="F130" s="41"/>
      <c r="G130" s="41"/>
      <c r="H130" s="41"/>
      <c r="I130" s="46"/>
      <c r="J130" s="37"/>
      <c r="S130"/>
      <c r="T130"/>
    </row>
    <row r="133" spans="1:24" ht="13" thickBot="1" x14ac:dyDescent="0.3"/>
    <row r="134" spans="1:24" ht="13" x14ac:dyDescent="0.3">
      <c r="C134" s="185" t="s">
        <v>1</v>
      </c>
      <c r="D134" s="186"/>
      <c r="E134" s="187"/>
      <c r="F134" s="185" t="s">
        <v>2</v>
      </c>
      <c r="G134" s="186"/>
      <c r="H134" s="187"/>
      <c r="I134" s="185" t="s">
        <v>3</v>
      </c>
      <c r="J134" s="186"/>
      <c r="K134" s="187"/>
      <c r="L134" s="185" t="s">
        <v>4</v>
      </c>
      <c r="M134" s="186"/>
      <c r="N134" s="187"/>
      <c r="Q134" s="47">
        <f>COUNTIF(G34:G63, 1)</f>
        <v>1</v>
      </c>
      <c r="R134" s="47">
        <f>COUNTIF(H2:H31, 1)</f>
        <v>0</v>
      </c>
      <c r="S134" s="47">
        <f>COUNTIF(G98:G127, 1)</f>
        <v>1</v>
      </c>
      <c r="T134" s="47">
        <f>COUNTIF(H66:H95, 1)</f>
        <v>0</v>
      </c>
      <c r="U134" s="47">
        <f>COUNTIF(G2:G31, 1)</f>
        <v>1</v>
      </c>
      <c r="V134" s="47">
        <f>COUNTIF(H34:H63, 1)</f>
        <v>1</v>
      </c>
      <c r="W134" s="47">
        <f>COUNTIF(G66:G95, 1)</f>
        <v>3</v>
      </c>
      <c r="X134" s="47">
        <f>COUNTIF(H98:H127, 1)</f>
        <v>1</v>
      </c>
    </row>
    <row r="135" spans="1:24" x14ac:dyDescent="0.25">
      <c r="C135" s="87" t="s">
        <v>1032</v>
      </c>
      <c r="D135" s="179" t="s">
        <v>203</v>
      </c>
      <c r="E135" s="180"/>
      <c r="F135" s="64" t="s">
        <v>60</v>
      </c>
      <c r="G135" s="179" t="s">
        <v>203</v>
      </c>
      <c r="H135" s="180"/>
      <c r="I135" s="64" t="s">
        <v>60</v>
      </c>
      <c r="J135" s="179" t="s">
        <v>203</v>
      </c>
      <c r="K135" s="180"/>
      <c r="L135" s="64" t="s">
        <v>60</v>
      </c>
      <c r="M135" s="179" t="s">
        <v>203</v>
      </c>
      <c r="N135" s="180"/>
      <c r="Q135" s="47">
        <f>COUNTIF(G34:G63, 2)</f>
        <v>0</v>
      </c>
      <c r="R135" s="47">
        <f>COUNTIF(H2:H31, 2)</f>
        <v>0</v>
      </c>
      <c r="S135" s="47">
        <f>COUNTIF(G98:G127, 2)</f>
        <v>3</v>
      </c>
      <c r="T135" s="47">
        <f>COUNTIF(H66:H95, 2)</f>
        <v>0</v>
      </c>
      <c r="U135" s="47">
        <f>COUNTIF(G2:G31, 2)</f>
        <v>7</v>
      </c>
      <c r="V135" s="47">
        <f>COUNTIF(H34:H63, 2)</f>
        <v>6</v>
      </c>
      <c r="W135" s="47">
        <f>COUNTIF(G66:G95, 2)</f>
        <v>6</v>
      </c>
      <c r="X135" s="47">
        <f>COUNTIF(H98:H127, 2)</f>
        <v>4</v>
      </c>
    </row>
    <row r="136" spans="1:24" x14ac:dyDescent="0.25">
      <c r="C136" s="57" t="s">
        <v>905</v>
      </c>
      <c r="D136" s="176" t="s">
        <v>1038</v>
      </c>
      <c r="E136" s="175"/>
      <c r="F136" s="135" t="s">
        <v>1028</v>
      </c>
      <c r="G136" s="176" t="s">
        <v>1031</v>
      </c>
      <c r="H136" s="175"/>
      <c r="I136" s="135" t="s">
        <v>61</v>
      </c>
      <c r="J136" s="176" t="s">
        <v>33</v>
      </c>
      <c r="K136" s="175"/>
      <c r="L136" s="135" t="s">
        <v>61</v>
      </c>
      <c r="M136" s="176" t="s">
        <v>1132</v>
      </c>
      <c r="N136" s="175"/>
      <c r="Q136" s="47">
        <f>COUNTIF(G34:G63, 3)</f>
        <v>3</v>
      </c>
      <c r="R136" s="47">
        <f>COUNTIF(H2:H31, 3)</f>
        <v>2</v>
      </c>
      <c r="S136" s="47">
        <f>COUNTIF(G98:G127, 3)</f>
        <v>3</v>
      </c>
      <c r="T136" s="47">
        <f>COUNTIF(H66:H95, 3)</f>
        <v>4</v>
      </c>
      <c r="U136" s="47">
        <f>COUNTIF(G2:G31, 3)</f>
        <v>2</v>
      </c>
      <c r="V136" s="47">
        <f>COUNTIF(H34:H63, 3)</f>
        <v>1</v>
      </c>
      <c r="W136" s="47">
        <f>COUNTIF(G66:G95, 3)</f>
        <v>1</v>
      </c>
      <c r="X136" s="47">
        <f>COUNTIF(H98:H127, 3)</f>
        <v>6</v>
      </c>
    </row>
    <row r="137" spans="1:24" x14ac:dyDescent="0.25">
      <c r="C137" s="57" t="s">
        <v>1033</v>
      </c>
      <c r="D137" s="138"/>
      <c r="E137" s="137"/>
      <c r="F137" s="135" t="s">
        <v>1029</v>
      </c>
      <c r="G137" s="111"/>
      <c r="H137" s="112"/>
      <c r="I137" s="135" t="s">
        <v>62</v>
      </c>
      <c r="J137" s="111"/>
      <c r="K137" s="112"/>
      <c r="L137" s="135" t="s">
        <v>1033</v>
      </c>
      <c r="M137" s="111"/>
      <c r="N137" s="112"/>
      <c r="Q137" s="47">
        <f>COUNTIF(G34:G63, 4)</f>
        <v>0</v>
      </c>
      <c r="R137" s="47">
        <f>COUNTIF(H2:H31, 4)</f>
        <v>2</v>
      </c>
      <c r="S137" s="47">
        <f>COUNTIF(G98:G127, 4)</f>
        <v>1</v>
      </c>
      <c r="T137" s="47">
        <f>COUNTIF(H66:H95, 4)</f>
        <v>2</v>
      </c>
      <c r="U137" s="47">
        <f>COUNTIF(G2:G31, 4)</f>
        <v>1</v>
      </c>
      <c r="V137" s="47">
        <f>COUNTIF(H34:H63, 4)</f>
        <v>4</v>
      </c>
      <c r="W137" s="47">
        <f>COUNTIF(G66:G95, 4)</f>
        <v>0</v>
      </c>
      <c r="X137" s="47">
        <f>COUNTIF(H98:H127, 4)</f>
        <v>0</v>
      </c>
    </row>
    <row r="138" spans="1:24" x14ac:dyDescent="0.25">
      <c r="A138" t="s">
        <v>1069</v>
      </c>
      <c r="C138" s="57" t="s">
        <v>1034</v>
      </c>
      <c r="D138" s="129">
        <f>AVERAGE(G2:G31)</f>
        <v>4.5</v>
      </c>
      <c r="E138" s="130" t="s">
        <v>1039</v>
      </c>
      <c r="F138" s="64" t="s">
        <v>63</v>
      </c>
      <c r="G138" s="132">
        <f>AVERAGE(H34:H63)</f>
        <v>4.4666666666666668</v>
      </c>
      <c r="H138" s="134" t="s">
        <v>1039</v>
      </c>
      <c r="I138" s="64" t="s">
        <v>63</v>
      </c>
      <c r="J138" s="129">
        <f>AVERAGE(G66:G95)</f>
        <v>4.5999999999999996</v>
      </c>
      <c r="K138" s="141" t="s">
        <v>1039</v>
      </c>
      <c r="L138" s="64" t="s">
        <v>63</v>
      </c>
      <c r="M138" s="132">
        <f>AVERAGE(H98:H127)</f>
        <v>4.5</v>
      </c>
      <c r="N138" s="134" t="s">
        <v>1039</v>
      </c>
      <c r="Q138" s="47">
        <f>COUNTIF(G34:G63, 5)</f>
        <v>5</v>
      </c>
      <c r="R138" s="47">
        <f>COUNTIF(H2:H31, 5)</f>
        <v>6</v>
      </c>
      <c r="S138" s="47">
        <f>COUNTIF(G98:G127, 5)</f>
        <v>6</v>
      </c>
      <c r="T138" s="47">
        <f>COUNTIF(H66:H95, 5)</f>
        <v>3</v>
      </c>
      <c r="U138" s="47">
        <f>COUNTIF(G2:G31, 5)</f>
        <v>8</v>
      </c>
      <c r="V138" s="47">
        <f>COUNTIF(H34:H63, 5)</f>
        <v>8</v>
      </c>
      <c r="W138" s="47">
        <f>COUNTIF(G66:G95, 5)</f>
        <v>2</v>
      </c>
      <c r="X138" s="47">
        <f>COUNTIF(H98:H127, 5)</f>
        <v>9</v>
      </c>
    </row>
    <row r="139" spans="1:24" ht="13" x14ac:dyDescent="0.3">
      <c r="A139" s="89" t="s">
        <v>1067</v>
      </c>
      <c r="C139" s="57" t="s">
        <v>1035</v>
      </c>
      <c r="D139" s="132">
        <f>AVERAGE(G34:G63)</f>
        <v>5.666666666666667</v>
      </c>
      <c r="E139" s="133" t="s">
        <v>1040</v>
      </c>
      <c r="F139" s="64" t="s">
        <v>907</v>
      </c>
      <c r="G139" s="129">
        <f>AVERAGE(H2:H31)</f>
        <v>5.7</v>
      </c>
      <c r="H139" s="131" t="s">
        <v>1040</v>
      </c>
      <c r="I139" s="64" t="s">
        <v>64</v>
      </c>
      <c r="J139" s="132">
        <f>AVERAGE(G98:G127)</f>
        <v>5.0999999999999996</v>
      </c>
      <c r="K139" s="133" t="s">
        <v>1040</v>
      </c>
      <c r="L139" s="64" t="s">
        <v>97</v>
      </c>
      <c r="M139" s="129">
        <f>AVERAGE(H66:H95)</f>
        <v>5.5</v>
      </c>
      <c r="N139" s="131" t="s">
        <v>1040</v>
      </c>
      <c r="Q139" s="47">
        <f>COUNTIF(G34:G63, 6)</f>
        <v>12</v>
      </c>
      <c r="R139" s="47">
        <f>COUNTIF(H2:H31, 6)</f>
        <v>13</v>
      </c>
      <c r="S139" s="47">
        <f>COUNTIF(G98:G127, 6)</f>
        <v>9</v>
      </c>
      <c r="T139" s="47">
        <f>COUNTIF(H66:H95, 6)</f>
        <v>17</v>
      </c>
      <c r="U139" s="47">
        <f>COUNTIF(G2:G31, 6)</f>
        <v>7</v>
      </c>
      <c r="V139" s="47">
        <f>COUNTIF(H34:H63, 6)</f>
        <v>8</v>
      </c>
      <c r="W139" s="47">
        <f>COUNTIF(G66:G95, 6)</f>
        <v>16</v>
      </c>
      <c r="X139" s="47">
        <f>COUNTIF(H98:H127, 6)</f>
        <v>7</v>
      </c>
    </row>
    <row r="140" spans="1:24" x14ac:dyDescent="0.25">
      <c r="A140" t="s">
        <v>1068</v>
      </c>
      <c r="C140" s="57" t="s">
        <v>1036</v>
      </c>
      <c r="D140" s="139"/>
      <c r="E140" s="140"/>
      <c r="F140" s="135" t="s">
        <v>24</v>
      </c>
      <c r="G140" s="18"/>
      <c r="H140" s="140"/>
      <c r="I140" s="135" t="s">
        <v>65</v>
      </c>
      <c r="J140" s="18"/>
      <c r="K140" s="140"/>
      <c r="L140" s="135" t="s">
        <v>26</v>
      </c>
      <c r="M140" s="18"/>
      <c r="N140" s="140"/>
      <c r="Q140" s="47">
        <f>COUNTIF(G34:G63, 7)</f>
        <v>9</v>
      </c>
      <c r="R140" s="47">
        <f>COUNTIF(H2:H31, 7)</f>
        <v>7</v>
      </c>
      <c r="S140" s="47">
        <f>COUNTIF(G98:G127, 7)</f>
        <v>7</v>
      </c>
      <c r="T140" s="47">
        <f>COUNTIF(H66:H95, 7)</f>
        <v>4</v>
      </c>
      <c r="U140" s="47">
        <f>COUNTIF(G2:G31, 7)</f>
        <v>4</v>
      </c>
      <c r="V140" s="47">
        <f>COUNTIF(H34:H63, 7)</f>
        <v>2</v>
      </c>
      <c r="W140" s="47">
        <f>COUNTIF(G66:G95, 7)</f>
        <v>2</v>
      </c>
      <c r="X140" s="47">
        <f>COUNTIF(H98:H127, 7)</f>
        <v>3</v>
      </c>
    </row>
    <row r="141" spans="1:24" ht="13.5" thickBot="1" x14ac:dyDescent="0.35">
      <c r="A141" t="s">
        <v>1070</v>
      </c>
      <c r="C141" s="59" t="s">
        <v>1037</v>
      </c>
      <c r="D141" s="127"/>
      <c r="E141" s="128"/>
      <c r="F141" s="136" t="s">
        <v>1030</v>
      </c>
      <c r="G141" s="127"/>
      <c r="H141" s="128"/>
      <c r="I141" s="136" t="s">
        <v>66</v>
      </c>
      <c r="J141" s="127"/>
      <c r="K141" s="128"/>
      <c r="L141" s="136" t="s">
        <v>1131</v>
      </c>
      <c r="M141" s="127"/>
      <c r="N141" s="128"/>
    </row>
    <row r="142" spans="1:24" x14ac:dyDescent="0.25">
      <c r="A142" t="s">
        <v>1071</v>
      </c>
    </row>
    <row r="146" spans="2:10" ht="13" thickBot="1" x14ac:dyDescent="0.3">
      <c r="B146" s="191" t="s">
        <v>1250</v>
      </c>
      <c r="C146" s="191"/>
      <c r="D146" s="191"/>
      <c r="E146" s="191"/>
      <c r="F146" s="191"/>
      <c r="G146" s="191"/>
      <c r="H146" s="191"/>
      <c r="I146" s="191"/>
      <c r="J146" s="191"/>
    </row>
    <row r="147" spans="2:10" ht="13.5" thickBot="1" x14ac:dyDescent="0.35">
      <c r="B147" s="169"/>
      <c r="C147" s="188" t="s">
        <v>1263</v>
      </c>
      <c r="D147" s="188"/>
      <c r="E147" s="189" t="s">
        <v>1264</v>
      </c>
      <c r="F147" s="190"/>
      <c r="G147" s="189" t="s">
        <v>1265</v>
      </c>
      <c r="H147" s="190"/>
      <c r="I147" s="189" t="s">
        <v>1266</v>
      </c>
      <c r="J147" s="190"/>
    </row>
    <row r="148" spans="2:10" ht="13" x14ac:dyDescent="0.3">
      <c r="B148" s="165"/>
      <c r="C148" s="159" t="s">
        <v>1251</v>
      </c>
      <c r="D148" s="160" t="s">
        <v>1252</v>
      </c>
      <c r="E148" s="159" t="s">
        <v>1251</v>
      </c>
      <c r="F148" s="160" t="s">
        <v>1252</v>
      </c>
      <c r="G148" s="159" t="s">
        <v>1251</v>
      </c>
      <c r="H148" s="160" t="s">
        <v>1252</v>
      </c>
      <c r="I148" s="159" t="s">
        <v>1251</v>
      </c>
      <c r="J148" s="160" t="s">
        <v>1252</v>
      </c>
    </row>
    <row r="149" spans="2:10" x14ac:dyDescent="0.25">
      <c r="B149" s="166" t="s">
        <v>1253</v>
      </c>
      <c r="C149" s="161">
        <v>5.666666666666667</v>
      </c>
      <c r="D149" s="162">
        <v>4.5</v>
      </c>
      <c r="E149" s="161">
        <v>5.7</v>
      </c>
      <c r="F149" s="162">
        <v>4.4666666666666668</v>
      </c>
      <c r="G149" s="161">
        <v>5.0999999999999996</v>
      </c>
      <c r="H149" s="162">
        <v>4.5999999999999996</v>
      </c>
      <c r="I149" s="161">
        <v>5.5</v>
      </c>
      <c r="J149" s="162">
        <v>4.5</v>
      </c>
    </row>
    <row r="150" spans="2:10" x14ac:dyDescent="0.25">
      <c r="B150" s="166" t="s">
        <v>1254</v>
      </c>
      <c r="C150" s="161">
        <v>2.1609195402298838</v>
      </c>
      <c r="D150" s="162">
        <v>3.5689655172413794</v>
      </c>
      <c r="E150" s="161">
        <v>1.2517241379310329</v>
      </c>
      <c r="F150" s="162">
        <v>2.9471264367816103</v>
      </c>
      <c r="G150" s="161">
        <v>3.1965517241379326</v>
      </c>
      <c r="H150" s="162">
        <v>4.3172413793103468</v>
      </c>
      <c r="I150" s="161">
        <v>1.5</v>
      </c>
      <c r="J150" s="162">
        <v>3.0172413793103448</v>
      </c>
    </row>
    <row r="151" spans="2:10" x14ac:dyDescent="0.25">
      <c r="B151" s="166" t="s">
        <v>1255</v>
      </c>
      <c r="C151" s="161">
        <v>30</v>
      </c>
      <c r="D151" s="162">
        <v>30</v>
      </c>
      <c r="E151" s="161">
        <v>30</v>
      </c>
      <c r="F151" s="162">
        <v>30</v>
      </c>
      <c r="G151" s="161">
        <v>30</v>
      </c>
      <c r="H151" s="162">
        <v>30</v>
      </c>
      <c r="I151" s="161">
        <v>30</v>
      </c>
      <c r="J151" s="162">
        <v>30</v>
      </c>
    </row>
    <row r="152" spans="2:10" x14ac:dyDescent="0.25">
      <c r="B152" s="166" t="s">
        <v>1256</v>
      </c>
      <c r="C152" s="161">
        <v>0</v>
      </c>
      <c r="D152" s="162"/>
      <c r="E152" s="161">
        <v>0</v>
      </c>
      <c r="F152" s="162"/>
      <c r="G152" s="161">
        <v>0</v>
      </c>
      <c r="H152" s="162"/>
      <c r="I152" s="161">
        <v>0</v>
      </c>
      <c r="J152" s="162"/>
    </row>
    <row r="153" spans="2:10" x14ac:dyDescent="0.25">
      <c r="B153" s="166" t="s">
        <v>1257</v>
      </c>
      <c r="C153" s="161">
        <v>55</v>
      </c>
      <c r="D153" s="162"/>
      <c r="E153" s="161">
        <v>50</v>
      </c>
      <c r="F153" s="162"/>
      <c r="G153" s="161">
        <v>57</v>
      </c>
      <c r="H153" s="162"/>
      <c r="I153" s="161">
        <v>52</v>
      </c>
      <c r="J153" s="162"/>
    </row>
    <row r="154" spans="2:10" x14ac:dyDescent="0.25">
      <c r="B154" s="166" t="s">
        <v>1258</v>
      </c>
      <c r="C154" s="161">
        <v>2.6695278866144556</v>
      </c>
      <c r="D154" s="162"/>
      <c r="E154" s="161">
        <v>3.2966731191506575</v>
      </c>
      <c r="F154" s="162"/>
      <c r="G154" s="161">
        <v>0.99908172616078628</v>
      </c>
      <c r="H154" s="162"/>
      <c r="I154" s="161">
        <v>2.5770567269747482</v>
      </c>
      <c r="J154" s="162"/>
    </row>
    <row r="155" spans="2:10" x14ac:dyDescent="0.25">
      <c r="B155" s="168" t="s">
        <v>1259</v>
      </c>
      <c r="C155" s="161">
        <v>4.9827833791868878E-3</v>
      </c>
      <c r="D155" s="162"/>
      <c r="E155" s="161">
        <v>9.0246745198550968E-4</v>
      </c>
      <c r="F155" s="162"/>
      <c r="G155" s="161">
        <v>0.16098882924028413</v>
      </c>
      <c r="H155" s="162"/>
      <c r="I155" s="161">
        <v>6.4204687987772071E-3</v>
      </c>
      <c r="J155" s="162"/>
    </row>
    <row r="156" spans="2:10" x14ac:dyDescent="0.25">
      <c r="B156" s="166" t="s">
        <v>1260</v>
      </c>
      <c r="C156" s="161">
        <v>1.673033965289912</v>
      </c>
      <c r="D156" s="162"/>
      <c r="E156" s="161">
        <v>1.6759050251630967</v>
      </c>
      <c r="F156" s="162"/>
      <c r="G156" s="161">
        <v>1.6720288884609551</v>
      </c>
      <c r="H156" s="162"/>
      <c r="I156" s="161">
        <v>1.6746891537260258</v>
      </c>
      <c r="J156" s="162"/>
    </row>
    <row r="157" spans="2:10" x14ac:dyDescent="0.25">
      <c r="B157" s="166" t="s">
        <v>1261</v>
      </c>
      <c r="C157" s="161">
        <v>9.9655667583737756E-3</v>
      </c>
      <c r="D157" s="162"/>
      <c r="E157" s="161">
        <v>1.8049349039710194E-3</v>
      </c>
      <c r="F157" s="162"/>
      <c r="G157" s="161">
        <v>0.32197765848056825</v>
      </c>
      <c r="H157" s="162"/>
      <c r="I157" s="161">
        <v>1.2840937597554414E-2</v>
      </c>
      <c r="J157" s="162"/>
    </row>
    <row r="158" spans="2:10" ht="13" thickBot="1" x14ac:dyDescent="0.3">
      <c r="B158" s="167" t="s">
        <v>1262</v>
      </c>
      <c r="C158" s="163">
        <v>2.0040447832891455</v>
      </c>
      <c r="D158" s="164"/>
      <c r="E158" s="163">
        <v>2.0085591121007611</v>
      </c>
      <c r="F158" s="164"/>
      <c r="G158" s="163">
        <v>2.0024654592910065</v>
      </c>
      <c r="H158" s="164"/>
      <c r="I158" s="163">
        <v>2.0066468050616861</v>
      </c>
      <c r="J158" s="164"/>
    </row>
    <row r="159" spans="2:10" x14ac:dyDescent="0.25">
      <c r="I159" s="158"/>
    </row>
    <row r="160" spans="2:10" x14ac:dyDescent="0.25">
      <c r="I160" s="158"/>
    </row>
  </sheetData>
  <mergeCells count="17">
    <mergeCell ref="C147:D147"/>
    <mergeCell ref="E147:F147"/>
    <mergeCell ref="G147:H147"/>
    <mergeCell ref="I147:J147"/>
    <mergeCell ref="B146:J146"/>
    <mergeCell ref="D135:E135"/>
    <mergeCell ref="D136:E136"/>
    <mergeCell ref="C134:E134"/>
    <mergeCell ref="M136:N136"/>
    <mergeCell ref="M135:N135"/>
    <mergeCell ref="L134:N134"/>
    <mergeCell ref="G135:H135"/>
    <mergeCell ref="J135:K135"/>
    <mergeCell ref="J136:K136"/>
    <mergeCell ref="G136:H136"/>
    <mergeCell ref="I134:K134"/>
    <mergeCell ref="F134:H13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94850-F7F7-4FBA-807A-1CEF8F334D94}">
  <dimension ref="B1:AQ31"/>
  <sheetViews>
    <sheetView topLeftCell="Z1" workbookViewId="0">
      <selection activeCell="AQ8" sqref="AQ8"/>
    </sheetView>
  </sheetViews>
  <sheetFormatPr defaultRowHeight="12.5" x14ac:dyDescent="0.25"/>
  <cols>
    <col min="3" max="3" width="12.453125" customWidth="1"/>
    <col min="4" max="4" width="12.26953125" customWidth="1"/>
    <col min="43" max="43" width="12.08984375" bestFit="1" customWidth="1"/>
  </cols>
  <sheetData>
    <row r="1" spans="2:43" x14ac:dyDescent="0.25">
      <c r="C1" s="192" t="s">
        <v>1244</v>
      </c>
      <c r="D1" s="191"/>
      <c r="E1" s="192" t="s">
        <v>1243</v>
      </c>
      <c r="F1" s="191"/>
      <c r="G1" s="191"/>
      <c r="H1" s="191"/>
      <c r="I1" s="191"/>
      <c r="J1" s="191"/>
      <c r="K1" s="191"/>
      <c r="M1" s="192" t="s">
        <v>1241</v>
      </c>
      <c r="N1" s="192"/>
      <c r="O1" s="192"/>
      <c r="P1" s="192"/>
      <c r="Q1" s="192"/>
      <c r="R1" s="192"/>
      <c r="S1" s="192" t="s">
        <v>1242</v>
      </c>
      <c r="T1" s="192"/>
      <c r="U1" s="192"/>
      <c r="V1" s="192"/>
      <c r="W1" s="192"/>
      <c r="X1" s="192"/>
      <c r="Y1" s="192" t="s">
        <v>1245</v>
      </c>
      <c r="Z1" s="191"/>
      <c r="AA1" s="191"/>
      <c r="AB1" s="191"/>
      <c r="AC1" s="191"/>
      <c r="AD1" s="191"/>
      <c r="AE1" s="191"/>
      <c r="AF1" s="192" t="s">
        <v>1246</v>
      </c>
      <c r="AG1" s="191"/>
      <c r="AH1" s="191"/>
      <c r="AI1" s="191"/>
      <c r="AJ1" s="191"/>
      <c r="AK1" s="191"/>
      <c r="AL1" s="191"/>
      <c r="AM1" s="192" t="s">
        <v>1269</v>
      </c>
      <c r="AN1" s="191"/>
    </row>
    <row r="2" spans="2:43" ht="13.5" thickBot="1" x14ac:dyDescent="0.35">
      <c r="C2" s="30" t="s">
        <v>1134</v>
      </c>
      <c r="D2" s="30" t="s">
        <v>1133</v>
      </c>
      <c r="E2" s="30" t="s">
        <v>1135</v>
      </c>
      <c r="F2" s="30" t="s">
        <v>1136</v>
      </c>
      <c r="G2" s="30" t="s">
        <v>1137</v>
      </c>
      <c r="H2" s="30" t="s">
        <v>1138</v>
      </c>
      <c r="I2" s="30" t="s">
        <v>1139</v>
      </c>
      <c r="J2" s="30" t="s">
        <v>1141</v>
      </c>
      <c r="K2" s="30" t="s">
        <v>1140</v>
      </c>
      <c r="L2" s="30" t="s">
        <v>1142</v>
      </c>
      <c r="M2" s="30">
        <v>1</v>
      </c>
      <c r="N2" s="30">
        <v>2</v>
      </c>
      <c r="O2" s="30">
        <v>3</v>
      </c>
      <c r="P2" s="30">
        <v>4</v>
      </c>
      <c r="Q2" s="30">
        <v>5</v>
      </c>
      <c r="R2" s="30">
        <v>6</v>
      </c>
      <c r="S2" s="30">
        <v>1</v>
      </c>
      <c r="T2" s="30">
        <v>2</v>
      </c>
      <c r="U2" s="30">
        <v>3</v>
      </c>
      <c r="V2" s="30">
        <v>4</v>
      </c>
      <c r="W2" s="30">
        <v>5</v>
      </c>
      <c r="X2" s="30">
        <v>6</v>
      </c>
      <c r="Y2" s="30">
        <v>1</v>
      </c>
      <c r="Z2" s="30">
        <v>2</v>
      </c>
      <c r="AA2" s="30">
        <v>3</v>
      </c>
      <c r="AB2" s="30">
        <v>4</v>
      </c>
      <c r="AC2" s="30">
        <v>5</v>
      </c>
      <c r="AD2" s="30">
        <v>6</v>
      </c>
      <c r="AE2" s="30">
        <v>7</v>
      </c>
      <c r="AF2" s="30">
        <v>1</v>
      </c>
      <c r="AG2" s="30">
        <v>2</v>
      </c>
      <c r="AH2" s="30">
        <v>3</v>
      </c>
      <c r="AI2" s="30">
        <v>4</v>
      </c>
      <c r="AJ2" s="30">
        <v>5</v>
      </c>
      <c r="AK2" s="30">
        <v>6</v>
      </c>
      <c r="AL2" s="30">
        <v>7</v>
      </c>
      <c r="AM2" s="72" t="s">
        <v>1267</v>
      </c>
      <c r="AN2" s="149" t="s">
        <v>1268</v>
      </c>
    </row>
    <row r="3" spans="2:43" x14ac:dyDescent="0.25">
      <c r="B3" s="193" t="s">
        <v>204</v>
      </c>
      <c r="C3" s="142">
        <v>0</v>
      </c>
      <c r="D3" s="143">
        <v>0</v>
      </c>
      <c r="E3" s="142">
        <v>1</v>
      </c>
      <c r="F3" s="144">
        <v>0</v>
      </c>
      <c r="G3" s="144">
        <v>3</v>
      </c>
      <c r="H3" s="144">
        <v>0</v>
      </c>
      <c r="I3" s="144">
        <v>5</v>
      </c>
      <c r="J3" s="144">
        <v>12</v>
      </c>
      <c r="K3" s="143">
        <v>9</v>
      </c>
      <c r="L3" s="142">
        <f>SUM(E3:K3)</f>
        <v>30</v>
      </c>
      <c r="M3" s="142" cm="1">
        <f t="array" ref="M3">EXP(AG$15+MMULT($C3:$D3,AG$16:AG$17))</f>
        <v>1.6949152542372878E-2</v>
      </c>
      <c r="N3" s="144" cm="1">
        <f t="array" ref="N3">EXP(AH$15+MMULT($C3:$D3,AH$16:AH$17))</f>
        <v>4.9515781871605796E-2</v>
      </c>
      <c r="O3" s="144" cm="1">
        <f t="array" ref="O3">EXP(AI$15+MMULT($C3:$D3,AI$16:AI$17))</f>
        <v>0.1418861447162674</v>
      </c>
      <c r="P3" s="144" cm="1">
        <f t="array" ref="P3">EXP(AJ$15+MMULT($C3:$D3,AJ$16:AJ$17))</f>
        <v>0.20175854079446473</v>
      </c>
      <c r="Q3" s="144" cm="1">
        <f t="array" ref="Q3">EXP(AK$15+MMULT($C3:$D3,AK$16:AK$17))</f>
        <v>0.54422647245805511</v>
      </c>
      <c r="R3" s="144" cm="1">
        <f t="array" ref="R3">EXP(AL$15+MMULT($C3:$D3,AL$16:AL$17))</f>
        <v>2.4651492387531202</v>
      </c>
      <c r="S3" s="142">
        <f>M3/(1+M3)</f>
        <v>1.6666666666666663E-2</v>
      </c>
      <c r="T3" s="144">
        <f t="shared" ref="T3:X10" si="0">N3/(1+N3)</f>
        <v>4.717964486756368E-2</v>
      </c>
      <c r="U3" s="144">
        <f t="shared" si="0"/>
        <v>0.12425594738389865</v>
      </c>
      <c r="V3" s="144">
        <f t="shared" si="0"/>
        <v>0.16788608854910669</v>
      </c>
      <c r="W3" s="144">
        <f t="shared" si="0"/>
        <v>0.3524265916719917</v>
      </c>
      <c r="X3" s="144">
        <f t="shared" si="0"/>
        <v>0.71141214097900318</v>
      </c>
      <c r="Y3" s="142">
        <v>0.36763088776118785</v>
      </c>
      <c r="Z3" s="144">
        <f>T3-S3</f>
        <v>3.0512978200897017E-2</v>
      </c>
      <c r="AA3" s="144">
        <f>U3-T3</f>
        <v>7.7076302516334974E-2</v>
      </c>
      <c r="AB3" s="144">
        <f t="shared" ref="AA3:AD10" si="1">V3-U3</f>
        <v>4.3630141165208039E-2</v>
      </c>
      <c r="AC3" s="144">
        <f t="shared" si="1"/>
        <v>0.184540503122885</v>
      </c>
      <c r="AD3" s="144">
        <f t="shared" si="1"/>
        <v>0.35898554930701149</v>
      </c>
      <c r="AE3" s="143">
        <f>X3/R3</f>
        <v>0.28858785902099687</v>
      </c>
      <c r="AF3" s="151">
        <f>Y3*$L3</f>
        <v>11.028926632835635</v>
      </c>
      <c r="AG3" s="152">
        <f t="shared" ref="AG3:AL10" si="2">Z3*$L3</f>
        <v>0.91538934602691047</v>
      </c>
      <c r="AH3" s="152">
        <f t="shared" si="2"/>
        <v>2.3122890754900491</v>
      </c>
      <c r="AI3" s="152">
        <f t="shared" si="2"/>
        <v>1.3089042349562412</v>
      </c>
      <c r="AJ3" s="152">
        <f t="shared" si="2"/>
        <v>5.5362150936865504</v>
      </c>
      <c r="AK3" s="152">
        <f t="shared" si="2"/>
        <v>10.769566479210345</v>
      </c>
      <c r="AL3" s="153">
        <f t="shared" si="2"/>
        <v>8.6576357706299056</v>
      </c>
      <c r="AM3" s="142" cm="1">
        <f t="array" ref="AM3">SUMPRODUCT(E3:K3,LN(Y3:AE3))</f>
        <v>-40.617464682703584</v>
      </c>
      <c r="AN3" s="143" cm="1">
        <f t="array" ref="AN3">GAMMALN(L3+1)-SUMPRODUCT(GAMMALN(E3:K3+1))</f>
        <v>35.2899431610767</v>
      </c>
      <c r="AP3" s="149" t="s">
        <v>1270</v>
      </c>
      <c r="AQ3" cm="1">
        <f t="array" ref="AQ3">SUMPRODUCT(E11:K11,LN(E11:K11/L11))+AN11</f>
        <v>-95.776789222150455</v>
      </c>
    </row>
    <row r="4" spans="2:43" x14ac:dyDescent="0.25">
      <c r="B4" s="194"/>
      <c r="C4" s="57">
        <v>0</v>
      </c>
      <c r="D4" s="58">
        <v>1</v>
      </c>
      <c r="E4" s="57">
        <v>0</v>
      </c>
      <c r="F4" s="18">
        <v>0</v>
      </c>
      <c r="G4" s="18">
        <v>2</v>
      </c>
      <c r="H4" s="18">
        <v>2</v>
      </c>
      <c r="I4" s="18">
        <v>6</v>
      </c>
      <c r="J4" s="18">
        <v>13</v>
      </c>
      <c r="K4" s="58">
        <v>7</v>
      </c>
      <c r="L4" s="57">
        <f t="shared" ref="L4:L10" si="3">SUM(E4:K4)</f>
        <v>30</v>
      </c>
      <c r="M4" s="57" cm="1">
        <f t="array" ref="M4">EXP(AG$15+MMULT($C4:$D4,AG$16:AG$17))</f>
        <v>1.6949152542372878E-2</v>
      </c>
      <c r="N4" s="18" cm="1">
        <f t="array" ref="N4">EXP(AH$15+MMULT($C4:$D4,AH$16:AH$17))</f>
        <v>4.5264824496311994E-2</v>
      </c>
      <c r="O4" s="18" cm="1">
        <f t="array" ref="O4">EXP(AI$15+MMULT($C4:$D4,AI$16:AI$17))</f>
        <v>0.15648690601882095</v>
      </c>
      <c r="P4" s="18" cm="1">
        <f t="array" ref="P4">EXP(AJ$15+MMULT($C4:$D4,AJ$16:AJ$17))</f>
        <v>0.21636260762801052</v>
      </c>
      <c r="Q4" s="18" cm="1">
        <f t="array" ref="Q4">EXP(AK$15+MMULT($C4:$D4,AK$16:AK$17))</f>
        <v>0.54037295502205185</v>
      </c>
      <c r="R4" s="18" cm="1">
        <f t="array" ref="R4">EXP(AL$15+MMULT($C4:$D4,AL$16:AL$17))</f>
        <v>3.1203497857872664</v>
      </c>
      <c r="S4" s="57">
        <f t="shared" ref="S4:S10" si="4">M4/(1+M4)</f>
        <v>1.6666666666666663E-2</v>
      </c>
      <c r="T4" s="18">
        <f t="shared" si="0"/>
        <v>4.3304647239156856E-2</v>
      </c>
      <c r="U4" s="18">
        <f t="shared" si="0"/>
        <v>0.13531230246049517</v>
      </c>
      <c r="V4" s="18">
        <f t="shared" si="0"/>
        <v>0.17787673369040197</v>
      </c>
      <c r="W4" s="18">
        <f t="shared" si="0"/>
        <v>0.35080657139576693</v>
      </c>
      <c r="X4" s="18">
        <f t="shared" si="0"/>
        <v>0.75730215831447134</v>
      </c>
      <c r="Y4" s="57">
        <v>0.38766792344759021</v>
      </c>
      <c r="Z4" s="18">
        <f t="shared" ref="Z4:Z10" si="5">T4-S4</f>
        <v>2.6637980572490193E-2</v>
      </c>
      <c r="AA4" s="18">
        <f t="shared" si="1"/>
        <v>9.2007655221338303E-2</v>
      </c>
      <c r="AB4" s="18">
        <f t="shared" si="1"/>
        <v>4.2564431229906802E-2</v>
      </c>
      <c r="AC4" s="18">
        <f t="shared" si="1"/>
        <v>0.17292983770536496</v>
      </c>
      <c r="AD4" s="18">
        <f>X4-W4</f>
        <v>0.40649558691870441</v>
      </c>
      <c r="AE4" s="58">
        <f t="shared" ref="AE4:AE10" si="6">X4/R4</f>
        <v>0.24269784168552869</v>
      </c>
      <c r="AF4" s="154">
        <f t="shared" ref="AF4:AF10" si="7">Y4*$L4</f>
        <v>11.630037703427707</v>
      </c>
      <c r="AG4" s="111">
        <f t="shared" si="2"/>
        <v>0.79913941717470582</v>
      </c>
      <c r="AH4" s="111">
        <f t="shared" si="2"/>
        <v>2.7602296566401492</v>
      </c>
      <c r="AI4" s="111">
        <f t="shared" si="2"/>
        <v>1.276932936897204</v>
      </c>
      <c r="AJ4" s="111">
        <f t="shared" si="2"/>
        <v>5.1878951311609489</v>
      </c>
      <c r="AK4" s="111">
        <f t="shared" si="2"/>
        <v>12.194867607561132</v>
      </c>
      <c r="AL4" s="112">
        <f t="shared" si="2"/>
        <v>7.2809352505658609</v>
      </c>
      <c r="AM4" s="57" cm="1">
        <f t="array" ref="AM4">SUMPRODUCT(E4:K4,LN(Y4:AE4))</f>
        <v>-43.228390709033015</v>
      </c>
      <c r="AN4" s="58" cm="1">
        <f t="array" ref="AN4">GAMMALN(L4+1)-SUMPRODUCT(GAMMALN(E4:K4+1))</f>
        <v>35.615365561511332</v>
      </c>
      <c r="AP4" s="149" t="s">
        <v>1271</v>
      </c>
      <c r="AQ4">
        <f>AM11+AN11</f>
        <v>-63.41220099175348</v>
      </c>
    </row>
    <row r="5" spans="2:43" x14ac:dyDescent="0.25">
      <c r="B5" s="194"/>
      <c r="C5" s="57">
        <v>0</v>
      </c>
      <c r="D5" s="58">
        <v>2</v>
      </c>
      <c r="E5" s="57">
        <v>1</v>
      </c>
      <c r="F5" s="111">
        <v>3</v>
      </c>
      <c r="G5" s="111">
        <v>3</v>
      </c>
      <c r="H5" s="111">
        <v>1</v>
      </c>
      <c r="I5" s="111">
        <v>6</v>
      </c>
      <c r="J5" s="111">
        <v>9</v>
      </c>
      <c r="K5" s="58">
        <v>7</v>
      </c>
      <c r="L5" s="57">
        <f t="shared" si="3"/>
        <v>30</v>
      </c>
      <c r="M5" s="57" cm="1">
        <f t="array" ref="M5">EXP(AG$15+MMULT($C5:$D5,AG$16:AG$17))</f>
        <v>1.6949152542372878E-2</v>
      </c>
      <c r="N5" s="18" cm="1">
        <f t="array" ref="N5">EXP(AH$15+MMULT($C5:$D5,AH$16:AH$17))</f>
        <v>4.1378814172716237E-2</v>
      </c>
      <c r="O5" s="18" cm="1">
        <f t="array" ref="O5">EXP(AI$15+MMULT($C5:$D5,AI$16:AI$17))</f>
        <v>0.17259015532709521</v>
      </c>
      <c r="P5" s="18" cm="1">
        <f t="array" ref="P5">EXP(AJ$15+MMULT($C5:$D5,AJ$16:AJ$17))</f>
        <v>0.23202377354266013</v>
      </c>
      <c r="Q5" s="18" cm="1">
        <f t="array" ref="Q5">EXP(AK$15+MMULT($C5:$D5,AK$16:AK$17))</f>
        <v>0.53654672327937869</v>
      </c>
      <c r="R5" s="18" cm="1">
        <f t="array" ref="R5">EXP(AL$15+MMULT($C5:$D5,AL$16:AL$17))</f>
        <v>3.9496930378898409</v>
      </c>
      <c r="S5" s="57">
        <f t="shared" si="4"/>
        <v>1.6666666666666663E-2</v>
      </c>
      <c r="T5" s="18">
        <f t="shared" si="0"/>
        <v>3.9734641812919982E-2</v>
      </c>
      <c r="U5" s="18">
        <f t="shared" si="0"/>
        <v>0.1471871092751508</v>
      </c>
      <c r="V5" s="18">
        <f>P5/(1+P5)</f>
        <v>0.1883273509207378</v>
      </c>
      <c r="W5" s="18">
        <f t="shared" si="0"/>
        <v>0.34918998241345539</v>
      </c>
      <c r="X5" s="18">
        <f t="shared" si="0"/>
        <v>0.79796726941549478</v>
      </c>
      <c r="Y5" s="57">
        <v>0.40809227805970305</v>
      </c>
      <c r="Z5" s="18">
        <f t="shared" si="5"/>
        <v>2.3067975146253319E-2</v>
      </c>
      <c r="AA5" s="18">
        <f t="shared" si="1"/>
        <v>0.10745246746223082</v>
      </c>
      <c r="AB5" s="18">
        <f t="shared" si="1"/>
        <v>4.1140241645586995E-2</v>
      </c>
      <c r="AC5" s="18">
        <f>W5-V5</f>
        <v>0.16086263149271759</v>
      </c>
      <c r="AD5" s="18">
        <f t="shared" si="1"/>
        <v>0.44877728700203939</v>
      </c>
      <c r="AE5" s="58">
        <f t="shared" si="6"/>
        <v>0.20203273058450535</v>
      </c>
      <c r="AF5" s="154">
        <f t="shared" si="7"/>
        <v>12.242768341791091</v>
      </c>
      <c r="AG5" s="111">
        <f t="shared" si="2"/>
        <v>0.69203925438759961</v>
      </c>
      <c r="AH5" s="111">
        <f t="shared" si="2"/>
        <v>3.2235740238669246</v>
      </c>
      <c r="AI5" s="111">
        <f t="shared" si="2"/>
        <v>1.2342072493676097</v>
      </c>
      <c r="AJ5" s="111">
        <f t="shared" si="2"/>
        <v>4.825878944781528</v>
      </c>
      <c r="AK5" s="111">
        <f t="shared" si="2"/>
        <v>13.463318610061181</v>
      </c>
      <c r="AL5" s="112">
        <f t="shared" si="2"/>
        <v>6.0609819175351607</v>
      </c>
      <c r="AM5" s="57" cm="1">
        <f t="array" ref="AM5">SUMPRODUCT(E5:K5,LN(Y5:AE5))</f>
        <v>-51.456643234672214</v>
      </c>
      <c r="AN5" s="58" cm="1">
        <f t="array" ref="AN5">GAMMALN(L5+1)-SUMPRODUCT(GAMMALN(E5:K5+1))</f>
        <v>43.168477357217064</v>
      </c>
    </row>
    <row r="6" spans="2:43" ht="13" thickBot="1" x14ac:dyDescent="0.3">
      <c r="B6" s="194"/>
      <c r="C6" s="59">
        <v>0</v>
      </c>
      <c r="D6" s="62">
        <v>3</v>
      </c>
      <c r="E6" s="59">
        <v>0</v>
      </c>
      <c r="F6" s="61">
        <v>0</v>
      </c>
      <c r="G6" s="61">
        <v>4</v>
      </c>
      <c r="H6" s="61">
        <v>2</v>
      </c>
      <c r="I6" s="61">
        <v>3</v>
      </c>
      <c r="J6" s="61">
        <v>17</v>
      </c>
      <c r="K6" s="62">
        <v>4</v>
      </c>
      <c r="L6" s="59">
        <f t="shared" si="3"/>
        <v>30</v>
      </c>
      <c r="M6" s="57" cm="1">
        <f t="array" ref="M6">EXP(AG$15+MMULT($C6:$D6,AG$16:AG$17))</f>
        <v>1.6949152542372878E-2</v>
      </c>
      <c r="N6" s="18" cm="1">
        <f t="array" ref="N6">EXP(AH$15+MMULT($C6:$D6,AH$16:AH$17))</f>
        <v>3.7826419993734539E-2</v>
      </c>
      <c r="O6" s="18" cm="1">
        <f t="array" ref="O6">EXP(AI$15+MMULT($C6:$D6,AI$16:AI$17))</f>
        <v>0.1903505058260164</v>
      </c>
      <c r="P6" s="18" cm="1">
        <f t="array" ref="P6">EXP(AJ$15+MMULT($C6:$D6,AJ$16:AJ$17))</f>
        <v>0.24881855547578494</v>
      </c>
      <c r="Q6" s="18" cm="1">
        <f t="array" ref="Q6">EXP(AK$15+MMULT($C6:$D6,AK$16:AK$17))</f>
        <v>0.5327475840275725</v>
      </c>
      <c r="R6" s="18" cm="1">
        <f t="array" ref="R6">EXP(AL$15+MMULT($C6:$D6,AL$16:AL$17))</f>
        <v>4.9994635744401235</v>
      </c>
      <c r="S6" s="57">
        <f t="shared" si="4"/>
        <v>1.6666666666666663E-2</v>
      </c>
      <c r="T6" s="18">
        <f t="shared" si="0"/>
        <v>3.6447732747026132E-2</v>
      </c>
      <c r="U6" s="18">
        <f t="shared" si="0"/>
        <v>0.15991130754712204</v>
      </c>
      <c r="V6" s="18">
        <f t="shared" si="0"/>
        <v>0.19924316017308699</v>
      </c>
      <c r="W6" s="18">
        <f t="shared" si="0"/>
        <v>0.34757685451878612</v>
      </c>
      <c r="X6" s="18">
        <f t="shared" si="0"/>
        <v>0.83331843129103067</v>
      </c>
      <c r="Y6" s="57">
        <v>0.42883908779450636</v>
      </c>
      <c r="Z6" s="18">
        <f t="shared" si="5"/>
        <v>1.9781066080359469E-2</v>
      </c>
      <c r="AA6" s="18">
        <f t="shared" si="1"/>
        <v>0.12346357480009591</v>
      </c>
      <c r="AB6" s="18">
        <f t="shared" si="1"/>
        <v>3.9331852625964947E-2</v>
      </c>
      <c r="AC6" s="18">
        <f t="shared" si="1"/>
        <v>0.14833369434569912</v>
      </c>
      <c r="AD6" s="18">
        <f t="shared" si="1"/>
        <v>0.48574157677224455</v>
      </c>
      <c r="AE6" s="58">
        <f t="shared" si="6"/>
        <v>0.1666815687089693</v>
      </c>
      <c r="AF6" s="154">
        <f t="shared" si="7"/>
        <v>12.86517263383519</v>
      </c>
      <c r="AG6" s="111">
        <f t="shared" si="2"/>
        <v>0.5934319824107841</v>
      </c>
      <c r="AH6" s="111">
        <f t="shared" si="2"/>
        <v>3.7039072440028775</v>
      </c>
      <c r="AI6" s="111">
        <f t="shared" si="2"/>
        <v>1.1799555787789484</v>
      </c>
      <c r="AJ6" s="111">
        <f t="shared" si="2"/>
        <v>4.4500108303709736</v>
      </c>
      <c r="AK6" s="111">
        <f t="shared" si="2"/>
        <v>14.572247303167337</v>
      </c>
      <c r="AL6" s="112">
        <f t="shared" si="2"/>
        <v>5.000447061269079</v>
      </c>
      <c r="AM6" s="57" cm="1">
        <f t="array" ref="AM6">SUMPRODUCT(E6:K6,LN(Y6:AE6))</f>
        <v>-40.005565442363952</v>
      </c>
      <c r="AN6" s="58" cm="1">
        <f t="array" ref="AN6">GAMMALN(L6+1)-SUMPRODUCT(GAMMALN(E6:K6+1))</f>
        <v>32.312148588209375</v>
      </c>
      <c r="AP6" s="149" t="s">
        <v>1272</v>
      </c>
      <c r="AQ6">
        <f>2*(AQ4-AQ3)</f>
        <v>64.729176460793951</v>
      </c>
    </row>
    <row r="7" spans="2:43" x14ac:dyDescent="0.25">
      <c r="B7" s="193" t="s">
        <v>1039</v>
      </c>
      <c r="C7" s="142">
        <v>1</v>
      </c>
      <c r="D7" s="143">
        <v>0</v>
      </c>
      <c r="E7" s="142">
        <v>1</v>
      </c>
      <c r="F7" s="144">
        <v>7</v>
      </c>
      <c r="G7" s="144">
        <v>2</v>
      </c>
      <c r="H7" s="144">
        <v>1</v>
      </c>
      <c r="I7" s="144">
        <v>8</v>
      </c>
      <c r="J7" s="144">
        <v>7</v>
      </c>
      <c r="K7" s="143">
        <v>4</v>
      </c>
      <c r="L7" s="142">
        <f t="shared" si="3"/>
        <v>30</v>
      </c>
      <c r="M7" s="57" cm="1">
        <f t="array" ref="M7">EXP(AG$15+MMULT($C7:$D7,AG$16:AG$17))</f>
        <v>5.2631578947368411E-2</v>
      </c>
      <c r="N7" s="18" cm="1">
        <f t="array" ref="N7">EXP(AH$15+MMULT($C7:$D7,AH$16:AH$17))</f>
        <v>0.36366492253098082</v>
      </c>
      <c r="O7" s="18" cm="1">
        <f t="array" ref="O7">EXP(AI$15+MMULT($C7:$D7,AI$16:AI$17))</f>
        <v>0.414821751884698</v>
      </c>
      <c r="P7" s="18" cm="1">
        <f t="array" ref="P7">EXP(AJ$15+MMULT($C7:$D7,AJ$16:AJ$17))</f>
        <v>0.52090704369737084</v>
      </c>
      <c r="Q7" s="18" cm="1">
        <f t="array" ref="Q7">EXP(AK$15+MMULT($C7:$D7,AK$16:AK$17))</f>
        <v>1.4645151493315893</v>
      </c>
      <c r="R7" s="18" cm="1">
        <f t="array" ref="R7">EXP(AL$15+MMULT($C7:$D7,AL$16:AL$17))</f>
        <v>7.1571026685233408</v>
      </c>
      <c r="S7" s="57">
        <f t="shared" si="4"/>
        <v>4.9999999999999996E-2</v>
      </c>
      <c r="T7" s="18">
        <f t="shared" si="0"/>
        <v>0.26668202468390378</v>
      </c>
      <c r="U7" s="18">
        <f t="shared" si="0"/>
        <v>0.29319718284802299</v>
      </c>
      <c r="V7" s="18">
        <f t="shared" si="0"/>
        <v>0.34249762065078621</v>
      </c>
      <c r="W7" s="18">
        <f t="shared" si="0"/>
        <v>0.59424067639786515</v>
      </c>
      <c r="X7" s="18">
        <f t="shared" si="0"/>
        <v>0.87740745205294479</v>
      </c>
      <c r="Y7" s="57">
        <v>0.18789333463257943</v>
      </c>
      <c r="Z7" s="18">
        <f t="shared" si="5"/>
        <v>0.2166820246839038</v>
      </c>
      <c r="AA7" s="18">
        <f t="shared" si="1"/>
        <v>2.6515158164119201E-2</v>
      </c>
      <c r="AB7" s="18">
        <f t="shared" si="1"/>
        <v>4.930043780276322E-2</v>
      </c>
      <c r="AC7" s="18">
        <f t="shared" si="1"/>
        <v>0.25174305574707895</v>
      </c>
      <c r="AD7" s="18">
        <f t="shared" si="1"/>
        <v>0.28316677565507964</v>
      </c>
      <c r="AE7" s="58">
        <f t="shared" si="6"/>
        <v>0.12259254794705526</v>
      </c>
      <c r="AF7" s="154">
        <f t="shared" si="7"/>
        <v>5.6368000389773831</v>
      </c>
      <c r="AG7" s="111">
        <f t="shared" si="2"/>
        <v>6.5004607405171138</v>
      </c>
      <c r="AH7" s="111">
        <f t="shared" si="2"/>
        <v>0.79545474492357604</v>
      </c>
      <c r="AI7" s="111">
        <f t="shared" si="2"/>
        <v>1.4790131340828965</v>
      </c>
      <c r="AJ7" s="111">
        <f t="shared" si="2"/>
        <v>7.5522916724123688</v>
      </c>
      <c r="AK7" s="111">
        <f t="shared" si="2"/>
        <v>8.4950032696523898</v>
      </c>
      <c r="AL7" s="112">
        <f t="shared" si="2"/>
        <v>3.6777764384116578</v>
      </c>
      <c r="AM7" s="57" cm="1">
        <f t="array" ref="AM7">SUMPRODUCT(E7:K7,LN(Y7:AE7))</f>
        <v>-50.909412347415689</v>
      </c>
      <c r="AN7" s="58" cm="1">
        <f t="array" ref="AN7">GAMMALN(L7+1)-SUMPRODUCT(GAMMALN(E7:K7+1))</f>
        <v>43.132109713046191</v>
      </c>
      <c r="AP7" s="149" t="s">
        <v>1257</v>
      </c>
      <c r="AQ7">
        <v>12</v>
      </c>
    </row>
    <row r="8" spans="2:43" x14ac:dyDescent="0.25">
      <c r="B8" s="194"/>
      <c r="C8" s="57">
        <v>1</v>
      </c>
      <c r="D8" s="58">
        <v>1</v>
      </c>
      <c r="E8" s="57">
        <v>1</v>
      </c>
      <c r="F8" s="18">
        <v>6</v>
      </c>
      <c r="G8" s="18">
        <v>1</v>
      </c>
      <c r="H8" s="18">
        <v>4</v>
      </c>
      <c r="I8" s="18">
        <v>8</v>
      </c>
      <c r="J8" s="18">
        <v>8</v>
      </c>
      <c r="K8" s="58">
        <v>2</v>
      </c>
      <c r="L8" s="57">
        <f t="shared" si="3"/>
        <v>30</v>
      </c>
      <c r="M8" s="57" cm="1">
        <f t="array" ref="M8">EXP(AG$15+MMULT($C8:$D8,AG$16:AG$17))</f>
        <v>5.2631578947368411E-2</v>
      </c>
      <c r="N8" s="18" cm="1">
        <f t="array" ref="N8">EXP(AH$15+MMULT($C8:$D8,AH$16:AH$17))</f>
        <v>0.33244408694815003</v>
      </c>
      <c r="O8" s="18" cm="1">
        <f t="array" ref="O8">EXP(AI$15+MMULT($C8:$D8,AI$16:AI$17))</f>
        <v>0.45750888948003765</v>
      </c>
      <c r="P8" s="18" cm="1">
        <f t="array" ref="P8">EXP(AJ$15+MMULT($C8:$D8,AJ$16:AJ$17))</f>
        <v>0.55861231877651085</v>
      </c>
      <c r="Q8" s="18" cm="1">
        <f t="array" ref="Q8">EXP(AK$15+MMULT($C8:$D8,AK$16:AK$17))</f>
        <v>1.4541453217894809</v>
      </c>
      <c r="R8" s="18" cm="1">
        <f t="array" ref="R8">EXP(AL$15+MMULT($C8:$D8,AL$16:AL$17))</f>
        <v>9.0593556882909887</v>
      </c>
      <c r="S8" s="57">
        <f t="shared" si="4"/>
        <v>4.9999999999999996E-2</v>
      </c>
      <c r="T8" s="18">
        <f t="shared" si="0"/>
        <v>0.249499465084186</v>
      </c>
      <c r="U8" s="18">
        <f t="shared" si="0"/>
        <v>0.3138978381416615</v>
      </c>
      <c r="V8" s="18">
        <f t="shared" si="0"/>
        <v>0.35840363382666818</v>
      </c>
      <c r="W8" s="18">
        <f t="shared" si="0"/>
        <v>0.5925261674109692</v>
      </c>
      <c r="X8" s="18">
        <f t="shared" si="0"/>
        <v>0.90059005457337671</v>
      </c>
      <c r="Y8" s="57">
        <v>0.20125177477528855</v>
      </c>
      <c r="Z8" s="18">
        <f t="shared" si="5"/>
        <v>0.19949946508418601</v>
      </c>
      <c r="AA8" s="18">
        <f t="shared" si="1"/>
        <v>6.4398373057475505E-2</v>
      </c>
      <c r="AB8" s="18">
        <f t="shared" si="1"/>
        <v>4.4505795685006677E-2</v>
      </c>
      <c r="AC8" s="18">
        <f t="shared" si="1"/>
        <v>0.23412253358430102</v>
      </c>
      <c r="AD8" s="18">
        <f t="shared" si="1"/>
        <v>0.30806388716240751</v>
      </c>
      <c r="AE8" s="58">
        <f t="shared" si="6"/>
        <v>9.940994542662332E-2</v>
      </c>
      <c r="AF8" s="154">
        <f t="shared" si="7"/>
        <v>6.0375532432586567</v>
      </c>
      <c r="AG8" s="111">
        <f t="shared" si="2"/>
        <v>5.9849839525255799</v>
      </c>
      <c r="AH8" s="111">
        <f t="shared" si="2"/>
        <v>1.9319511917242651</v>
      </c>
      <c r="AI8" s="111">
        <f t="shared" si="2"/>
        <v>1.3351738705502003</v>
      </c>
      <c r="AJ8" s="111">
        <f t="shared" si="2"/>
        <v>7.0236760075290308</v>
      </c>
      <c r="AK8" s="111">
        <f t="shared" si="2"/>
        <v>9.2419166148722258</v>
      </c>
      <c r="AL8" s="112">
        <f t="shared" si="2"/>
        <v>2.9822983627986996</v>
      </c>
      <c r="AM8" s="57" cm="1">
        <f t="array" ref="AM8">SUMPRODUCT(E8:K8,LN(Y8:AE8))</f>
        <v>-52.117947417441336</v>
      </c>
      <c r="AN8" s="58" cm="1">
        <f t="array" ref="AN8">GAMMALN(L8+1)-SUMPRODUCT(GAMMALN(E8:K8+1))</f>
        <v>42.998578320421665</v>
      </c>
      <c r="AP8" s="149" t="s">
        <v>1273</v>
      </c>
      <c r="AQ8">
        <f>CHIDIST(AQ6,AQ7)</f>
        <v>3.0592659386070792E-9</v>
      </c>
    </row>
    <row r="9" spans="2:43" x14ac:dyDescent="0.25">
      <c r="B9" s="194"/>
      <c r="C9" s="57">
        <v>1</v>
      </c>
      <c r="D9" s="58">
        <v>2</v>
      </c>
      <c r="E9" s="57">
        <v>3</v>
      </c>
      <c r="F9" s="111">
        <v>6</v>
      </c>
      <c r="G9" s="111">
        <v>1</v>
      </c>
      <c r="H9" s="111">
        <v>0</v>
      </c>
      <c r="I9" s="111">
        <v>2</v>
      </c>
      <c r="J9" s="111">
        <v>16</v>
      </c>
      <c r="K9" s="58">
        <v>2</v>
      </c>
      <c r="L9" s="57">
        <f t="shared" si="3"/>
        <v>30</v>
      </c>
      <c r="M9" s="57" cm="1">
        <f t="array" ref="M9">EXP(AG$15+MMULT($C9:$D9,AG$16:AG$17))</f>
        <v>5.2631578947368411E-2</v>
      </c>
      <c r="N9" s="18" cm="1">
        <f t="array" ref="N9">EXP(AH$15+MMULT($C9:$D9,AH$16:AH$17))</f>
        <v>0.30390357744050484</v>
      </c>
      <c r="O9" s="18" cm="1">
        <f t="array" ref="O9">EXP(AI$15+MMULT($C9:$D9,AI$16:AI$17))</f>
        <v>0.50458873721606901</v>
      </c>
      <c r="P9" s="18" cm="1">
        <f t="array" ref="P9">EXP(AJ$15+MMULT($C9:$D9,AJ$16:AJ$17))</f>
        <v>0.59904684811703024</v>
      </c>
      <c r="Q9" s="18" cm="1">
        <f t="array" ref="Q9">EXP(AK$15+MMULT($C9:$D9,AK$16:AK$17))</f>
        <v>1.4438489201339548</v>
      </c>
      <c r="R9" s="18" cm="1">
        <f t="array" ref="R9">EXP(AL$15+MMULT($C9:$D9,AL$16:AL$17))</f>
        <v>11.467199687929508</v>
      </c>
      <c r="S9" s="57">
        <f t="shared" si="4"/>
        <v>4.9999999999999996E-2</v>
      </c>
      <c r="T9" s="18">
        <f t="shared" si="0"/>
        <v>0.23307212488599183</v>
      </c>
      <c r="U9" s="18">
        <f t="shared" si="0"/>
        <v>0.33536655215810424</v>
      </c>
      <c r="V9" s="18">
        <f t="shared" si="0"/>
        <v>0.3746274531121101</v>
      </c>
      <c r="W9" s="18">
        <f t="shared" si="0"/>
        <v>0.59080940243016866</v>
      </c>
      <c r="X9" s="18">
        <f t="shared" si="0"/>
        <v>0.91978952571296502</v>
      </c>
      <c r="Y9" s="57">
        <v>0.21530814960463088</v>
      </c>
      <c r="Z9" s="18">
        <f t="shared" si="5"/>
        <v>0.18307212488599184</v>
      </c>
      <c r="AA9" s="18">
        <f t="shared" si="1"/>
        <v>0.10229442727211241</v>
      </c>
      <c r="AB9" s="18">
        <f t="shared" si="1"/>
        <v>3.9260900954005862E-2</v>
      </c>
      <c r="AC9" s="18">
        <f t="shared" si="1"/>
        <v>0.21618194931805856</v>
      </c>
      <c r="AD9" s="18">
        <f t="shared" si="1"/>
        <v>0.32898012328279636</v>
      </c>
      <c r="AE9" s="58">
        <f t="shared" si="6"/>
        <v>8.0210474287034955E-2</v>
      </c>
      <c r="AF9" s="154">
        <f t="shared" si="7"/>
        <v>6.4592444881389266</v>
      </c>
      <c r="AG9" s="111">
        <f t="shared" si="2"/>
        <v>5.492163746579755</v>
      </c>
      <c r="AH9" s="111">
        <f t="shared" si="2"/>
        <v>3.0688328181633722</v>
      </c>
      <c r="AI9" s="111">
        <f t="shared" si="2"/>
        <v>1.1778270286201757</v>
      </c>
      <c r="AJ9" s="111">
        <f t="shared" si="2"/>
        <v>6.4854584795417569</v>
      </c>
      <c r="AK9" s="111">
        <f t="shared" si="2"/>
        <v>9.8694036984838913</v>
      </c>
      <c r="AL9" s="112">
        <f t="shared" si="2"/>
        <v>2.4063142286110488</v>
      </c>
      <c r="AM9" s="57" cm="1">
        <f t="array" ref="AM9">SUMPRODUCT(E9:K9,LN(Y9:AE9))</f>
        <v>-42.971804829761339</v>
      </c>
      <c r="AN9" s="58" cm="1">
        <f t="array" ref="AN9">GAMMALN(L9+1)-SUMPRODUCT(GAMMALN(E9:K9+1))</f>
        <v>34.229071200391431</v>
      </c>
    </row>
    <row r="10" spans="2:43" ht="13" thickBot="1" x14ac:dyDescent="0.3">
      <c r="B10" s="194"/>
      <c r="C10" s="59">
        <v>1</v>
      </c>
      <c r="D10" s="62">
        <v>3</v>
      </c>
      <c r="E10" s="59">
        <v>1</v>
      </c>
      <c r="F10" s="61">
        <v>4</v>
      </c>
      <c r="G10" s="61">
        <v>6</v>
      </c>
      <c r="H10" s="61">
        <v>0</v>
      </c>
      <c r="I10" s="61">
        <v>9</v>
      </c>
      <c r="J10" s="61">
        <v>7</v>
      </c>
      <c r="K10" s="62">
        <v>3</v>
      </c>
      <c r="L10" s="59">
        <f t="shared" si="3"/>
        <v>30</v>
      </c>
      <c r="M10" s="59" cm="1">
        <f t="array" ref="M10">EXP(AG$15+MMULT($C10:$D10,AG$16:AG$17))</f>
        <v>5.2631578947368411E-2</v>
      </c>
      <c r="N10" s="61" cm="1">
        <f t="array" ref="N10">EXP(AH$15+MMULT($C10:$D10,AH$16:AH$17))</f>
        <v>0.27781328652580767</v>
      </c>
      <c r="O10" s="61" cm="1">
        <f t="array" ref="O10">EXP(AI$15+MMULT($C10:$D10,AI$16:AI$17))</f>
        <v>0.55651332592613267</v>
      </c>
      <c r="P10" s="61" cm="1">
        <f t="array" ref="P10">EXP(AJ$15+MMULT($C10:$D10,AJ$16:AJ$17))</f>
        <v>0.64240818574307079</v>
      </c>
      <c r="Q10" s="61" cm="1">
        <f t="array" ref="Q10">EXP(AK$15+MMULT($C10:$D10,AK$16:AK$17))</f>
        <v>1.4336254244565751</v>
      </c>
      <c r="R10" s="61" cm="1">
        <f t="array" ref="R10">EXP(AL$15+MMULT($C10:$D10,AL$16:AL$17))</f>
        <v>14.51501334171116</v>
      </c>
      <c r="S10" s="59">
        <f t="shared" si="4"/>
        <v>4.9999999999999996E-2</v>
      </c>
      <c r="T10" s="61">
        <f t="shared" si="0"/>
        <v>0.21741305201258507</v>
      </c>
      <c r="U10" s="61">
        <f t="shared" si="0"/>
        <v>0.35753842685221132</v>
      </c>
      <c r="V10" s="61">
        <f t="shared" si="0"/>
        <v>0.39113795907710214</v>
      </c>
      <c r="W10" s="61">
        <f t="shared" si="0"/>
        <v>0.58909042042766369</v>
      </c>
      <c r="X10" s="61">
        <f t="shared" si="0"/>
        <v>0.93554630099404679</v>
      </c>
      <c r="Y10" s="59">
        <v>0.23006351061413335</v>
      </c>
      <c r="Z10" s="61">
        <f t="shared" si="5"/>
        <v>0.16741305201258508</v>
      </c>
      <c r="AA10" s="61">
        <f t="shared" si="1"/>
        <v>0.14012537483962625</v>
      </c>
      <c r="AB10" s="61">
        <f t="shared" si="1"/>
        <v>3.3599532224890816E-2</v>
      </c>
      <c r="AC10" s="61">
        <f t="shared" si="1"/>
        <v>0.19795246135056155</v>
      </c>
      <c r="AD10" s="61">
        <f t="shared" si="1"/>
        <v>0.3464558805663831</v>
      </c>
      <c r="AE10" s="62">
        <f t="shared" si="6"/>
        <v>6.4453699005953255E-2</v>
      </c>
      <c r="AF10" s="155">
        <f t="shared" si="7"/>
        <v>6.9019053184240002</v>
      </c>
      <c r="AG10" s="156">
        <f t="shared" si="2"/>
        <v>5.0223915603775522</v>
      </c>
      <c r="AH10" s="156">
        <f t="shared" si="2"/>
        <v>4.2037612451887876</v>
      </c>
      <c r="AI10" s="156">
        <f t="shared" si="2"/>
        <v>1.0079859667467246</v>
      </c>
      <c r="AJ10" s="156">
        <f t="shared" si="2"/>
        <v>5.9385738405168462</v>
      </c>
      <c r="AK10" s="156">
        <f t="shared" si="2"/>
        <v>10.393676416991493</v>
      </c>
      <c r="AL10" s="157">
        <f t="shared" si="2"/>
        <v>1.9336109701785977</v>
      </c>
      <c r="AM10" s="59" cm="1">
        <f t="array" ref="AM10">SUMPRODUCT(E10:K10,LN(Y10:AE10))</f>
        <v>-50.632849226333278</v>
      </c>
      <c r="AN10" s="62" cm="1">
        <f t="array" ref="AN10">GAMMALN(L10+1)-SUMPRODUCT(GAMMALN(E10:K10+1))</f>
        <v>41.78218299609717</v>
      </c>
    </row>
    <row r="11" spans="2:43" x14ac:dyDescent="0.25">
      <c r="E11">
        <f>SUM(E3:E10)</f>
        <v>8</v>
      </c>
      <c r="F11">
        <f t="shared" ref="F11:L11" si="8">SUM(F3:F10)</f>
        <v>26</v>
      </c>
      <c r="G11">
        <f t="shared" si="8"/>
        <v>22</v>
      </c>
      <c r="H11">
        <f t="shared" si="8"/>
        <v>10</v>
      </c>
      <c r="I11">
        <f t="shared" si="8"/>
        <v>47</v>
      </c>
      <c r="J11">
        <f t="shared" si="8"/>
        <v>89</v>
      </c>
      <c r="K11">
        <f t="shared" si="8"/>
        <v>38</v>
      </c>
      <c r="L11">
        <f t="shared" si="8"/>
        <v>240</v>
      </c>
      <c r="AF11" s="154">
        <f>SUM(AF3:AF10)</f>
        <v>72.802408400688577</v>
      </c>
      <c r="AG11" s="154">
        <f t="shared" ref="AG11:AN11" si="9">SUM(AG3:AG10)</f>
        <v>26</v>
      </c>
      <c r="AH11" s="154">
        <f t="shared" si="9"/>
        <v>22</v>
      </c>
      <c r="AI11" s="154">
        <f t="shared" si="9"/>
        <v>10</v>
      </c>
      <c r="AJ11" s="154">
        <f t="shared" si="9"/>
        <v>47.000000000000007</v>
      </c>
      <c r="AK11" s="154">
        <f t="shared" si="9"/>
        <v>89</v>
      </c>
      <c r="AL11" s="154">
        <f t="shared" si="9"/>
        <v>38.000000000000014</v>
      </c>
      <c r="AM11" s="154">
        <f t="shared" si="9"/>
        <v>-371.94007788972442</v>
      </c>
      <c r="AN11" s="154">
        <f t="shared" si="9"/>
        <v>308.52787689797094</v>
      </c>
    </row>
    <row r="14" spans="2:43" ht="13.5" thickBot="1" x14ac:dyDescent="0.35">
      <c r="C14" s="30" t="s">
        <v>1134</v>
      </c>
      <c r="D14" s="30" t="s">
        <v>1133</v>
      </c>
      <c r="E14" s="30" t="s">
        <v>1135</v>
      </c>
      <c r="F14" s="101" t="s">
        <v>1143</v>
      </c>
      <c r="H14" s="30" t="s">
        <v>1134</v>
      </c>
      <c r="I14" s="30" t="s">
        <v>1133</v>
      </c>
      <c r="J14" s="30" t="s">
        <v>1219</v>
      </c>
      <c r="K14" s="101" t="s">
        <v>1220</v>
      </c>
      <c r="M14" s="30" t="s">
        <v>1134</v>
      </c>
      <c r="N14" s="30" t="s">
        <v>1133</v>
      </c>
      <c r="O14" s="30" t="s">
        <v>1221</v>
      </c>
      <c r="P14" s="101" t="s">
        <v>1222</v>
      </c>
      <c r="R14" s="30" t="s">
        <v>1134</v>
      </c>
      <c r="S14" s="30" t="s">
        <v>1133</v>
      </c>
      <c r="T14" s="30" t="s">
        <v>1223</v>
      </c>
      <c r="U14" s="101" t="s">
        <v>1224</v>
      </c>
      <c r="W14" s="30" t="s">
        <v>1134</v>
      </c>
      <c r="X14" s="30" t="s">
        <v>1133</v>
      </c>
      <c r="Y14" s="30" t="s">
        <v>1247</v>
      </c>
      <c r="Z14" s="101" t="s">
        <v>1248</v>
      </c>
      <c r="AB14" s="30" t="s">
        <v>1134</v>
      </c>
      <c r="AC14" s="30" t="s">
        <v>1133</v>
      </c>
      <c r="AD14" s="30" t="s">
        <v>1249</v>
      </c>
      <c r="AE14" s="101" t="s">
        <v>1140</v>
      </c>
    </row>
    <row r="15" spans="2:43" x14ac:dyDescent="0.25">
      <c r="C15" s="142">
        <v>0</v>
      </c>
      <c r="D15" s="144">
        <v>0</v>
      </c>
      <c r="E15" s="144">
        <v>1</v>
      </c>
      <c r="F15" s="143">
        <f>SUM(F3:K3)</f>
        <v>29</v>
      </c>
      <c r="H15" s="142">
        <v>0</v>
      </c>
      <c r="I15" s="144">
        <v>0</v>
      </c>
      <c r="J15" s="144">
        <f t="shared" ref="J15:J22" si="10">SUM(E3:F3)</f>
        <v>1</v>
      </c>
      <c r="K15" s="143">
        <f t="shared" ref="K15:K22" si="11">SUM(G3:K3)</f>
        <v>29</v>
      </c>
      <c r="M15" s="142">
        <v>0</v>
      </c>
      <c r="N15" s="144">
        <v>0</v>
      </c>
      <c r="O15" s="144">
        <f t="shared" ref="O15:O22" si="12">SUM(E3:G3)</f>
        <v>4</v>
      </c>
      <c r="P15" s="143">
        <f t="shared" ref="P15:P22" si="13">SUM(H3:K3)</f>
        <v>26</v>
      </c>
      <c r="R15" s="142">
        <v>0</v>
      </c>
      <c r="S15" s="144">
        <v>0</v>
      </c>
      <c r="T15" s="144">
        <f t="shared" ref="T15:T22" si="14">SUM(E3:H3)</f>
        <v>4</v>
      </c>
      <c r="U15" s="143">
        <f t="shared" ref="U15:U22" si="15">SUM(I3:K3)</f>
        <v>26</v>
      </c>
      <c r="W15" s="142">
        <v>0</v>
      </c>
      <c r="X15" s="144">
        <v>0</v>
      </c>
      <c r="Y15" s="142">
        <f>SUM(E3:I3)</f>
        <v>9</v>
      </c>
      <c r="Z15" s="143">
        <f>SUM(J3:K3)</f>
        <v>21</v>
      </c>
      <c r="AB15" s="142">
        <v>0</v>
      </c>
      <c r="AC15" s="144">
        <v>0</v>
      </c>
      <c r="AD15" s="144">
        <f>SUM(E3:J3)</f>
        <v>21</v>
      </c>
      <c r="AE15" s="143">
        <f>SUM(K3)</f>
        <v>9</v>
      </c>
      <c r="AG15">
        <v>-4.0775374439057197</v>
      </c>
      <c r="AH15">
        <v>-3.0054638345325961</v>
      </c>
      <c r="AI15">
        <v>-1.9527303407653986</v>
      </c>
      <c r="AJ15">
        <v>-1.6006836391743899</v>
      </c>
      <c r="AK15">
        <v>-0.60838980909347762</v>
      </c>
      <c r="AL15">
        <v>0.90225234876670768</v>
      </c>
    </row>
    <row r="16" spans="2:43" x14ac:dyDescent="0.25">
      <c r="C16" s="57">
        <v>0</v>
      </c>
      <c r="D16" s="18">
        <v>1</v>
      </c>
      <c r="E16" s="18">
        <v>0</v>
      </c>
      <c r="F16" s="58">
        <f t="shared" ref="F16:F22" si="16">SUM(F4:K4)</f>
        <v>30</v>
      </c>
      <c r="H16" s="57">
        <v>0</v>
      </c>
      <c r="I16" s="18">
        <v>1</v>
      </c>
      <c r="J16" s="18">
        <f t="shared" si="10"/>
        <v>0</v>
      </c>
      <c r="K16" s="58">
        <f t="shared" si="11"/>
        <v>30</v>
      </c>
      <c r="M16" s="57">
        <v>0</v>
      </c>
      <c r="N16" s="18">
        <v>1</v>
      </c>
      <c r="O16" s="18">
        <f t="shared" si="12"/>
        <v>2</v>
      </c>
      <c r="P16" s="58">
        <f t="shared" si="13"/>
        <v>28</v>
      </c>
      <c r="R16" s="57">
        <v>0</v>
      </c>
      <c r="S16" s="18">
        <v>1</v>
      </c>
      <c r="T16" s="18">
        <f t="shared" si="14"/>
        <v>4</v>
      </c>
      <c r="U16" s="58">
        <f t="shared" si="15"/>
        <v>26</v>
      </c>
      <c r="W16" s="57">
        <v>0</v>
      </c>
      <c r="X16" s="18">
        <v>1</v>
      </c>
      <c r="Y16" s="57">
        <f t="shared" ref="Y16:Y22" si="17">SUM(E4:I4)</f>
        <v>10</v>
      </c>
      <c r="Z16" s="58">
        <f t="shared" ref="Z16:Z22" si="18">SUM(J4:K4)</f>
        <v>20</v>
      </c>
      <c r="AB16" s="57">
        <v>0</v>
      </c>
      <c r="AC16" s="18">
        <v>1</v>
      </c>
      <c r="AD16" s="18">
        <f t="shared" ref="AD16:AD22" si="19">SUM(E4:J4)</f>
        <v>23</v>
      </c>
      <c r="AE16" s="58">
        <f t="shared" ref="AE16:AE22" si="20">SUM(K4)</f>
        <v>7</v>
      </c>
      <c r="AG16">
        <v>1.133098464739279</v>
      </c>
      <c r="AH16">
        <v>1.9939414567304479</v>
      </c>
      <c r="AI16">
        <v>1.0728239762157541</v>
      </c>
      <c r="AJ16">
        <v>0.94849996702008965</v>
      </c>
      <c r="AK16">
        <v>0.98991404069680355</v>
      </c>
      <c r="AL16">
        <v>1.0658528950766533</v>
      </c>
    </row>
    <row r="17" spans="3:38" x14ac:dyDescent="0.25">
      <c r="C17" s="57">
        <v>0</v>
      </c>
      <c r="D17" s="18">
        <v>2</v>
      </c>
      <c r="E17" s="18">
        <v>1</v>
      </c>
      <c r="F17" s="58">
        <f t="shared" si="16"/>
        <v>29</v>
      </c>
      <c r="H17" s="57">
        <v>0</v>
      </c>
      <c r="I17" s="18">
        <v>2</v>
      </c>
      <c r="J17" s="18">
        <f t="shared" si="10"/>
        <v>4</v>
      </c>
      <c r="K17" s="58">
        <f t="shared" si="11"/>
        <v>26</v>
      </c>
      <c r="M17" s="57">
        <v>0</v>
      </c>
      <c r="N17" s="18">
        <v>2</v>
      </c>
      <c r="O17" s="18">
        <f t="shared" si="12"/>
        <v>7</v>
      </c>
      <c r="P17" s="58">
        <f t="shared" si="13"/>
        <v>23</v>
      </c>
      <c r="R17" s="57">
        <v>0</v>
      </c>
      <c r="S17" s="18">
        <v>2</v>
      </c>
      <c r="T17" s="18">
        <f t="shared" si="14"/>
        <v>8</v>
      </c>
      <c r="U17" s="58">
        <f t="shared" si="15"/>
        <v>22</v>
      </c>
      <c r="W17" s="57">
        <v>0</v>
      </c>
      <c r="X17" s="18">
        <v>2</v>
      </c>
      <c r="Y17" s="57">
        <f t="shared" si="17"/>
        <v>14</v>
      </c>
      <c r="Z17" s="58">
        <f t="shared" si="18"/>
        <v>16</v>
      </c>
      <c r="AB17" s="57">
        <v>0</v>
      </c>
      <c r="AC17" s="18">
        <v>2</v>
      </c>
      <c r="AD17" s="18">
        <f t="shared" si="19"/>
        <v>23</v>
      </c>
      <c r="AE17" s="58">
        <f t="shared" si="20"/>
        <v>7</v>
      </c>
      <c r="AG17">
        <v>9.2599501584071384E-18</v>
      </c>
      <c r="AH17">
        <v>-8.9761214778919143E-2</v>
      </c>
      <c r="AI17">
        <v>9.7947400651771918E-2</v>
      </c>
      <c r="AJ17">
        <v>6.9884099387643756E-2</v>
      </c>
      <c r="AK17">
        <v>-7.1059112761911007E-3</v>
      </c>
      <c r="AL17">
        <v>0.23569275759998606</v>
      </c>
    </row>
    <row r="18" spans="3:38" x14ac:dyDescent="0.25">
      <c r="C18" s="57">
        <v>0</v>
      </c>
      <c r="D18" s="18">
        <v>3</v>
      </c>
      <c r="E18" s="18">
        <v>0</v>
      </c>
      <c r="F18" s="58">
        <f t="shared" si="16"/>
        <v>30</v>
      </c>
      <c r="H18" s="57">
        <v>0</v>
      </c>
      <c r="I18" s="18">
        <v>3</v>
      </c>
      <c r="J18" s="18">
        <f t="shared" si="10"/>
        <v>0</v>
      </c>
      <c r="K18" s="58">
        <f t="shared" si="11"/>
        <v>30</v>
      </c>
      <c r="M18" s="57">
        <v>0</v>
      </c>
      <c r="N18" s="18">
        <v>3</v>
      </c>
      <c r="O18" s="18">
        <f t="shared" si="12"/>
        <v>4</v>
      </c>
      <c r="P18" s="58">
        <f t="shared" si="13"/>
        <v>26</v>
      </c>
      <c r="R18" s="57">
        <v>0</v>
      </c>
      <c r="S18" s="18">
        <v>3</v>
      </c>
      <c r="T18" s="18">
        <f t="shared" si="14"/>
        <v>6</v>
      </c>
      <c r="U18" s="58">
        <f t="shared" si="15"/>
        <v>24</v>
      </c>
      <c r="W18" s="57">
        <v>0</v>
      </c>
      <c r="X18" s="18">
        <v>3</v>
      </c>
      <c r="Y18" s="57">
        <f t="shared" si="17"/>
        <v>9</v>
      </c>
      <c r="Z18" s="58">
        <f t="shared" si="18"/>
        <v>21</v>
      </c>
      <c r="AB18" s="57">
        <v>0</v>
      </c>
      <c r="AC18" s="18">
        <v>3</v>
      </c>
      <c r="AD18" s="18">
        <f t="shared" si="19"/>
        <v>26</v>
      </c>
      <c r="AE18" s="58">
        <f t="shared" si="20"/>
        <v>4</v>
      </c>
    </row>
    <row r="19" spans="3:38" x14ac:dyDescent="0.25">
      <c r="C19" s="57">
        <v>1</v>
      </c>
      <c r="D19" s="18">
        <v>0</v>
      </c>
      <c r="E19" s="18">
        <v>1</v>
      </c>
      <c r="F19" s="58">
        <f t="shared" si="16"/>
        <v>29</v>
      </c>
      <c r="H19" s="57">
        <v>1</v>
      </c>
      <c r="I19" s="18">
        <v>0</v>
      </c>
      <c r="J19" s="18">
        <f t="shared" si="10"/>
        <v>8</v>
      </c>
      <c r="K19" s="58">
        <f t="shared" si="11"/>
        <v>22</v>
      </c>
      <c r="M19" s="57">
        <v>1</v>
      </c>
      <c r="N19" s="18">
        <v>0</v>
      </c>
      <c r="O19" s="18">
        <f t="shared" si="12"/>
        <v>10</v>
      </c>
      <c r="P19" s="58">
        <f t="shared" si="13"/>
        <v>20</v>
      </c>
      <c r="R19" s="57">
        <v>1</v>
      </c>
      <c r="S19" s="18">
        <v>0</v>
      </c>
      <c r="T19" s="18">
        <f t="shared" si="14"/>
        <v>11</v>
      </c>
      <c r="U19" s="58">
        <f t="shared" si="15"/>
        <v>19</v>
      </c>
      <c r="W19" s="57">
        <v>1</v>
      </c>
      <c r="X19" s="18">
        <v>0</v>
      </c>
      <c r="Y19" s="57">
        <f t="shared" si="17"/>
        <v>19</v>
      </c>
      <c r="Z19" s="58">
        <f t="shared" si="18"/>
        <v>11</v>
      </c>
      <c r="AB19" s="57">
        <v>1</v>
      </c>
      <c r="AC19" s="18">
        <v>0</v>
      </c>
      <c r="AD19" s="18">
        <f t="shared" si="19"/>
        <v>26</v>
      </c>
      <c r="AE19" s="58">
        <f t="shared" si="20"/>
        <v>4</v>
      </c>
    </row>
    <row r="20" spans="3:38" x14ac:dyDescent="0.25">
      <c r="C20" s="57">
        <v>1</v>
      </c>
      <c r="D20" s="18">
        <v>1</v>
      </c>
      <c r="E20" s="18">
        <v>1</v>
      </c>
      <c r="F20" s="58">
        <f t="shared" si="16"/>
        <v>29</v>
      </c>
      <c r="H20" s="57">
        <v>1</v>
      </c>
      <c r="I20" s="18">
        <v>1</v>
      </c>
      <c r="J20" s="18">
        <f t="shared" si="10"/>
        <v>7</v>
      </c>
      <c r="K20" s="58">
        <f t="shared" si="11"/>
        <v>23</v>
      </c>
      <c r="M20" s="57">
        <v>1</v>
      </c>
      <c r="N20" s="18">
        <v>1</v>
      </c>
      <c r="O20" s="18">
        <f t="shared" si="12"/>
        <v>8</v>
      </c>
      <c r="P20" s="58">
        <f t="shared" si="13"/>
        <v>22</v>
      </c>
      <c r="R20" s="57">
        <v>1</v>
      </c>
      <c r="S20" s="18">
        <v>1</v>
      </c>
      <c r="T20" s="18">
        <f t="shared" si="14"/>
        <v>12</v>
      </c>
      <c r="U20" s="58">
        <f t="shared" si="15"/>
        <v>18</v>
      </c>
      <c r="W20" s="57">
        <v>1</v>
      </c>
      <c r="X20" s="18">
        <v>1</v>
      </c>
      <c r="Y20" s="57">
        <f t="shared" si="17"/>
        <v>20</v>
      </c>
      <c r="Z20" s="58">
        <f t="shared" si="18"/>
        <v>10</v>
      </c>
      <c r="AB20" s="57">
        <v>1</v>
      </c>
      <c r="AC20" s="18">
        <v>1</v>
      </c>
      <c r="AD20" s="18">
        <f t="shared" si="19"/>
        <v>28</v>
      </c>
      <c r="AE20" s="58">
        <f t="shared" si="20"/>
        <v>2</v>
      </c>
    </row>
    <row r="21" spans="3:38" x14ac:dyDescent="0.25">
      <c r="C21" s="57">
        <v>1</v>
      </c>
      <c r="D21" s="18">
        <v>2</v>
      </c>
      <c r="E21" s="18">
        <v>3</v>
      </c>
      <c r="F21" s="58">
        <f t="shared" si="16"/>
        <v>27</v>
      </c>
      <c r="H21" s="57">
        <v>1</v>
      </c>
      <c r="I21" s="18">
        <v>2</v>
      </c>
      <c r="J21" s="18">
        <f t="shared" si="10"/>
        <v>9</v>
      </c>
      <c r="K21" s="58">
        <f t="shared" si="11"/>
        <v>21</v>
      </c>
      <c r="M21" s="57">
        <v>1</v>
      </c>
      <c r="N21" s="18">
        <v>2</v>
      </c>
      <c r="O21" s="18">
        <f t="shared" si="12"/>
        <v>10</v>
      </c>
      <c r="P21" s="58">
        <f t="shared" si="13"/>
        <v>20</v>
      </c>
      <c r="R21" s="57">
        <v>1</v>
      </c>
      <c r="S21" s="18">
        <v>2</v>
      </c>
      <c r="T21" s="18">
        <f t="shared" si="14"/>
        <v>10</v>
      </c>
      <c r="U21" s="58">
        <f t="shared" si="15"/>
        <v>20</v>
      </c>
      <c r="W21" s="57">
        <v>1</v>
      </c>
      <c r="X21" s="18">
        <v>2</v>
      </c>
      <c r="Y21" s="57">
        <f t="shared" si="17"/>
        <v>12</v>
      </c>
      <c r="Z21" s="58">
        <f t="shared" si="18"/>
        <v>18</v>
      </c>
      <c r="AB21" s="57">
        <v>1</v>
      </c>
      <c r="AC21" s="18">
        <v>2</v>
      </c>
      <c r="AD21" s="18">
        <f t="shared" si="19"/>
        <v>28</v>
      </c>
      <c r="AE21" s="58">
        <f t="shared" si="20"/>
        <v>2</v>
      </c>
    </row>
    <row r="22" spans="3:38" ht="13" thickBot="1" x14ac:dyDescent="0.3">
      <c r="C22" s="59">
        <v>1</v>
      </c>
      <c r="D22" s="61">
        <v>3</v>
      </c>
      <c r="E22" s="61">
        <v>1</v>
      </c>
      <c r="F22" s="62">
        <f t="shared" si="16"/>
        <v>29</v>
      </c>
      <c r="H22" s="59">
        <v>1</v>
      </c>
      <c r="I22" s="61">
        <v>3</v>
      </c>
      <c r="J22" s="61">
        <f t="shared" si="10"/>
        <v>5</v>
      </c>
      <c r="K22" s="62">
        <f t="shared" si="11"/>
        <v>25</v>
      </c>
      <c r="M22" s="59">
        <v>1</v>
      </c>
      <c r="N22" s="61">
        <v>3</v>
      </c>
      <c r="O22" s="61">
        <f t="shared" si="12"/>
        <v>11</v>
      </c>
      <c r="P22" s="62">
        <f t="shared" si="13"/>
        <v>19</v>
      </c>
      <c r="R22" s="59">
        <v>1</v>
      </c>
      <c r="S22" s="61">
        <v>3</v>
      </c>
      <c r="T22" s="61">
        <f t="shared" si="14"/>
        <v>11</v>
      </c>
      <c r="U22" s="62">
        <f t="shared" si="15"/>
        <v>19</v>
      </c>
      <c r="W22" s="59">
        <v>1</v>
      </c>
      <c r="X22" s="61">
        <v>3</v>
      </c>
      <c r="Y22" s="59">
        <f t="shared" si="17"/>
        <v>20</v>
      </c>
      <c r="Z22" s="62">
        <f t="shared" si="18"/>
        <v>10</v>
      </c>
      <c r="AB22" s="59">
        <v>1</v>
      </c>
      <c r="AC22" s="61">
        <v>3</v>
      </c>
      <c r="AD22" s="61">
        <f t="shared" si="19"/>
        <v>27</v>
      </c>
      <c r="AE22" s="62">
        <f t="shared" si="20"/>
        <v>3</v>
      </c>
    </row>
    <row r="24" spans="3:38" x14ac:dyDescent="0.25">
      <c r="C24">
        <v>-0.54239384959810499</v>
      </c>
      <c r="H24">
        <v>-3.0054638345325961</v>
      </c>
      <c r="M24">
        <v>-1.9527303407653986</v>
      </c>
      <c r="R24">
        <v>-1.6006836391743899</v>
      </c>
      <c r="W24">
        <v>-0.60838980909347762</v>
      </c>
      <c r="AB24">
        <v>0.90225234876670768</v>
      </c>
    </row>
    <row r="25" spans="3:38" x14ac:dyDescent="0.25">
      <c r="C25">
        <v>-0.92136341038673641</v>
      </c>
      <c r="H25">
        <v>1.9939414567304479</v>
      </c>
      <c r="M25">
        <v>1.0728239762157541</v>
      </c>
      <c r="R25">
        <v>0.94849996702008965</v>
      </c>
      <c r="W25">
        <v>0.98991404069680355</v>
      </c>
      <c r="AB25">
        <v>1.0658528950766533</v>
      </c>
    </row>
    <row r="26" spans="3:38" x14ac:dyDescent="0.25">
      <c r="C26">
        <v>8.5268211255444426E-2</v>
      </c>
      <c r="H26">
        <v>-8.9761214778919143E-2</v>
      </c>
      <c r="M26">
        <v>9.7947400651771918E-2</v>
      </c>
      <c r="R26">
        <v>6.9884099387643756E-2</v>
      </c>
      <c r="W26">
        <v>-7.1059112761911007E-3</v>
      </c>
      <c r="AB26">
        <v>0.23569275759998606</v>
      </c>
    </row>
    <row r="29" spans="3:38" ht="13" x14ac:dyDescent="0.3">
      <c r="C29" s="148" cm="1">
        <f t="array" ref="C29:I31">[1]!LogitCoeff(C15:F22)</f>
        <v>-4.0775374439057197</v>
      </c>
      <c r="D29">
        <v>0.86212364830506649</v>
      </c>
      <c r="E29">
        <v>22.369526918458256</v>
      </c>
      <c r="F29">
        <v>2.2491451689976572E-6</v>
      </c>
      <c r="G29">
        <v>1.6949152542372878E-2</v>
      </c>
      <c r="H29" t="str">
        <v/>
      </c>
      <c r="I29" t="str">
        <v/>
      </c>
      <c r="AB29" s="148"/>
    </row>
    <row r="30" spans="3:38" ht="13" x14ac:dyDescent="0.3">
      <c r="C30">
        <v>1.133098464739279</v>
      </c>
      <c r="D30">
        <v>0.82699043087717417</v>
      </c>
      <c r="E30">
        <v>1.8773028242878014</v>
      </c>
      <c r="F30">
        <v>0.17064101625100359</v>
      </c>
      <c r="G30">
        <v>3.1052631578947367</v>
      </c>
      <c r="H30" s="148">
        <v>0.61399223632347544</v>
      </c>
      <c r="I30">
        <v>15.704855386311854</v>
      </c>
    </row>
    <row r="31" spans="3:38" x14ac:dyDescent="0.25">
      <c r="C31">
        <v>9.2599501584071384E-18</v>
      </c>
      <c r="D31">
        <v>0.32302914123489929</v>
      </c>
      <c r="E31">
        <v>8.2173898730510055E-34</v>
      </c>
      <c r="F31">
        <v>1</v>
      </c>
      <c r="G31">
        <v>1</v>
      </c>
      <c r="H31">
        <v>0.53092979314695044</v>
      </c>
      <c r="I31">
        <v>1.8834881992075749</v>
      </c>
    </row>
  </sheetData>
  <mergeCells count="9">
    <mergeCell ref="AM1:AN1"/>
    <mergeCell ref="M1:R1"/>
    <mergeCell ref="S1:X1"/>
    <mergeCell ref="Y1:AE1"/>
    <mergeCell ref="E1:K1"/>
    <mergeCell ref="B3:B6"/>
    <mergeCell ref="B7:B10"/>
    <mergeCell ref="C1:D1"/>
    <mergeCell ref="AF1:AL1"/>
  </mergeCells>
  <pageMargins left="0.7" right="0.7" top="0.75" bottom="0.75" header="0.3" footer="0.3"/>
  <pageSetup orientation="portrait" r:id="rId1"/>
  <ignoredErrors>
    <ignoredError sqref="L3:L10 O15:P22 J15:K22 T15:U22 Y15:Z22 AD15:AE22 F15:F22 AM3:AM10" formulaRange="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289D4-3DE4-4E00-BE31-DC48A61AF6B7}">
  <dimension ref="A1:AL25"/>
  <sheetViews>
    <sheetView workbookViewId="0">
      <selection activeCell="AL11" sqref="AL11"/>
    </sheetView>
  </sheetViews>
  <sheetFormatPr defaultRowHeight="12.5" x14ac:dyDescent="0.25"/>
  <sheetData>
    <row r="1" spans="1:38" x14ac:dyDescent="0.25">
      <c r="E1" s="191"/>
      <c r="F1" s="191"/>
      <c r="G1" s="191"/>
      <c r="H1" s="191"/>
      <c r="I1" s="191"/>
      <c r="J1" s="191"/>
      <c r="K1" s="191"/>
    </row>
    <row r="2" spans="1:38" ht="13" x14ac:dyDescent="0.3">
      <c r="J2" s="30"/>
    </row>
    <row r="3" spans="1:38" x14ac:dyDescent="0.25">
      <c r="B3" s="150"/>
    </row>
    <row r="4" spans="1:38" ht="13.5" thickBot="1" x14ac:dyDescent="0.35">
      <c r="I4" s="30" t="s">
        <v>1134</v>
      </c>
      <c r="J4" s="30" t="s">
        <v>1133</v>
      </c>
      <c r="K4" s="30" t="s">
        <v>1135</v>
      </c>
      <c r="L4" s="30" t="s">
        <v>1136</v>
      </c>
      <c r="M4" s="30" t="s">
        <v>1137</v>
      </c>
      <c r="N4" s="30" t="s">
        <v>1138</v>
      </c>
      <c r="O4" s="30" t="s">
        <v>1140</v>
      </c>
    </row>
    <row r="5" spans="1:38" x14ac:dyDescent="0.25">
      <c r="I5" s="142">
        <v>0</v>
      </c>
      <c r="J5" s="143">
        <v>0</v>
      </c>
      <c r="K5" s="142">
        <v>3</v>
      </c>
      <c r="L5" s="144">
        <v>9</v>
      </c>
      <c r="M5" s="144">
        <v>18</v>
      </c>
      <c r="N5" s="144">
        <v>24</v>
      </c>
      <c r="O5" s="145">
        <f t="shared" ref="O5:O12" si="0">SUM(K5:N5)</f>
        <v>54</v>
      </c>
      <c r="P5" s="142" cm="1">
        <f t="array" ref="P5">EXP(AG$5+MMULT($I5:$J5,AG$6:AG$7))</f>
        <v>8.2921921764601239E-2</v>
      </c>
      <c r="Q5" s="144" cm="1">
        <f t="array" ref="Q5">EXP(AH$5+MMULT($I5:$J5,AH$6:AH$7))</f>
        <v>0.29357072062381501</v>
      </c>
      <c r="R5" s="143" cm="1">
        <f t="array" ref="R5">EXP(AI$5+MMULT($I5:$J5,AI$6:AI$7))</f>
        <v>0.98136532764422968</v>
      </c>
      <c r="S5" s="142">
        <f>P5/(1+P5)</f>
        <v>7.6572391876121124E-2</v>
      </c>
      <c r="T5" s="144">
        <f t="shared" ref="T5:U12" si="1">Q5/(1+Q5)</f>
        <v>0.22694601535372005</v>
      </c>
      <c r="U5" s="144">
        <f t="shared" si="1"/>
        <v>0.49529751729886018</v>
      </c>
      <c r="V5" s="142">
        <v>7.6572391876121124E-2</v>
      </c>
      <c r="W5" s="144">
        <f>T5-S5</f>
        <v>0.15037362347759892</v>
      </c>
      <c r="X5" s="144">
        <f t="shared" ref="X5:X12" si="2">U5-T5</f>
        <v>0.26835150194514013</v>
      </c>
      <c r="Y5" s="143">
        <f>U5/R5</f>
        <v>0.50470248270113971</v>
      </c>
      <c r="Z5" s="142">
        <f>V5*$O5</f>
        <v>4.1349091613105404</v>
      </c>
      <c r="AA5" s="144">
        <f>W5*$O5</f>
        <v>8.1201756677903418</v>
      </c>
      <c r="AB5" s="144">
        <f>X5*$O5</f>
        <v>14.490981105037566</v>
      </c>
      <c r="AC5" s="143">
        <f>Y5*$O5</f>
        <v>27.253934065861543</v>
      </c>
      <c r="AD5" s="111" cm="1">
        <f t="array" ref="AD5">SUMPRODUCT(K5:N5,LN(V5:Y5))</f>
        <v>-64.849350884733553</v>
      </c>
      <c r="AE5" s="111" cm="1">
        <f t="array" ref="AE5">GAMMALN(O5+1)-SUMPRODUCT(GAMMALN(K5:N5+1))</f>
        <v>58.546350707740302</v>
      </c>
      <c r="AG5">
        <v>-2.4898558155543067</v>
      </c>
      <c r="AH5">
        <v>-1.22563671261041</v>
      </c>
      <c r="AI5">
        <v>-1.8810485434610915E-2</v>
      </c>
      <c r="AK5" s="149" t="s">
        <v>1270</v>
      </c>
      <c r="AL5" cm="1">
        <f t="array" ref="AL5">SUMPRODUCT(K13:N13,LN(K13:N13/O13))+AE13</f>
        <v>-58.714364607210314</v>
      </c>
    </row>
    <row r="6" spans="1:38" x14ac:dyDescent="0.25">
      <c r="I6" s="57">
        <v>0</v>
      </c>
      <c r="J6" s="58">
        <v>1</v>
      </c>
      <c r="K6" s="57">
        <v>6</v>
      </c>
      <c r="L6" s="18">
        <v>13</v>
      </c>
      <c r="M6" s="18">
        <v>16</v>
      </c>
      <c r="N6" s="18">
        <v>28</v>
      </c>
      <c r="O6" s="146">
        <f t="shared" si="0"/>
        <v>63</v>
      </c>
      <c r="P6" s="57" cm="1">
        <f t="array" ref="P6">EXP(AG$5+MMULT($I6:$J6,AG$6:AG$7))</f>
        <v>0.10380199752601355</v>
      </c>
      <c r="Q6" s="18" cm="1">
        <f t="array" ref="Q6">EXP(AH$5+MMULT($I6:$J6,AH$6:AH$7))</f>
        <v>0.37365985966958304</v>
      </c>
      <c r="R6" s="58" cm="1">
        <f t="array" ref="R6">EXP(AI$5+MMULT($I6:$J6,AI$6:AI$7))</f>
        <v>1.3323969998525107</v>
      </c>
      <c r="S6" s="57">
        <f t="shared" ref="S6:S12" si="3">P6/(1+P6)</f>
        <v>9.4040414638375591E-2</v>
      </c>
      <c r="T6" s="18">
        <f t="shared" si="1"/>
        <v>0.27201774663449968</v>
      </c>
      <c r="U6" s="18">
        <f t="shared" si="1"/>
        <v>0.57125652276896466</v>
      </c>
      <c r="V6" s="57">
        <v>9.4040414638375591E-2</v>
      </c>
      <c r="W6" s="18">
        <f t="shared" ref="W6:W12" si="4">T6-S6</f>
        <v>0.17797733199612409</v>
      </c>
      <c r="X6" s="18">
        <f t="shared" si="2"/>
        <v>0.29923877613446498</v>
      </c>
      <c r="Y6" s="58">
        <f t="shared" ref="Y6:Y12" si="5">U6/R6</f>
        <v>0.42874347723103529</v>
      </c>
      <c r="Z6" s="57">
        <f t="shared" ref="Z6:AA12" si="6">V6*$O6</f>
        <v>5.9245461222176621</v>
      </c>
      <c r="AA6" s="18">
        <f t="shared" si="6"/>
        <v>11.212571915755818</v>
      </c>
      <c r="AB6" s="18">
        <f t="shared" ref="AB6:AB12" si="7">X6*$O6</f>
        <v>18.852042896471293</v>
      </c>
      <c r="AC6" s="58">
        <f t="shared" ref="AC6:AC12" si="8">Y6*$O6</f>
        <v>27.010839065555224</v>
      </c>
      <c r="AD6" s="111" cm="1">
        <f t="array" ref="AD6">SUMPRODUCT(K6:N6,LN(V6:Y6))</f>
        <v>-79.640788888096836</v>
      </c>
      <c r="AE6" s="111" cm="1">
        <f t="array" ref="AE6">GAMMALN(O6+1)-SUMPRODUCT(GAMMALN(K6:N6+1))</f>
        <v>73.31629809088578</v>
      </c>
      <c r="AG6">
        <v>0.29414154986482893</v>
      </c>
      <c r="AH6">
        <v>0.43001590982674581</v>
      </c>
      <c r="AI6">
        <v>0.38227491891538096</v>
      </c>
      <c r="AK6" s="149" t="s">
        <v>1271</v>
      </c>
      <c r="AL6">
        <f>AD13+AE13</f>
        <v>-51.075315111599366</v>
      </c>
    </row>
    <row r="7" spans="1:38" x14ac:dyDescent="0.25">
      <c r="I7" s="57">
        <v>0</v>
      </c>
      <c r="J7" s="58">
        <v>2</v>
      </c>
      <c r="K7" s="57">
        <v>9</v>
      </c>
      <c r="L7" s="111">
        <v>13</v>
      </c>
      <c r="M7" s="111">
        <v>17</v>
      </c>
      <c r="N7" s="111">
        <v>20</v>
      </c>
      <c r="O7" s="146">
        <f t="shared" si="0"/>
        <v>59</v>
      </c>
      <c r="P7" s="57" cm="1">
        <f t="array" ref="P7">EXP(AG$5+MMULT($I7:$J7,AG$6:AG$7))</f>
        <v>0.12993976093533119</v>
      </c>
      <c r="Q7" s="18" cm="1">
        <f t="array" ref="Q7">EXP(AH$5+MMULT($I7:$J7,AH$6:AH$7))</f>
        <v>0.47559814695282698</v>
      </c>
      <c r="R7" s="58" cm="1">
        <f t="array" ref="R7">EXP(AI$5+MMULT($I7:$J7,AI$6:AI$7))</f>
        <v>1.8089917334633581</v>
      </c>
      <c r="S7" s="57">
        <f t="shared" si="3"/>
        <v>0.11499706924886938</v>
      </c>
      <c r="T7" s="18">
        <f t="shared" si="1"/>
        <v>0.32230871794936677</v>
      </c>
      <c r="U7" s="18">
        <f t="shared" si="1"/>
        <v>0.64400037633181428</v>
      </c>
      <c r="V7" s="57">
        <v>0.11499706924886938</v>
      </c>
      <c r="W7" s="18">
        <f t="shared" si="4"/>
        <v>0.2073116487004974</v>
      </c>
      <c r="X7" s="18">
        <f t="shared" si="2"/>
        <v>0.32169165838244751</v>
      </c>
      <c r="Y7" s="58">
        <f t="shared" si="5"/>
        <v>0.35599962366818566</v>
      </c>
      <c r="Z7" s="57">
        <f t="shared" si="6"/>
        <v>6.7848270856832933</v>
      </c>
      <c r="AA7" s="18">
        <f t="shared" si="6"/>
        <v>12.231387273329346</v>
      </c>
      <c r="AB7" s="18">
        <f t="shared" si="7"/>
        <v>18.979807844564402</v>
      </c>
      <c r="AC7" s="58">
        <f t="shared" si="8"/>
        <v>21.003977796422955</v>
      </c>
      <c r="AD7" s="111" cm="1">
        <f t="array" ref="AD7">SUMPRODUCT(K7:N7,LN(V7:Y7))</f>
        <v>-79.858816891715506</v>
      </c>
      <c r="AE7" s="111" cm="1">
        <f t="array" ref="AE7">GAMMALN(O7+1)-SUMPRODUCT(GAMMALN(K7:N7+1))</f>
        <v>73.339147617354215</v>
      </c>
      <c r="AG7">
        <v>0.22458575110736465</v>
      </c>
      <c r="AH7">
        <v>0.24122735110346016</v>
      </c>
      <c r="AI7">
        <v>0.30579006108266571</v>
      </c>
    </row>
    <row r="8" spans="1:38" ht="13" thickBot="1" x14ac:dyDescent="0.3">
      <c r="I8" s="59">
        <v>0</v>
      </c>
      <c r="J8" s="62">
        <v>3</v>
      </c>
      <c r="K8" s="59">
        <v>5</v>
      </c>
      <c r="L8" s="61">
        <v>7</v>
      </c>
      <c r="M8" s="61">
        <v>16</v>
      </c>
      <c r="N8" s="61">
        <v>16</v>
      </c>
      <c r="O8" s="147">
        <f t="shared" si="0"/>
        <v>44</v>
      </c>
      <c r="P8" s="57" cm="1">
        <f t="array" ref="P8">EXP(AG$5+MMULT($I8:$J8,AG$6:AG$7))</f>
        <v>0.16265911903766292</v>
      </c>
      <c r="Q8" s="18" cm="1">
        <f t="array" ref="Q8">EXP(AH$5+MMULT($I8:$J8,AH$6:AH$7))</f>
        <v>0.60534625684701449</v>
      </c>
      <c r="R8" s="58" cm="1">
        <f t="array" ref="R8">EXP(AI$5+MMULT($I8:$J8,AI$6:AI$7))</f>
        <v>2.4560630893802733</v>
      </c>
      <c r="S8" s="57">
        <f t="shared" si="3"/>
        <v>0.13990267342701138</v>
      </c>
      <c r="T8" s="18">
        <f t="shared" si="1"/>
        <v>0.37708142667984085</v>
      </c>
      <c r="U8" s="18">
        <f t="shared" si="1"/>
        <v>0.71065343017817539</v>
      </c>
      <c r="V8" s="57">
        <v>0.13990267342701138</v>
      </c>
      <c r="W8" s="18">
        <f t="shared" si="4"/>
        <v>0.23717875325282947</v>
      </c>
      <c r="X8" s="18">
        <f t="shared" si="2"/>
        <v>0.33357200349833455</v>
      </c>
      <c r="Y8" s="58">
        <f t="shared" si="5"/>
        <v>0.28934656982182455</v>
      </c>
      <c r="Z8" s="57">
        <f t="shared" si="6"/>
        <v>6.1557176307885006</v>
      </c>
      <c r="AA8" s="18">
        <f t="shared" si="6"/>
        <v>10.435865143124497</v>
      </c>
      <c r="AB8" s="18">
        <f t="shared" si="7"/>
        <v>14.67716815392672</v>
      </c>
      <c r="AC8" s="58">
        <f t="shared" si="8"/>
        <v>12.73124907216028</v>
      </c>
      <c r="AD8" s="111" cm="1">
        <f t="array" ref="AD8">SUMPRODUCT(K8:N8,LN(V8:Y8))</f>
        <v>-57.315056005755395</v>
      </c>
      <c r="AE8" s="111" cm="1">
        <f t="array" ref="AE8">GAMMALN(O8+1)-SUMPRODUCT(GAMMALN(K8:N8+1))</f>
        <v>50.660897833348074</v>
      </c>
      <c r="AL8">
        <f>2*(AL6-AL5)</f>
        <v>15.278098991221896</v>
      </c>
    </row>
    <row r="9" spans="1:38" x14ac:dyDescent="0.25">
      <c r="I9" s="142">
        <v>1</v>
      </c>
      <c r="J9" s="143">
        <v>0</v>
      </c>
      <c r="K9" s="142">
        <v>4</v>
      </c>
      <c r="L9" s="144">
        <v>8</v>
      </c>
      <c r="M9" s="144">
        <v>11</v>
      </c>
      <c r="N9" s="144">
        <v>25</v>
      </c>
      <c r="O9" s="145">
        <f t="shared" si="0"/>
        <v>48</v>
      </c>
      <c r="P9" s="57" cm="1">
        <f t="array" ref="P9">EXP(AG$5+MMULT($I9:$J9,AG$6:AG$7))</f>
        <v>0.11127905030464158</v>
      </c>
      <c r="Q9" s="18" cm="1">
        <f t="array" ref="Q9">EXP(AH$5+MMULT($I9:$J9,AH$6:AH$7))</f>
        <v>0.45130097903571992</v>
      </c>
      <c r="R9" s="58" cm="1">
        <f t="array" ref="R9">EXP(AI$5+MMULT($I9:$J9,AI$6:AI$7))</f>
        <v>1.4383037005393218</v>
      </c>
      <c r="S9" s="57">
        <f t="shared" si="3"/>
        <v>0.10013601018946232</v>
      </c>
      <c r="T9" s="18">
        <f t="shared" si="1"/>
        <v>0.31096305008736053</v>
      </c>
      <c r="U9" s="18">
        <f t="shared" si="1"/>
        <v>0.58987881625294958</v>
      </c>
      <c r="V9" s="57">
        <v>0.10013601018946232</v>
      </c>
      <c r="W9" s="18">
        <f t="shared" si="4"/>
        <v>0.21082703989789819</v>
      </c>
      <c r="X9" s="18">
        <f t="shared" si="2"/>
        <v>0.27891576616558905</v>
      </c>
      <c r="Y9" s="58">
        <f t="shared" si="5"/>
        <v>0.41012118374705031</v>
      </c>
      <c r="Z9" s="57">
        <f t="shared" si="6"/>
        <v>4.8065284890941911</v>
      </c>
      <c r="AA9" s="18">
        <f t="shared" si="6"/>
        <v>10.119697915099113</v>
      </c>
      <c r="AB9" s="18">
        <f t="shared" si="7"/>
        <v>13.387956775948275</v>
      </c>
      <c r="AC9" s="58">
        <f t="shared" si="8"/>
        <v>19.685816819858417</v>
      </c>
      <c r="AD9" s="111" cm="1">
        <f t="array" ref="AD9">SUMPRODUCT(K9:N9,LN(V9:Y9))</f>
        <v>-57.986506081516993</v>
      </c>
      <c r="AE9" s="111" cm="1">
        <f t="array" ref="AE9">GAMMALN(O9+1)-SUMPRODUCT(GAMMALN(K9:N9+1))</f>
        <v>51.385353846286648</v>
      </c>
      <c r="AL9" s="149">
        <f>COUNT(AG6:AI7)</f>
        <v>6</v>
      </c>
    </row>
    <row r="10" spans="1:38" x14ac:dyDescent="0.25">
      <c r="I10" s="57">
        <v>1</v>
      </c>
      <c r="J10" s="58">
        <v>1</v>
      </c>
      <c r="K10" s="57">
        <v>8</v>
      </c>
      <c r="L10" s="18">
        <v>14</v>
      </c>
      <c r="M10" s="18">
        <v>20</v>
      </c>
      <c r="N10" s="18">
        <v>18</v>
      </c>
      <c r="O10" s="146">
        <f t="shared" si="0"/>
        <v>60</v>
      </c>
      <c r="P10" s="57" cm="1">
        <f t="array" ref="P10">EXP(AG$5+MMULT($I10:$J10,AG$6:AG$7))</f>
        <v>0.13929956588814338</v>
      </c>
      <c r="Q10" s="18" cm="1">
        <f t="array" ref="Q10">EXP(AH$5+MMULT($I10:$J10,AH$6:AH$7))</f>
        <v>0.57442056938410058</v>
      </c>
      <c r="R10" s="58" cm="1">
        <f t="array" ref="R10">EXP(AI$5+MMULT($I10:$J10,AI$6:AI$7))</f>
        <v>1.9527809690155447</v>
      </c>
      <c r="S10" s="57">
        <f t="shared" si="3"/>
        <v>0.12226772488897783</v>
      </c>
      <c r="T10" s="18">
        <f t="shared" si="1"/>
        <v>0.36484569660367738</v>
      </c>
      <c r="U10" s="18">
        <f t="shared" si="1"/>
        <v>0.66133620797027848</v>
      </c>
      <c r="V10" s="57">
        <v>0.12226772488897783</v>
      </c>
      <c r="W10" s="18">
        <f t="shared" si="4"/>
        <v>0.24257797171469955</v>
      </c>
      <c r="X10" s="18">
        <f t="shared" si="2"/>
        <v>0.29649051136660109</v>
      </c>
      <c r="Y10" s="58">
        <f t="shared" si="5"/>
        <v>0.33866379202972152</v>
      </c>
      <c r="Z10" s="57">
        <f t="shared" si="6"/>
        <v>7.3360634933386697</v>
      </c>
      <c r="AA10" s="18">
        <f t="shared" si="6"/>
        <v>14.554678302881973</v>
      </c>
      <c r="AB10" s="18">
        <f t="shared" si="7"/>
        <v>17.789430681996066</v>
      </c>
      <c r="AC10" s="58">
        <f t="shared" si="8"/>
        <v>20.319827521783292</v>
      </c>
      <c r="AD10" s="111" cm="1">
        <f t="array" ref="AD10">SUMPRODUCT(K10:N10,LN(V10:Y10))</f>
        <v>-80.446641563873087</v>
      </c>
      <c r="AE10" s="111" cm="1">
        <f t="array" ref="AE10">GAMMALN(O10+1)-SUMPRODUCT(GAMMALN(K10:N10+1))</f>
        <v>74.101287669401145</v>
      </c>
      <c r="AL10">
        <f>CHIDIST(AL8,AL9)</f>
        <v>1.8200583030196282E-2</v>
      </c>
    </row>
    <row r="11" spans="1:38" x14ac:dyDescent="0.25">
      <c r="I11" s="57">
        <v>1</v>
      </c>
      <c r="J11" s="58">
        <v>2</v>
      </c>
      <c r="K11" s="57">
        <v>10</v>
      </c>
      <c r="L11" s="111">
        <v>15</v>
      </c>
      <c r="M11" s="111">
        <v>16</v>
      </c>
      <c r="N11" s="111">
        <v>12</v>
      </c>
      <c r="O11" s="146">
        <f t="shared" si="0"/>
        <v>53</v>
      </c>
      <c r="P11" s="57" cm="1">
        <f t="array" ref="P11">EXP(AG$5+MMULT($I11:$J11,AG$6:AG$7))</f>
        <v>0.174375760787885</v>
      </c>
      <c r="Q11" s="18" cm="1">
        <f t="array" ref="Q11">EXP(AH$5+MMULT($I11:$J11,AH$6:AH$7))</f>
        <v>0.73112846162347567</v>
      </c>
      <c r="R11" s="58" cm="1">
        <f t="array" ref="R11">EXP(AI$5+MMULT($I11:$J11,AI$6:AI$7))</f>
        <v>2.6512853380822099</v>
      </c>
      <c r="S11" s="57">
        <f t="shared" si="3"/>
        <v>0.14848378739603485</v>
      </c>
      <c r="T11" s="18">
        <f t="shared" si="1"/>
        <v>0.42234211835314261</v>
      </c>
      <c r="U11" s="18">
        <f t="shared" si="1"/>
        <v>0.72612384204263891</v>
      </c>
      <c r="V11" s="57">
        <v>0.14848378739603485</v>
      </c>
      <c r="W11" s="18">
        <f t="shared" si="4"/>
        <v>0.27385833095710777</v>
      </c>
      <c r="X11" s="18">
        <f t="shared" si="2"/>
        <v>0.3037817236894963</v>
      </c>
      <c r="Y11" s="58">
        <f t="shared" si="5"/>
        <v>0.27387615795736114</v>
      </c>
      <c r="Z11" s="57">
        <f t="shared" si="6"/>
        <v>7.8696407319898469</v>
      </c>
      <c r="AA11" s="18">
        <f t="shared" si="6"/>
        <v>14.514491540726711</v>
      </c>
      <c r="AB11" s="18">
        <f t="shared" si="7"/>
        <v>16.100431355543304</v>
      </c>
      <c r="AC11" s="58">
        <f t="shared" si="8"/>
        <v>14.51543637174014</v>
      </c>
      <c r="AD11" s="111" cm="1">
        <f t="array" ref="AD11">SUMPRODUCT(K11:N11,LN(V11:Y11))</f>
        <v>-73.104044854669482</v>
      </c>
      <c r="AE11" s="111" cm="1">
        <f t="array" ref="AE11">GAMMALN(O11+1)-SUMPRODUCT(GAMMALN(K11:N11+1))</f>
        <v>66.668369657971951</v>
      </c>
    </row>
    <row r="12" spans="1:38" ht="13" thickBot="1" x14ac:dyDescent="0.3">
      <c r="I12" s="59">
        <v>1</v>
      </c>
      <c r="J12" s="62">
        <v>3</v>
      </c>
      <c r="K12" s="59">
        <v>5</v>
      </c>
      <c r="L12" s="61">
        <v>14</v>
      </c>
      <c r="M12" s="61">
        <v>12</v>
      </c>
      <c r="N12" s="61">
        <v>8</v>
      </c>
      <c r="O12" s="147">
        <f t="shared" si="0"/>
        <v>39</v>
      </c>
      <c r="P12" s="59" cm="1">
        <f t="array" ref="P12">EXP(AG$5+MMULT($I12:$J12,AG$6:AG$7))</f>
        <v>0.21828428363352001</v>
      </c>
      <c r="Q12" s="61" cm="1">
        <f t="array" ref="Q12">EXP(AH$5+MMULT($I12:$J12,AH$6:AH$7))</f>
        <v>0.93058789306423806</v>
      </c>
      <c r="R12" s="62" cm="1">
        <f t="array" ref="R12">EXP(AI$5+MMULT($I12:$J12,AI$6:AI$7))</f>
        <v>3.5996427942829587</v>
      </c>
      <c r="S12" s="59">
        <f t="shared" si="3"/>
        <v>0.17917352014300755</v>
      </c>
      <c r="T12" s="61">
        <f t="shared" si="1"/>
        <v>0.48202306479152557</v>
      </c>
      <c r="U12" s="61">
        <f t="shared" si="1"/>
        <v>0.78259181316363702</v>
      </c>
      <c r="V12" s="59">
        <v>0.17917352014300755</v>
      </c>
      <c r="W12" s="61">
        <f t="shared" si="4"/>
        <v>0.30284954464851799</v>
      </c>
      <c r="X12" s="61">
        <f t="shared" si="2"/>
        <v>0.30056874837211145</v>
      </c>
      <c r="Y12" s="62">
        <f t="shared" si="5"/>
        <v>0.21740818683636293</v>
      </c>
      <c r="Z12" s="59">
        <f t="shared" si="6"/>
        <v>6.987767285577295</v>
      </c>
      <c r="AA12" s="61">
        <f t="shared" si="6"/>
        <v>11.811132241292201</v>
      </c>
      <c r="AB12" s="61">
        <f t="shared" si="7"/>
        <v>11.722181186512346</v>
      </c>
      <c r="AC12" s="62">
        <f t="shared" si="8"/>
        <v>8.4789192866181544</v>
      </c>
      <c r="AD12" s="111" cm="1">
        <f t="array" ref="AD12">SUMPRODUCT(K12:N12,LN(V12:Y12))</f>
        <v>-51.953045300942129</v>
      </c>
      <c r="AE12" s="111" cm="1">
        <f t="array" ref="AE12">GAMMALN(O12+1)-SUMPRODUCT(GAMMALN(K12:N12+1))</f>
        <v>46.061229936715577</v>
      </c>
    </row>
    <row r="13" spans="1:38" ht="13" thickBot="1" x14ac:dyDescent="0.3">
      <c r="K13">
        <f>SUM(K5:K12)</f>
        <v>50</v>
      </c>
      <c r="L13">
        <f t="shared" ref="L13:O13" si="9">SUM(L5:L12)</f>
        <v>93</v>
      </c>
      <c r="M13">
        <f t="shared" si="9"/>
        <v>126</v>
      </c>
      <c r="N13">
        <f t="shared" si="9"/>
        <v>151</v>
      </c>
      <c r="O13">
        <f t="shared" si="9"/>
        <v>420</v>
      </c>
      <c r="Z13" s="61">
        <f t="shared" ref="Z13:AA13" si="10">SUM(Z5:Z12)</f>
        <v>50</v>
      </c>
      <c r="AA13" s="61">
        <f t="shared" si="10"/>
        <v>92.999999999999986</v>
      </c>
      <c r="AB13" s="61">
        <f>SUM(AB5:AB12)</f>
        <v>125.99999999999997</v>
      </c>
      <c r="AC13" s="61">
        <f>SUM(AC5:AC12)</f>
        <v>151</v>
      </c>
      <c r="AD13" s="61">
        <f t="shared" ref="AD13:AE13" si="11">SUM(AD5:AD12)</f>
        <v>-545.15425047130304</v>
      </c>
      <c r="AE13" s="61">
        <f t="shared" si="11"/>
        <v>494.07893535970368</v>
      </c>
    </row>
    <row r="15" spans="1:38" ht="13.5" thickBot="1" x14ac:dyDescent="0.35">
      <c r="A15" s="30" t="s">
        <v>1134</v>
      </c>
      <c r="B15" s="30" t="s">
        <v>1133</v>
      </c>
      <c r="C15" s="30" t="s">
        <v>1219</v>
      </c>
      <c r="D15" s="101" t="s">
        <v>1220</v>
      </c>
      <c r="H15" s="30" t="s">
        <v>1134</v>
      </c>
      <c r="I15" s="30" t="s">
        <v>1133</v>
      </c>
      <c r="J15" s="30" t="s">
        <v>1221</v>
      </c>
      <c r="K15" s="101" t="s">
        <v>1222</v>
      </c>
      <c r="O15" s="30" t="s">
        <v>1134</v>
      </c>
      <c r="P15" s="30" t="s">
        <v>1133</v>
      </c>
      <c r="Q15" s="30" t="s">
        <v>1223</v>
      </c>
      <c r="R15" s="101" t="s">
        <v>1224</v>
      </c>
    </row>
    <row r="16" spans="1:38" x14ac:dyDescent="0.25">
      <c r="A16" s="142">
        <v>0</v>
      </c>
      <c r="B16" s="144">
        <v>0</v>
      </c>
      <c r="C16" s="144">
        <v>3</v>
      </c>
      <c r="D16" s="143">
        <v>51</v>
      </c>
      <c r="F16">
        <v>-2.4898558155543067</v>
      </c>
      <c r="H16" s="142">
        <v>0</v>
      </c>
      <c r="I16" s="144">
        <v>0</v>
      </c>
      <c r="J16" s="144">
        <v>12</v>
      </c>
      <c r="K16" s="143">
        <v>42</v>
      </c>
      <c r="M16">
        <v>-1.22563671261041</v>
      </c>
      <c r="O16" s="142">
        <v>0</v>
      </c>
      <c r="P16" s="144">
        <v>0</v>
      </c>
      <c r="Q16" s="144">
        <v>30</v>
      </c>
      <c r="R16" s="143">
        <v>24</v>
      </c>
      <c r="T16">
        <v>-1.8810485434610915E-2</v>
      </c>
    </row>
    <row r="17" spans="1:20" x14ac:dyDescent="0.25">
      <c r="A17" s="57">
        <v>0</v>
      </c>
      <c r="B17" s="18">
        <v>1</v>
      </c>
      <c r="C17" s="18">
        <v>6</v>
      </c>
      <c r="D17" s="58">
        <v>57</v>
      </c>
      <c r="F17">
        <v>0.29414154986482893</v>
      </c>
      <c r="H17" s="57">
        <v>0</v>
      </c>
      <c r="I17" s="18">
        <v>1</v>
      </c>
      <c r="J17" s="18">
        <v>19</v>
      </c>
      <c r="K17" s="58">
        <v>44</v>
      </c>
      <c r="M17">
        <v>0.43001590982674581</v>
      </c>
      <c r="O17" s="57">
        <v>0</v>
      </c>
      <c r="P17" s="18">
        <v>1</v>
      </c>
      <c r="Q17" s="18">
        <v>35</v>
      </c>
      <c r="R17" s="58">
        <v>28</v>
      </c>
      <c r="T17">
        <v>0.38227491891538096</v>
      </c>
    </row>
    <row r="18" spans="1:20" x14ac:dyDescent="0.25">
      <c r="A18" s="57">
        <v>0</v>
      </c>
      <c r="B18" s="18">
        <v>2</v>
      </c>
      <c r="C18" s="18">
        <v>9</v>
      </c>
      <c r="D18" s="58">
        <v>50</v>
      </c>
      <c r="F18">
        <v>0.22458575110736465</v>
      </c>
      <c r="H18" s="57">
        <v>0</v>
      </c>
      <c r="I18" s="18">
        <v>2</v>
      </c>
      <c r="J18" s="18">
        <v>22</v>
      </c>
      <c r="K18" s="58">
        <v>37</v>
      </c>
      <c r="M18">
        <v>0.24122735110346016</v>
      </c>
      <c r="O18" s="57">
        <v>0</v>
      </c>
      <c r="P18" s="18">
        <v>2</v>
      </c>
      <c r="Q18" s="18">
        <v>39</v>
      </c>
      <c r="R18" s="58">
        <v>20</v>
      </c>
      <c r="T18">
        <v>0.30579006108266571</v>
      </c>
    </row>
    <row r="19" spans="1:20" x14ac:dyDescent="0.25">
      <c r="A19" s="57">
        <v>0</v>
      </c>
      <c r="B19" s="18">
        <v>3</v>
      </c>
      <c r="C19" s="18">
        <v>5</v>
      </c>
      <c r="D19" s="58">
        <v>39</v>
      </c>
      <c r="H19" s="57">
        <v>0</v>
      </c>
      <c r="I19" s="18">
        <v>3</v>
      </c>
      <c r="J19" s="18">
        <v>12</v>
      </c>
      <c r="K19" s="58">
        <v>32</v>
      </c>
      <c r="O19" s="57">
        <v>0</v>
      </c>
      <c r="P19" s="18">
        <v>3</v>
      </c>
      <c r="Q19" s="18">
        <v>28</v>
      </c>
      <c r="R19" s="58">
        <v>16</v>
      </c>
    </row>
    <row r="20" spans="1:20" x14ac:dyDescent="0.25">
      <c r="A20" s="57">
        <v>1</v>
      </c>
      <c r="B20" s="18">
        <v>0</v>
      </c>
      <c r="C20" s="18">
        <v>4</v>
      </c>
      <c r="D20" s="58">
        <v>44</v>
      </c>
      <c r="H20" s="57">
        <v>1</v>
      </c>
      <c r="I20" s="18">
        <v>0</v>
      </c>
      <c r="J20" s="18">
        <v>12</v>
      </c>
      <c r="K20" s="58">
        <v>36</v>
      </c>
      <c r="O20" s="57">
        <v>1</v>
      </c>
      <c r="P20" s="18">
        <v>0</v>
      </c>
      <c r="Q20" s="18">
        <v>23</v>
      </c>
      <c r="R20" s="58">
        <v>25</v>
      </c>
    </row>
    <row r="21" spans="1:20" x14ac:dyDescent="0.25">
      <c r="A21" s="57">
        <v>1</v>
      </c>
      <c r="B21" s="18">
        <v>1</v>
      </c>
      <c r="C21" s="18">
        <v>8</v>
      </c>
      <c r="D21" s="58">
        <v>52</v>
      </c>
      <c r="H21" s="57">
        <v>1</v>
      </c>
      <c r="I21" s="18">
        <v>1</v>
      </c>
      <c r="J21" s="18">
        <v>22</v>
      </c>
      <c r="K21" s="58">
        <v>38</v>
      </c>
      <c r="O21" s="57">
        <v>1</v>
      </c>
      <c r="P21" s="18">
        <v>1</v>
      </c>
      <c r="Q21" s="18">
        <v>42</v>
      </c>
      <c r="R21" s="58">
        <v>18</v>
      </c>
    </row>
    <row r="22" spans="1:20" x14ac:dyDescent="0.25">
      <c r="A22" s="57">
        <v>1</v>
      </c>
      <c r="B22" s="18">
        <v>2</v>
      </c>
      <c r="C22" s="18">
        <v>10</v>
      </c>
      <c r="D22" s="58">
        <v>43</v>
      </c>
      <c r="H22" s="57">
        <v>1</v>
      </c>
      <c r="I22" s="18">
        <v>2</v>
      </c>
      <c r="J22" s="18">
        <v>25</v>
      </c>
      <c r="K22" s="58">
        <v>28</v>
      </c>
      <c r="O22" s="57">
        <v>1</v>
      </c>
      <c r="P22" s="18">
        <v>2</v>
      </c>
      <c r="Q22" s="18">
        <v>41</v>
      </c>
      <c r="R22" s="58">
        <v>12</v>
      </c>
    </row>
    <row r="23" spans="1:20" ht="13" thickBot="1" x14ac:dyDescent="0.3">
      <c r="A23" s="59">
        <v>1</v>
      </c>
      <c r="B23" s="61">
        <v>3</v>
      </c>
      <c r="C23" s="61">
        <v>5</v>
      </c>
      <c r="D23" s="62">
        <v>34</v>
      </c>
      <c r="H23" s="59">
        <v>1</v>
      </c>
      <c r="I23" s="61">
        <v>3</v>
      </c>
      <c r="J23" s="61">
        <v>19</v>
      </c>
      <c r="K23" s="62">
        <v>20</v>
      </c>
      <c r="O23" s="59">
        <v>1</v>
      </c>
      <c r="P23" s="61">
        <v>3</v>
      </c>
      <c r="Q23" s="61">
        <v>31</v>
      </c>
      <c r="R23" s="62">
        <v>8</v>
      </c>
    </row>
    <row r="25" spans="1:20" ht="13" x14ac:dyDescent="0.3">
      <c r="A25" s="148"/>
      <c r="K25" s="148"/>
      <c r="O25" s="148"/>
    </row>
  </sheetData>
  <mergeCells count="1">
    <mergeCell ref="E1:K1"/>
  </mergeCells>
  <pageMargins left="0.7" right="0.7" top="0.75" bottom="0.75" header="0.3" footer="0.3"/>
  <ignoredErrors>
    <ignoredError sqref="O5:O12" formulaRange="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DC5C9-7FCF-4FA8-A438-6B2E8A452386}">
  <dimension ref="H12:K13"/>
  <sheetViews>
    <sheetView tabSelected="1" workbookViewId="0">
      <selection activeCell="B7" sqref="B7"/>
    </sheetView>
  </sheetViews>
  <sheetFormatPr defaultRowHeight="12.5" x14ac:dyDescent="0.25"/>
  <sheetData>
    <row r="12" spans="8:11" x14ac:dyDescent="0.25">
      <c r="H12">
        <v>4.5</v>
      </c>
      <c r="I12">
        <v>4.4666666666666668</v>
      </c>
      <c r="J12">
        <v>4.5999999999999996</v>
      </c>
      <c r="K12">
        <v>4.5</v>
      </c>
    </row>
    <row r="13" spans="8:11" x14ac:dyDescent="0.25">
      <c r="H13">
        <v>5.666666666666667</v>
      </c>
      <c r="I13">
        <v>5.7</v>
      </c>
      <c r="J13">
        <v>5.0999999999999996</v>
      </c>
      <c r="K13">
        <v>5.5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11</vt:i4>
      </vt:variant>
    </vt:vector>
  </HeadingPairs>
  <TitlesOfParts>
    <vt:vector size="11" baseType="lpstr">
      <vt:lpstr>תגובות מסודר</vt:lpstr>
      <vt:lpstr>סקר mturk</vt:lpstr>
      <vt:lpstr>סקר 2 mturk</vt:lpstr>
      <vt:lpstr>סקר 3 mturk</vt:lpstr>
      <vt:lpstr>סקר 4 mturk</vt:lpstr>
      <vt:lpstr>סקר 5 mturk</vt:lpstr>
      <vt:lpstr>סקר 6 mturk</vt:lpstr>
      <vt:lpstr>סקר 7 mturk</vt:lpstr>
      <vt:lpstr>גיליון1</vt:lpstr>
      <vt:lpstr>גיליון2</vt:lpstr>
      <vt:lpstr>גיליון3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Meir</cp:lastModifiedBy>
  <dcterms:modified xsi:type="dcterms:W3CDTF">2021-06-08T05:43:01Z</dcterms:modified>
</cp:coreProperties>
</file>