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nesps\Documents\"/>
    </mc:Choice>
  </mc:AlternateContent>
  <xr:revisionPtr revIDLastSave="0" documentId="13_ncr:1_{67B83C93-4D98-4379-AF7A-39724CF4873D}" xr6:coauthVersionLast="36" xr6:coauthVersionMax="36" xr10:uidLastSave="{00000000-0000-0000-0000-000000000000}"/>
  <bookViews>
    <workbookView xWindow="0" yWindow="0" windowWidth="28800" windowHeight="11625" xr2:uid="{D8CE22CB-57E7-4995-8C19-231B8C412250}"/>
  </bookViews>
  <sheets>
    <sheet name="A1" sheetId="1" r:id="rId1"/>
    <sheet name="A2" sheetId="3" r:id="rId2"/>
  </sheets>
  <definedNames>
    <definedName name="aporte" localSheetId="1">'A2'!$D$18</definedName>
    <definedName name="aporte">'A1'!$D$18</definedName>
    <definedName name="patrimonio" localSheetId="1">'A2'!$D$21</definedName>
    <definedName name="patrimonio">'A1'!$D$21</definedName>
    <definedName name="qtd_anos" localSheetId="1">'A2'!$D$19</definedName>
    <definedName name="qtd_anos">'A1'!$D$19</definedName>
    <definedName name="rendimento_carteira" localSheetId="1">'A2'!$D$14</definedName>
    <definedName name="rendimento_carteira">'A1'!$D$14</definedName>
    <definedName name="sugestao_investimento" localSheetId="1">'A2'!$D$15</definedName>
    <definedName name="sugestao_investimento">'A1'!$D$15</definedName>
    <definedName name="taxa_mensal" localSheetId="1">'A2'!$D$20</definedName>
    <definedName name="taxa_mensal">'A1'!$D$20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38" i="1"/>
  <c r="D39" i="1"/>
  <c r="D40" i="1"/>
  <c r="D41" i="1"/>
  <c r="D42" i="1"/>
  <c r="D37" i="1"/>
  <c r="C34" i="1"/>
  <c r="C29" i="3" l="1"/>
  <c r="D29" i="3" s="1"/>
  <c r="C28" i="3"/>
  <c r="D28" i="3" s="1"/>
  <c r="C27" i="3"/>
  <c r="D27" i="3" s="1"/>
  <c r="C26" i="3"/>
  <c r="D26" i="3" s="1"/>
  <c r="C25" i="3"/>
  <c r="D25" i="3" s="1"/>
  <c r="D21" i="3"/>
  <c r="D22" i="3" s="1"/>
  <c r="D15" i="3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</calcChain>
</file>

<file path=xl/sharedStrings.xml><?xml version="1.0" encoding="utf-8"?>
<sst xmlns="http://schemas.openxmlformats.org/spreadsheetml/2006/main" count="46" uniqueCount="29">
  <si>
    <t>Quanto insvestir por mês?</t>
  </si>
  <si>
    <t>Por quantos anos ?</t>
  </si>
  <si>
    <t xml:space="preserve">Taxa de Rendimento Mensal? </t>
  </si>
  <si>
    <t>Patrimônio acumulado?</t>
  </si>
  <si>
    <t xml:space="preserve">dividendos Mensais? </t>
  </si>
  <si>
    <t>INVESTIMENTO MENSAL</t>
  </si>
  <si>
    <t xml:space="preserve">Quanto em 2 Anos? </t>
  </si>
  <si>
    <t xml:space="preserve">Quanto em 20 Anos? </t>
  </si>
  <si>
    <t xml:space="preserve">Quanto em 10 Anos? </t>
  </si>
  <si>
    <t xml:space="preserve">Quanto em 5 Anos? </t>
  </si>
  <si>
    <t>Quanto em 30 Anos?</t>
  </si>
  <si>
    <t>Cenários</t>
  </si>
  <si>
    <t>DIVIDENDO</t>
  </si>
  <si>
    <t>Rendimento Carteira</t>
  </si>
  <si>
    <t>Sugestão de investimento</t>
  </si>
  <si>
    <t>Salário</t>
  </si>
  <si>
    <t>Configurações</t>
  </si>
  <si>
    <t>Conservador</t>
  </si>
  <si>
    <t>PERFIL</t>
  </si>
  <si>
    <t>VALOR A SER INVESTIDO</t>
  </si>
  <si>
    <t>TIPO DE FIIS</t>
  </si>
  <si>
    <t>Valores</t>
  </si>
  <si>
    <t>Porcentual sugerindo</t>
  </si>
  <si>
    <t>PAPEL</t>
  </si>
  <si>
    <t>TIJOLO</t>
  </si>
  <si>
    <t>HÍBRIDOS</t>
  </si>
  <si>
    <t>FOFs</t>
  </si>
  <si>
    <t>DESENVOLVIMENTO</t>
  </si>
  <si>
    <t>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</si>
</sst>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20"/>
      <color theme="0"/>
      <name val="Segoe UI"/>
      <family val="2"/>
    </font>
    <font>
      <b/>
      <sz val="18"/>
      <color theme="0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Calibri"/>
      <family val="2"/>
      <scheme val="minor"/>
    </font>
    <font>
      <sz val="11"/>
      <color rgb="FF9C57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5" fillId="2" borderId="2" xfId="0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/>
    <xf numFmtId="164" fontId="5" fillId="0" borderId="8" xfId="0" applyNumberFormat="1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0" fontId="5" fillId="0" borderId="11" xfId="1" applyNumberFormat="1" applyFont="1" applyFill="1" applyBorder="1" applyAlignment="1">
      <alignment horizontal="center"/>
    </xf>
    <xf numFmtId="8" fontId="5" fillId="3" borderId="11" xfId="0" applyNumberFormat="1" applyFont="1" applyFill="1" applyBorder="1" applyAlignment="1">
      <alignment horizontal="center"/>
    </xf>
    <xf numFmtId="8" fontId="5" fillId="3" borderId="14" xfId="0" applyNumberFormat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10" fontId="2" fillId="0" borderId="11" xfId="1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0" fontId="8" fillId="4" borderId="6" xfId="0" applyFont="1" applyFill="1" applyBorder="1"/>
    <xf numFmtId="164" fontId="2" fillId="4" borderId="7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8" fillId="4" borderId="9" xfId="0" applyFont="1" applyFill="1" applyBorder="1"/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0" fontId="8" fillId="4" borderId="12" xfId="0" applyFont="1" applyFill="1" applyBorder="1"/>
    <xf numFmtId="164" fontId="2" fillId="4" borderId="13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/>
    <xf numFmtId="0" fontId="5" fillId="7" borderId="0" xfId="0" applyFont="1" applyFill="1"/>
    <xf numFmtId="164" fontId="5" fillId="7" borderId="0" xfId="0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164" fontId="2" fillId="0" borderId="0" xfId="0" applyNumberFormat="1" applyFont="1" applyFill="1"/>
    <xf numFmtId="0" fontId="5" fillId="8" borderId="0" xfId="0" applyFont="1" applyFill="1" applyAlignment="1">
      <alignment horizontal="center"/>
    </xf>
    <xf numFmtId="0" fontId="5" fillId="8" borderId="0" xfId="0" applyFont="1" applyFill="1"/>
    <xf numFmtId="164" fontId="5" fillId="8" borderId="0" xfId="0" applyNumberFormat="1" applyFont="1" applyFill="1"/>
    <xf numFmtId="0" fontId="11" fillId="6" borderId="0" xfId="2" applyFont="1"/>
    <xf numFmtId="0" fontId="11" fillId="6" borderId="0" xfId="2" applyFont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258321</xdr:colOff>
      <xdr:row>1</xdr:row>
      <xdr:rowOff>32924</xdr:rowOff>
    </xdr:from>
    <xdr:to>
      <xdr:col>4</xdr:col>
      <xdr:colOff>28575</xdr:colOff>
      <xdr:row>9</xdr:row>
      <xdr:rowOff>190500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F209145-E95F-4974-96BD-BCC564062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21" y="242474"/>
          <a:ext cx="7533129" cy="1833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258321</xdr:colOff>
      <xdr:row>1</xdr:row>
      <xdr:rowOff>32924</xdr:rowOff>
    </xdr:from>
    <xdr:to>
      <xdr:col>4</xdr:col>
      <xdr:colOff>28575</xdr:colOff>
      <xdr:row>9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58954B-E4BC-4B21-A0F8-C4DA3095C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21" y="242474"/>
          <a:ext cx="7533129" cy="1833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9986-36AE-4674-A2B8-FCA3D97DC169}">
  <dimension ref="A11:G43"/>
  <sheetViews>
    <sheetView showGridLines="0" tabSelected="1" topLeftCell="A24" zoomScaleNormal="100" workbookViewId="0">
      <selection activeCell="C48" sqref="C48"/>
    </sheetView>
  </sheetViews>
  <sheetFormatPr defaultColWidth="0" defaultRowHeight="16.5" x14ac:dyDescent="0.3"/>
  <cols>
    <col min="1" max="1" width="4" style="1" customWidth="1"/>
    <col min="2" max="3" width="48.42578125" style="1" customWidth="1"/>
    <col min="4" max="4" width="15.5703125" style="2" customWidth="1"/>
    <col min="5" max="5" width="5.42578125" style="2" customWidth="1"/>
    <col min="6" max="7" width="5.42578125" style="1" customWidth="1"/>
    <col min="8" max="16383" width="15.5703125" style="1" hidden="1"/>
    <col min="16384" max="16384" width="15.5703125" style="1" hidden="1" customWidth="1"/>
  </cols>
  <sheetData>
    <row r="11" spans="2:4" ht="17.25" thickBot="1" x14ac:dyDescent="0.35"/>
    <row r="12" spans="2:4" ht="27" thickBot="1" x14ac:dyDescent="0.5">
      <c r="B12" s="25" t="s">
        <v>16</v>
      </c>
      <c r="C12" s="26"/>
      <c r="D12" s="7"/>
    </row>
    <row r="13" spans="2:4" ht="17.25" x14ac:dyDescent="0.3">
      <c r="B13" s="27" t="s">
        <v>15</v>
      </c>
      <c r="C13" s="28"/>
      <c r="D13" s="13">
        <v>5000</v>
      </c>
    </row>
    <row r="14" spans="2:4" ht="17.25" x14ac:dyDescent="0.3">
      <c r="B14" s="29" t="s">
        <v>13</v>
      </c>
      <c r="C14" s="30"/>
      <c r="D14" s="14">
        <v>8.9999999999999993E-3</v>
      </c>
    </row>
    <row r="15" spans="2:4" ht="18" thickBot="1" x14ac:dyDescent="0.35">
      <c r="B15" s="31" t="s">
        <v>14</v>
      </c>
      <c r="C15" s="32"/>
      <c r="D15" s="15">
        <f>D13*30%</f>
        <v>1500</v>
      </c>
    </row>
    <row r="16" spans="2:4" ht="17.25" thickBot="1" x14ac:dyDescent="0.35"/>
    <row r="17" spans="1:5" s="2" customFormat="1" ht="27" customHeight="1" thickBot="1" x14ac:dyDescent="0.35">
      <c r="B17" s="35" t="s">
        <v>5</v>
      </c>
      <c r="C17" s="36"/>
      <c r="D17" s="4"/>
    </row>
    <row r="18" spans="1:5" ht="18" customHeight="1" x14ac:dyDescent="0.3">
      <c r="B18" s="37" t="s">
        <v>0</v>
      </c>
      <c r="C18" s="38"/>
      <c r="D18" s="8">
        <v>500</v>
      </c>
      <c r="E18" s="1"/>
    </row>
    <row r="19" spans="1:5" ht="18" customHeight="1" x14ac:dyDescent="0.3">
      <c r="B19" s="39" t="s">
        <v>1</v>
      </c>
      <c r="C19" s="40"/>
      <c r="D19" s="9">
        <v>5</v>
      </c>
      <c r="E19" s="1"/>
    </row>
    <row r="20" spans="1:5" ht="18" customHeight="1" x14ac:dyDescent="0.3">
      <c r="B20" s="39" t="s">
        <v>2</v>
      </c>
      <c r="C20" s="40"/>
      <c r="D20" s="10">
        <v>1.0789999999999999E-2</v>
      </c>
      <c r="E20" s="1"/>
    </row>
    <row r="21" spans="1:5" ht="18" customHeight="1" x14ac:dyDescent="0.3">
      <c r="B21" s="41" t="s">
        <v>3</v>
      </c>
      <c r="C21" s="42"/>
      <c r="D21" s="11">
        <f>FV(taxa_mensal,qtd_anos*12,aporte*-1)</f>
        <v>41888.456999243819</v>
      </c>
      <c r="E21" s="3"/>
    </row>
    <row r="22" spans="1:5" ht="18" customHeight="1" thickBot="1" x14ac:dyDescent="0.35">
      <c r="B22" s="43" t="s">
        <v>4</v>
      </c>
      <c r="C22" s="44"/>
      <c r="D22" s="12">
        <f>patrimonio*rendimento_carteira</f>
        <v>376.99611299319434</v>
      </c>
      <c r="E22" s="3"/>
    </row>
    <row r="23" spans="1:5" ht="17.25" thickBot="1" x14ac:dyDescent="0.35"/>
    <row r="24" spans="1:5" ht="27" customHeight="1" thickBot="1" x14ac:dyDescent="0.35">
      <c r="B24" s="33" t="s">
        <v>11</v>
      </c>
      <c r="C24" s="34"/>
      <c r="D24" s="6" t="s">
        <v>12</v>
      </c>
    </row>
    <row r="25" spans="1:5" ht="17.25" x14ac:dyDescent="0.3">
      <c r="A25" s="5">
        <v>2</v>
      </c>
      <c r="B25" s="16" t="s">
        <v>6</v>
      </c>
      <c r="C25" s="17">
        <f>FV(D$20,$A25*12,D$18*-1)</f>
        <v>13613.813648822608</v>
      </c>
      <c r="D25" s="18">
        <f>C25*rendimento_carteira</f>
        <v>122.52432283940347</v>
      </c>
    </row>
    <row r="26" spans="1:5" ht="17.25" x14ac:dyDescent="0.3">
      <c r="A26" s="5">
        <v>5</v>
      </c>
      <c r="B26" s="19" t="s">
        <v>9</v>
      </c>
      <c r="C26" s="20">
        <f>FV(D$20,$A26*12,D$18*-1)</f>
        <v>41888.456999243819</v>
      </c>
      <c r="D26" s="21">
        <f>C26*rendimento_carteira</f>
        <v>376.99611299319434</v>
      </c>
    </row>
    <row r="27" spans="1:5" ht="17.25" x14ac:dyDescent="0.3">
      <c r="A27" s="5">
        <v>10</v>
      </c>
      <c r="B27" s="19" t="s">
        <v>8</v>
      </c>
      <c r="C27" s="20">
        <f>FV(D$20,$A27*12,D$18*-1)</f>
        <v>121642.1062650861</v>
      </c>
      <c r="D27" s="21">
        <f>C27*rendimento_carteira</f>
        <v>1094.7789563857748</v>
      </c>
    </row>
    <row r="28" spans="1:5" ht="17.25" x14ac:dyDescent="0.3">
      <c r="A28" s="5">
        <v>20</v>
      </c>
      <c r="B28" s="19" t="s">
        <v>7</v>
      </c>
      <c r="C28" s="20">
        <f>FV(D$20,$A28*12,D$18*-1)</f>
        <v>562599.20004854025</v>
      </c>
      <c r="D28" s="21">
        <f>C28*rendimento_carteira</f>
        <v>5063.3928004368618</v>
      </c>
    </row>
    <row r="29" spans="1:5" ht="18" thickBot="1" x14ac:dyDescent="0.35">
      <c r="A29" s="5">
        <v>30</v>
      </c>
      <c r="B29" s="22" t="s">
        <v>10</v>
      </c>
      <c r="C29" s="23">
        <f>FV(D$20,$A29*12,D$18*-1)</f>
        <v>2161084.8275023573</v>
      </c>
      <c r="D29" s="24">
        <f>C29*rendimento_carteira</f>
        <v>19449.763447521214</v>
      </c>
    </row>
    <row r="33" spans="2:4" x14ac:dyDescent="0.3">
      <c r="B33" s="54" t="s">
        <v>18</v>
      </c>
      <c r="C33" s="55" t="s">
        <v>17</v>
      </c>
      <c r="D33" s="54"/>
    </row>
    <row r="34" spans="2:4" x14ac:dyDescent="0.3">
      <c r="B34" s="47" t="s">
        <v>19</v>
      </c>
      <c r="C34" s="48">
        <f>aporte</f>
        <v>500</v>
      </c>
      <c r="D34" s="46"/>
    </row>
    <row r="36" spans="2:4" x14ac:dyDescent="0.3">
      <c r="B36" s="51" t="s">
        <v>20</v>
      </c>
      <c r="C36" s="52" t="s">
        <v>22</v>
      </c>
      <c r="D36" s="52" t="s">
        <v>21</v>
      </c>
    </row>
    <row r="37" spans="2:4" x14ac:dyDescent="0.3">
      <c r="B37" s="45" t="s">
        <v>23</v>
      </c>
      <c r="C37" s="49">
        <v>0.3</v>
      </c>
      <c r="D37" s="50">
        <f>$C$34*C37</f>
        <v>150</v>
      </c>
    </row>
    <row r="38" spans="2:4" x14ac:dyDescent="0.3">
      <c r="B38" s="45" t="s">
        <v>24</v>
      </c>
      <c r="C38" s="49">
        <v>0.5</v>
      </c>
      <c r="D38" s="50">
        <f t="shared" ref="D38:D42" si="0">$C$34*C38</f>
        <v>250</v>
      </c>
    </row>
    <row r="39" spans="2:4" x14ac:dyDescent="0.3">
      <c r="B39" s="45" t="s">
        <v>25</v>
      </c>
      <c r="C39" s="49">
        <v>0.1</v>
      </c>
      <c r="D39" s="50">
        <f t="shared" si="0"/>
        <v>50</v>
      </c>
    </row>
    <row r="40" spans="2:4" x14ac:dyDescent="0.3">
      <c r="B40" s="45" t="s">
        <v>26</v>
      </c>
      <c r="C40" s="49">
        <v>0.1</v>
      </c>
      <c r="D40" s="50">
        <f t="shared" si="0"/>
        <v>50</v>
      </c>
    </row>
    <row r="41" spans="2:4" x14ac:dyDescent="0.3">
      <c r="B41" s="45" t="s">
        <v>27</v>
      </c>
      <c r="C41" s="49">
        <v>0</v>
      </c>
      <c r="D41" s="50">
        <f t="shared" si="0"/>
        <v>0</v>
      </c>
    </row>
    <row r="42" spans="2:4" x14ac:dyDescent="0.3">
      <c r="B42" s="45" t="s">
        <v>28</v>
      </c>
      <c r="C42" s="49">
        <v>0</v>
      </c>
      <c r="D42" s="50">
        <f t="shared" si="0"/>
        <v>0</v>
      </c>
    </row>
    <row r="43" spans="2:4" x14ac:dyDescent="0.3">
      <c r="B43" s="52"/>
      <c r="C43" s="52"/>
      <c r="D43" s="53">
        <f>SUM(D37:D42)</f>
        <v>500</v>
      </c>
    </row>
  </sheetData>
  <mergeCells count="11">
    <mergeCell ref="B12:C12"/>
    <mergeCell ref="B13:C13"/>
    <mergeCell ref="B14:C14"/>
    <mergeCell ref="B15:C15"/>
    <mergeCell ref="B24:C24"/>
    <mergeCell ref="B17:C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3" xr:uid="{CB9DB966-11C4-49B0-BAC6-8F11EA79A06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DD55-13C5-4BF8-A12C-220CEF8B57B0}">
  <dimension ref="A11:G29"/>
  <sheetViews>
    <sheetView showGridLines="0" zoomScaleNormal="100" workbookViewId="0">
      <selection activeCell="G18" sqref="G18"/>
    </sheetView>
  </sheetViews>
  <sheetFormatPr defaultColWidth="0" defaultRowHeight="16.5" x14ac:dyDescent="0.3"/>
  <cols>
    <col min="1" max="1" width="4" style="1" customWidth="1"/>
    <col min="2" max="3" width="48.42578125" style="1" customWidth="1"/>
    <col min="4" max="4" width="15.5703125" style="2" customWidth="1"/>
    <col min="5" max="5" width="8.85546875" style="2" customWidth="1"/>
    <col min="6" max="7" width="8.85546875" style="1" customWidth="1"/>
    <col min="8" max="16383" width="15.5703125" style="1" hidden="1"/>
    <col min="16384" max="16384" width="15.5703125" style="1" hidden="1" customWidth="1"/>
  </cols>
  <sheetData>
    <row r="11" spans="2:4" ht="17.25" thickBot="1" x14ac:dyDescent="0.35"/>
    <row r="12" spans="2:4" ht="27" thickBot="1" x14ac:dyDescent="0.5">
      <c r="B12" s="25" t="s">
        <v>16</v>
      </c>
      <c r="C12" s="26"/>
      <c r="D12" s="7"/>
    </row>
    <row r="13" spans="2:4" ht="17.25" x14ac:dyDescent="0.3">
      <c r="B13" s="27" t="s">
        <v>15</v>
      </c>
      <c r="C13" s="28"/>
      <c r="D13" s="13">
        <v>5000</v>
      </c>
    </row>
    <row r="14" spans="2:4" ht="17.25" x14ac:dyDescent="0.3">
      <c r="B14" s="29" t="s">
        <v>13</v>
      </c>
      <c r="C14" s="30"/>
      <c r="D14" s="14">
        <v>8.9999999999999993E-3</v>
      </c>
    </row>
    <row r="15" spans="2:4" ht="18" thickBot="1" x14ac:dyDescent="0.35">
      <c r="B15" s="31" t="s">
        <v>14</v>
      </c>
      <c r="C15" s="32"/>
      <c r="D15" s="15">
        <f>D13*30%</f>
        <v>1500</v>
      </c>
    </row>
    <row r="16" spans="2:4" ht="17.25" thickBot="1" x14ac:dyDescent="0.35"/>
    <row r="17" spans="1:5" s="2" customFormat="1" ht="27" customHeight="1" thickBot="1" x14ac:dyDescent="0.35">
      <c r="B17" s="35" t="s">
        <v>5</v>
      </c>
      <c r="C17" s="36"/>
      <c r="D17" s="4"/>
    </row>
    <row r="18" spans="1:5" ht="18" customHeight="1" x14ac:dyDescent="0.3">
      <c r="B18" s="37" t="s">
        <v>0</v>
      </c>
      <c r="C18" s="38"/>
      <c r="D18" s="8">
        <v>500</v>
      </c>
      <c r="E18" s="1"/>
    </row>
    <row r="19" spans="1:5" ht="18" customHeight="1" x14ac:dyDescent="0.3">
      <c r="B19" s="39" t="s">
        <v>1</v>
      </c>
      <c r="C19" s="40"/>
      <c r="D19" s="9">
        <v>5</v>
      </c>
      <c r="E19" s="1"/>
    </row>
    <row r="20" spans="1:5" ht="18" customHeight="1" x14ac:dyDescent="0.3">
      <c r="B20" s="39" t="s">
        <v>2</v>
      </c>
      <c r="C20" s="40"/>
      <c r="D20" s="10">
        <v>1.0789999999999999E-2</v>
      </c>
      <c r="E20" s="1"/>
    </row>
    <row r="21" spans="1:5" ht="18" customHeight="1" x14ac:dyDescent="0.3">
      <c r="B21" s="41" t="s">
        <v>3</v>
      </c>
      <c r="C21" s="42"/>
      <c r="D21" s="11">
        <f>FV(taxa_mensal,qtd_anos*12,aporte*-1)</f>
        <v>41888.456999243819</v>
      </c>
      <c r="E21" s="3"/>
    </row>
    <row r="22" spans="1:5" ht="18" customHeight="1" thickBot="1" x14ac:dyDescent="0.35">
      <c r="B22" s="43" t="s">
        <v>4</v>
      </c>
      <c r="C22" s="44"/>
      <c r="D22" s="12">
        <f>patrimonio*rendimento_carteira</f>
        <v>376.99611299319434</v>
      </c>
      <c r="E22" s="3"/>
    </row>
    <row r="23" spans="1:5" ht="17.25" thickBot="1" x14ac:dyDescent="0.35"/>
    <row r="24" spans="1:5" ht="27" customHeight="1" thickBot="1" x14ac:dyDescent="0.35">
      <c r="B24" s="33" t="s">
        <v>11</v>
      </c>
      <c r="C24" s="34"/>
      <c r="D24" s="6" t="s">
        <v>12</v>
      </c>
    </row>
    <row r="25" spans="1:5" ht="17.25" x14ac:dyDescent="0.3">
      <c r="A25" s="5">
        <v>2</v>
      </c>
      <c r="B25" s="16" t="s">
        <v>6</v>
      </c>
      <c r="C25" s="17">
        <f>FV(D$20,$A25*12,D$18*-1)</f>
        <v>13613.813648822608</v>
      </c>
      <c r="D25" s="18">
        <f>C25*rendimento_carteira</f>
        <v>122.52432283940347</v>
      </c>
    </row>
    <row r="26" spans="1:5" ht="17.25" x14ac:dyDescent="0.3">
      <c r="A26" s="5">
        <v>5</v>
      </c>
      <c r="B26" s="19" t="s">
        <v>9</v>
      </c>
      <c r="C26" s="20">
        <f>FV(D$20,$A26*12,D$18*-1)</f>
        <v>41888.456999243819</v>
      </c>
      <c r="D26" s="21">
        <f>C26*rendimento_carteira</f>
        <v>376.99611299319434</v>
      </c>
    </row>
    <row r="27" spans="1:5" ht="17.25" x14ac:dyDescent="0.3">
      <c r="A27" s="5">
        <v>10</v>
      </c>
      <c r="B27" s="19" t="s">
        <v>8</v>
      </c>
      <c r="C27" s="20">
        <f>FV(D$20,$A27*12,D$18*-1)</f>
        <v>121642.1062650861</v>
      </c>
      <c r="D27" s="21">
        <f>C27*rendimento_carteira</f>
        <v>1094.7789563857748</v>
      </c>
    </row>
    <row r="28" spans="1:5" ht="17.25" x14ac:dyDescent="0.3">
      <c r="A28" s="5">
        <v>20</v>
      </c>
      <c r="B28" s="19" t="s">
        <v>7</v>
      </c>
      <c r="C28" s="20">
        <f>FV(D$20,$A28*12,D$18*-1)</f>
        <v>562599.20004854025</v>
      </c>
      <c r="D28" s="21">
        <f>C28*rendimento_carteira</f>
        <v>5063.3928004368618</v>
      </c>
    </row>
    <row r="29" spans="1:5" ht="18" thickBot="1" x14ac:dyDescent="0.35">
      <c r="A29" s="5">
        <v>30</v>
      </c>
      <c r="B29" s="22" t="s">
        <v>10</v>
      </c>
      <c r="C29" s="23">
        <f>FV(D$20,$A29*12,D$18*-1)</f>
        <v>2161084.8275023573</v>
      </c>
      <c r="D29" s="24">
        <f>C29*rendimento_carteira</f>
        <v>19449.763447521214</v>
      </c>
    </row>
  </sheetData>
  <mergeCells count="11">
    <mergeCell ref="B18:C18"/>
    <mergeCell ref="B12:C12"/>
    <mergeCell ref="B13:C13"/>
    <mergeCell ref="B14:C14"/>
    <mergeCell ref="B15:C15"/>
    <mergeCell ref="B17:C17"/>
    <mergeCell ref="B19:C19"/>
    <mergeCell ref="B20:C20"/>
    <mergeCell ref="B21:C21"/>
    <mergeCell ref="B22:C22"/>
    <mergeCell ref="B24:C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12</vt:i4>
      </vt:variant>
    </vt:vector>
  </HeadingPairs>
  <TitlesOfParts>
    <vt:vector size="14" baseType="lpstr">
      <vt:lpstr>A1</vt:lpstr>
      <vt:lpstr>A2</vt:lpstr>
      <vt:lpstr>'A2'!aporte</vt:lpstr>
      <vt:lpstr>aporte</vt:lpstr>
      <vt:lpstr>'A2'!patrimonio</vt:lpstr>
      <vt:lpstr>patrimonio</vt:lpstr>
      <vt:lpstr>'A2'!qtd_anos</vt:lpstr>
      <vt:lpstr>qtd_anos</vt:lpstr>
      <vt:lpstr>'A2'!rendimento_carteira</vt:lpstr>
      <vt:lpstr>rendimento_carteira</vt:lpstr>
      <vt:lpstr>'A2'!sugestao_investimento</vt:lpstr>
      <vt:lpstr>sugestao_investimento</vt:lpstr>
      <vt:lpstr>'A2'!taxa_mensal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Dienes Pereira dos Santos</dc:creator>
  <cp:lastModifiedBy>Dienes Pereira dos Santos</cp:lastModifiedBy>
  <dcterms:created xsi:type="dcterms:W3CDTF">2025-06-12T15:03:21Z</dcterms:created>
  <dcterms:modified xsi:type="dcterms:W3CDTF">2025-06-12T16:45:49Z</dcterms:modified>
</cp:coreProperties>
</file>