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eiyewang/Documents/Tools/SCSimulation-master/us_lm/Test/"/>
    </mc:Choice>
  </mc:AlternateContent>
  <xr:revisionPtr revIDLastSave="0" documentId="13_ncr:1_{B8125915-0F2C-6144-BE79-A06905D18ACC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Input Summary" sheetId="5" r:id="rId1"/>
    <sheet name="Input Grid" sheetId="3" r:id="rId2"/>
    <sheet name="Input EV" sheetId="4" r:id="rId3"/>
    <sheet name="Input EV 2" sheetId="6" r:id="rId4"/>
    <sheet name="Lookups" sheetId="7" state="hidden" r:id="rId5"/>
  </sheets>
  <definedNames>
    <definedName name="_xlnm._FilterDatabase" localSheetId="2" hidden="1">'Input EV'!$F$1:$K$46</definedName>
    <definedName name="AnaheimPublicUtilities">Lookups!$C$11:$D$11</definedName>
    <definedName name="AustinEnergy">Lookups!$C$7:$N$7</definedName>
    <definedName name="BramptonHydro">Lookups!$C$5</definedName>
    <definedName name="ConEdison">Lookups!$C$8:$H$8</definedName>
    <definedName name="DukeEnergyCarolinas">Lookups!$C$10:$J$10</definedName>
    <definedName name="LassenMunicipalUtilityDistrict">Lookups!$C$12:$D$12</definedName>
    <definedName name="NationalGrid">Lookups!$C$9:$E$9</definedName>
    <definedName name="PacificGasandElectric">Lookups!$C$3:$L$3</definedName>
    <definedName name="PacificGasandElectric_CleanPowerSF">Lookups!$C$4</definedName>
    <definedName name="PSEG_LI">Lookups!$C$13:$F$13</definedName>
    <definedName name="SouthernCaliforniaEdison">Lookups!$C$2:$K$2</definedName>
    <definedName name="Utilities">Lookups!$A$2:$A$13</definedName>
    <definedName name="XCELMinnesota">Lookups!$C$6:$D$6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M5" i="4"/>
  <c r="L5" i="4"/>
  <c r="J5" i="4"/>
  <c r="M4" i="4"/>
  <c r="L4" i="4"/>
  <c r="M3" i="4"/>
  <c r="L3" i="4"/>
  <c r="J3" i="4"/>
  <c r="M2" i="4"/>
  <c r="L2" i="4"/>
  <c r="J2" i="4"/>
  <c r="M7" i="6"/>
  <c r="L7" i="6"/>
  <c r="J7" i="6"/>
  <c r="M6" i="6"/>
  <c r="L6" i="6"/>
  <c r="J6" i="6"/>
  <c r="M5" i="6"/>
  <c r="L5" i="6"/>
  <c r="J5" i="6"/>
  <c r="M4" i="6"/>
  <c r="L4" i="6"/>
  <c r="J4" i="6"/>
  <c r="M3" i="6"/>
  <c r="L3" i="6"/>
  <c r="J3" i="6"/>
  <c r="M2" i="6"/>
  <c r="L2" i="6"/>
  <c r="J2" i="6"/>
  <c r="C16" i="5"/>
  <c r="C17" i="5" l="1"/>
  <c r="C18" i="5"/>
  <c r="C20" i="5" l="1"/>
  <c r="C19" i="5"/>
  <c r="B1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tc={85CE95D8-9CD1-D147-8DA3-114A9FC9F92D}</author>
    <author>tc={3E2872D9-FBD1-DE44-B690-5B75AAA189D7}</author>
  </authors>
  <commentList>
    <comment ref="A1" authorId="0" shapeId="0" xr:uid="{85CE95D8-9CD1-D147-8DA3-114A9FC9F92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 - this sheet is based on the original input file used / developed by German team. Only additions are Input EV 2 and Input Summary</t>
      </text>
    </comment>
    <comment ref="B21" authorId="1" shapeId="0" xr:uid="{3E2872D9-FBD1-DE44-B690-5B75AAA189D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may change if simulation is updated to run for both automatically.
Or could have option to select to run for both</t>
      </text>
    </comment>
  </commentList>
</comments>
</file>

<file path=xl/sharedStrings.xml><?xml version="1.0" encoding="utf-8"?>
<sst xmlns="http://schemas.openxmlformats.org/spreadsheetml/2006/main" count="172" uniqueCount="144">
  <si>
    <t>Time</t>
  </si>
  <si>
    <t>EV</t>
  </si>
  <si>
    <t>Energy Demand [kWh]</t>
  </si>
  <si>
    <t>Charging Power [kW]</t>
  </si>
  <si>
    <t>Legend:</t>
  </si>
  <si>
    <t>Input field</t>
  </si>
  <si>
    <t>Charging Efficiency</t>
  </si>
  <si>
    <t>Instructions:</t>
  </si>
  <si>
    <t xml:space="preserve">Please type in the data of EV´s to be charged. </t>
  </si>
  <si>
    <t>Please only insert values into all demanded columns</t>
  </si>
  <si>
    <t xml:space="preserve"> and delete values in not used rows</t>
  </si>
  <si>
    <t>Site Load</t>
  </si>
  <si>
    <t>Arrival Time</t>
  </si>
  <si>
    <t>Departure Time</t>
  </si>
  <si>
    <t>at 0,66-1 of Ch.P</t>
  </si>
  <si>
    <t>0,33-0,66</t>
  </si>
  <si>
    <t>0-0,33</t>
  </si>
  <si>
    <t>Used Phases</t>
  </si>
  <si>
    <t>Prioritized</t>
  </si>
  <si>
    <t>Do not edit</t>
  </si>
  <si>
    <t>Minimal Ch. Power</t>
  </si>
  <si>
    <t>Unmanaged Input Tab</t>
  </si>
  <si>
    <t>Utility</t>
  </si>
  <si>
    <t>Rate 1</t>
  </si>
  <si>
    <t>Rate 2</t>
  </si>
  <si>
    <t>Rate 3</t>
  </si>
  <si>
    <t>Rate 5</t>
  </si>
  <si>
    <t>Rate 6</t>
  </si>
  <si>
    <t xml:space="preserve">Number of Rates </t>
  </si>
  <si>
    <t>Season</t>
  </si>
  <si>
    <t>Desired Fulfillment</t>
  </si>
  <si>
    <t>kW_max Guess</t>
  </si>
  <si>
    <t>SCE</t>
  </si>
  <si>
    <t>TOU-EV-9 (&lt; 2 kV)</t>
  </si>
  <si>
    <t>TOU-EV-9 (2 - 50 kV)</t>
  </si>
  <si>
    <t>TOU-EV-9 (&gt; 50 kV)</t>
  </si>
  <si>
    <t>TOU-EV-8 (2 - 50 kV)</t>
  </si>
  <si>
    <t>TOU-EV-8 (50 - 220 kV)</t>
  </si>
  <si>
    <t>TOU-EV-8 (&gt; 220 kV)</t>
  </si>
  <si>
    <t>TOU-EV-7 (2 - 50 kV)</t>
  </si>
  <si>
    <t>TOU-EV-7 (50 - 220 kV)</t>
  </si>
  <si>
    <t>TOU-EV-7 (&gt; 220 kV)</t>
  </si>
  <si>
    <t>PG&amp;E</t>
  </si>
  <si>
    <t>A-10 (Secondary)</t>
  </si>
  <si>
    <t>A-1 (Secondary)</t>
  </si>
  <si>
    <t>E-19 (Secondary)</t>
  </si>
  <si>
    <t>E-20 (Secondary)</t>
  </si>
  <si>
    <t>A-10 (Primary)</t>
  </si>
  <si>
    <t>A-10 (Secondary Non-TOU)</t>
  </si>
  <si>
    <t>A-10 (Primary Non-TOU)</t>
  </si>
  <si>
    <t>BramptonHydro</t>
  </si>
  <si>
    <t>Business TOU (&lt;50 kW)</t>
  </si>
  <si>
    <t>XCEL - Minnesota</t>
  </si>
  <si>
    <t>Electric Vehicle Fleet Pilot (Secondary)</t>
  </si>
  <si>
    <t>Electric Vehicle Fleet Pilot (Primary)</t>
  </si>
  <si>
    <t>Austin Energy</t>
  </si>
  <si>
    <t>General Service - Inside City Limits (Secondary &lt;10 kW)</t>
  </si>
  <si>
    <t>General Service - Outside City Limits (Secondary &lt;10 kW)</t>
  </si>
  <si>
    <t>General Service - Inside City Limits (Secondary 10 kW - 299 kW)</t>
  </si>
  <si>
    <t>General Service - Outside City Limits (Secondary 10 kW - 299 kW)</t>
  </si>
  <si>
    <t>General Service - Inside City Limits (Secondary ≥200 kW)</t>
  </si>
  <si>
    <t>General Service - Outside City Limits (Secondary ≥200 kW)</t>
  </si>
  <si>
    <t>General Service - Inside City Limits (Primary &lt;10 kW)</t>
  </si>
  <si>
    <t>General Service - Outside City Limits (Primary &lt;10 kW)</t>
  </si>
  <si>
    <t>General Service - Inside City Limits (Primary 10 kW - 299 kW)</t>
  </si>
  <si>
    <t>General Service - Outside City Limits (Primary 10 kW - 299 kW)</t>
  </si>
  <si>
    <t>General Service - Inside City Limits (Primary ≥200 kW)</t>
  </si>
  <si>
    <t>General Service - Outside City Limits (Primary ≥200 kW)</t>
  </si>
  <si>
    <t>ConEdison</t>
  </si>
  <si>
    <t>Rate I - General - Small</t>
  </si>
  <si>
    <t>Rate II - General - Small - Time-of-Day</t>
  </si>
  <si>
    <t>Rate II - Multiple Dwellings - Redistribution - Time-of-Day</t>
  </si>
  <si>
    <t>Rate I - General - Large (Low Tension)</t>
  </si>
  <si>
    <t>Rate I - General - Large (High Tension)</t>
  </si>
  <si>
    <t>Rate II - General - Large - Time-of-Day</t>
  </si>
  <si>
    <t>National Grid</t>
  </si>
  <si>
    <t>G-1 Fixed (&lt; 200 kW or 10,000 kWh)</t>
  </si>
  <si>
    <t>G-2 Fixed (&lt; 200 kW and &gt; 10,000 kWh)</t>
  </si>
  <si>
    <t>G-3 Fixed (&gt; 200 kW)</t>
  </si>
  <si>
    <t>Duke Energy Carolinas</t>
  </si>
  <si>
    <t>Small General Service - TOU - Daily Peak Pricing</t>
  </si>
  <si>
    <t>Large General Service (125≤ kWh per kW billing demand ; 3,000≤ kWh)</t>
  </si>
  <si>
    <t>Large General Service (125≤ kWh per kW billing demand ; 3,001 - 90,000 kWh)</t>
  </si>
  <si>
    <t>Large General Service (125≤ kWh per kW billing demand ; &gt;90,000 kWh)</t>
  </si>
  <si>
    <t>Large General Service (126 - 400 kWh per kW billing demand ; 6,000≤ kWh)</t>
  </si>
  <si>
    <t>Large General Service (126 - 400kWh per kW billing demand ; 6,001 - 140,000 kWh)</t>
  </si>
  <si>
    <t>Large General Service (126 - 400 kWh per kW billing demand ; ≥140,000 kWh)</t>
  </si>
  <si>
    <t>Large General Service (&gt; 400 kWh per kW billing demand)</t>
  </si>
  <si>
    <t>PSEG-LI</t>
  </si>
  <si>
    <t>Utilities</t>
  </si>
  <si>
    <t>Rates</t>
  </si>
  <si>
    <t>SouthernCaliforniaEdison</t>
  </si>
  <si>
    <t>PacificGasandElectric</t>
  </si>
  <si>
    <t>AustinEnergy</t>
  </si>
  <si>
    <t>NationalGrid</t>
  </si>
  <si>
    <t>DukeEnergyCarolinas</t>
  </si>
  <si>
    <t>Group Names</t>
  </si>
  <si>
    <t>PG&amp;E - CPSF</t>
  </si>
  <si>
    <t>Group Value</t>
  </si>
  <si>
    <t>PacificGasandElectric_CleanPowerSF</t>
  </si>
  <si>
    <t>XCELMinnesota</t>
  </si>
  <si>
    <t>PSEG_LI</t>
  </si>
  <si>
    <t>Rate 4</t>
  </si>
  <si>
    <t>Plot Preferences</t>
  </si>
  <si>
    <t>Show Legend</t>
  </si>
  <si>
    <t>Number of Days Shown</t>
  </si>
  <si>
    <t>Include Figure Title</t>
  </si>
  <si>
    <t>Save Figures</t>
  </si>
  <si>
    <t>yaxis_max</t>
  </si>
  <si>
    <t>yaxis_min</t>
  </si>
  <si>
    <t>None</t>
  </si>
  <si>
    <t>Show desired charge not fulfilled</t>
  </si>
  <si>
    <t>Create Excel Output</t>
  </si>
  <si>
    <t>Please use this tab to specify parameters for ChargePilot Simulation</t>
  </si>
  <si>
    <t>Parameter</t>
  </si>
  <si>
    <t xml:space="preserve">Please only insert values into column B, in shaded cells </t>
  </si>
  <si>
    <t>Please use the other tabs as follows:</t>
  </si>
  <si>
    <r>
      <rPr>
        <i/>
        <sz val="11"/>
        <color theme="1"/>
        <rFont val="Calibri"/>
        <family val="2"/>
        <scheme val="minor"/>
      </rPr>
      <t>Input Grid</t>
    </r>
    <r>
      <rPr>
        <sz val="11"/>
        <color theme="1"/>
        <rFont val="Calibri"/>
        <family val="2"/>
        <scheme val="minor"/>
      </rPr>
      <t>: Input any additional site load values</t>
    </r>
  </si>
  <si>
    <r>
      <rPr>
        <i/>
        <sz val="11"/>
        <color theme="1"/>
        <rFont val="Calibri"/>
        <family val="2"/>
        <scheme val="minor"/>
      </rPr>
      <t>Input EV</t>
    </r>
    <r>
      <rPr>
        <sz val="11"/>
        <color theme="1"/>
        <rFont val="Calibri"/>
        <family val="2"/>
        <scheme val="minor"/>
      </rPr>
      <t>: Input schedule and parameters of EVs to be charged</t>
    </r>
  </si>
  <si>
    <r>
      <rPr>
        <i/>
        <sz val="11"/>
        <color theme="1"/>
        <rFont val="Calibri"/>
        <family val="2"/>
        <scheme val="minor"/>
      </rPr>
      <t>Input EV 2:</t>
    </r>
    <r>
      <rPr>
        <sz val="11"/>
        <color theme="1"/>
        <rFont val="Calibri"/>
        <family val="2"/>
        <scheme val="minor"/>
      </rPr>
      <t xml:space="preserve"> Input schedule and parameters of Evs to be charged in an unmanaged scenario, if it differs from the managed scenario. Select this tab on B12 of Input Summary</t>
    </r>
  </si>
  <si>
    <t>User Input</t>
  </si>
  <si>
    <t>APU</t>
  </si>
  <si>
    <t>AnaheimPublicUtilities</t>
  </si>
  <si>
    <t>D-EV-2 (Option A)</t>
  </si>
  <si>
    <t>D-EV-2 (Option B)</t>
  </si>
  <si>
    <t>Grid Max (kW)</t>
  </si>
  <si>
    <t>BEV-1</t>
  </si>
  <si>
    <t>BEV-2-S Secondary</t>
  </si>
  <si>
    <t>BEV-2-P Primary</t>
  </si>
  <si>
    <t>LMUD</t>
  </si>
  <si>
    <t>LassenMunicipalUtilityDistrict</t>
  </si>
  <si>
    <t>General Service (Non-Demand)</t>
  </si>
  <si>
    <t>General Service Metered Demand</t>
  </si>
  <si>
    <t>Weekday Setting</t>
  </si>
  <si>
    <t>NG+Direct Energy</t>
  </si>
  <si>
    <t>SC3 T&amp;D</t>
  </si>
  <si>
    <t>Range(miles</t>
  </si>
  <si>
    <t>Chargers</t>
  </si>
  <si>
    <t>Siemens DC</t>
  </si>
  <si>
    <t>EV Battery Size(kWh</t>
  </si>
  <si>
    <t>Throttled</t>
  </si>
  <si>
    <t>Only One Day</t>
  </si>
  <si>
    <t>-</t>
  </si>
  <si>
    <t>Input EV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</si>
</sst>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3" formatCode="_(* #,##0.00_);_(* \(#,##0.00\);_(* &quot;-&quot;??_);_(@_)"/>
    <numFmt numFmtId="164" formatCode="h:mm;@"/>
    <numFmt numFmtId="165" formatCode="0.0"/>
    <numFmt numFmtId="166" formatCode="_(* #,##0_);_(* \(#,##0\);_(* &quot;-&quot;??_);_(@_)"/>
    <numFmt numFmtId="167" formatCode="_(* #,##0.0_);_(* \(#,##0.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Menlo"/>
      <family val="2"/>
    </font>
    <font>
      <sz val="10"/>
      <name val="Arial"/>
      <family val="2"/>
    </font>
    <font>
      <b/>
      <sz val="10"/>
      <name val="Arial"/>
      <family val="2"/>
    </font>
    <font>
      <b/>
      <sz val="13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">
        <color auto="1"/>
      </left>
      <right/>
      <top style="dashDot">
        <color auto="1"/>
      </top>
      <bottom/>
      <diagonal/>
    </border>
    <border>
      <left/>
      <right style="dashDot">
        <color auto="1"/>
      </right>
      <top style="dashDot">
        <color auto="1"/>
      </top>
      <bottom/>
      <diagonal/>
    </border>
    <border>
      <left style="dashDot">
        <color auto="1"/>
      </left>
      <right/>
      <top/>
      <bottom/>
      <diagonal/>
    </border>
    <border>
      <left/>
      <right style="dashDot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Dot">
        <color auto="1"/>
      </left>
      <right/>
      <top/>
      <bottom style="hair">
        <color theme="1" tint="0.499984740745262"/>
      </bottom>
      <diagonal/>
    </border>
    <border>
      <left/>
      <right style="dashDot">
        <color auto="1"/>
      </right>
      <top/>
      <bottom style="hair">
        <color theme="1" tint="0.499984740745262"/>
      </bottom>
      <diagonal/>
    </border>
    <border>
      <left style="dashDot">
        <color auto="1"/>
      </left>
      <right/>
      <top style="hair">
        <color theme="1" tint="0.499984740745262"/>
      </top>
      <bottom style="hair">
        <color theme="1" tint="0.499984740745262"/>
      </bottom>
      <diagonal/>
    </border>
    <border>
      <left/>
      <right style="dashDot">
        <color auto="1"/>
      </right>
      <top style="hair">
        <color theme="1" tint="0.499984740745262"/>
      </top>
      <bottom style="hair">
        <color theme="1" tint="0.499984740745262"/>
      </bottom>
      <diagonal/>
    </border>
    <border>
      <left style="dashDot">
        <color auto="1"/>
      </left>
      <right/>
      <top style="hair">
        <color theme="1" tint="0.499984740745262"/>
      </top>
      <bottom style="dashDot">
        <color auto="1"/>
      </bottom>
      <diagonal/>
    </border>
    <border>
      <left/>
      <right style="dashDot">
        <color auto="1"/>
      </right>
      <top style="hair">
        <color theme="1" tint="0.499984740745262"/>
      </top>
      <bottom style="dashDot">
        <color auto="1"/>
      </bottom>
      <diagonal/>
    </border>
  </borders>
  <cellStyleXfs count="5">
    <xf numFmtId="0" fontId="0" fillId="0" borderId="0"/>
    <xf numFmtId="0" fontId="2" fillId="0" borderId="0"/>
    <xf numFmtId="3" fontId="4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0" fillId="0" borderId="0" xfId="0"/>
    <xf numFmtId="0" fontId="0" fillId="2" borderId="0" xfId="0" applyFill="1"/>
    <xf numFmtId="0" fontId="1" fillId="0" borderId="3" xfId="0" applyFont="1" applyBorder="1"/>
    <xf numFmtId="0" fontId="1" fillId="3" borderId="1" xfId="0" applyFont="1" applyFill="1" applyBorder="1" applyAlignment="1">
      <alignment horizontal="left" wrapText="1"/>
    </xf>
    <xf numFmtId="0" fontId="1" fillId="3" borderId="6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 wrapText="1"/>
    </xf>
    <xf numFmtId="0" fontId="1" fillId="3" borderId="1" xfId="0" applyFont="1" applyFill="1" applyBorder="1"/>
    <xf numFmtId="0" fontId="0" fillId="0" borderId="0" xfId="0" applyAlignment="1"/>
    <xf numFmtId="0" fontId="1" fillId="3" borderId="0" xfId="0" applyFont="1" applyFill="1" applyBorder="1" applyAlignment="1">
      <alignment horizontal="left" wrapText="1"/>
    </xf>
    <xf numFmtId="0" fontId="0" fillId="0" borderId="0" xfId="0" applyNumberFormat="1"/>
    <xf numFmtId="0" fontId="0" fillId="2" borderId="0" xfId="0" applyFill="1"/>
    <xf numFmtId="0" fontId="0" fillId="0" borderId="0" xfId="0" applyFill="1"/>
    <xf numFmtId="164" fontId="0" fillId="0" borderId="0" xfId="0" applyNumberFormat="1"/>
    <xf numFmtId="0" fontId="0" fillId="2" borderId="0" xfId="0" applyNumberFormat="1" applyFill="1" applyBorder="1"/>
    <xf numFmtId="0" fontId="0" fillId="0" borderId="0" xfId="0" applyNumberFormat="1" applyFill="1"/>
    <xf numFmtId="0" fontId="3" fillId="0" borderId="0" xfId="0" applyFont="1"/>
    <xf numFmtId="0" fontId="0" fillId="3" borderId="0" xfId="0" applyFill="1"/>
    <xf numFmtId="0" fontId="0" fillId="3" borderId="0" xfId="0" applyNumberFormat="1" applyFill="1"/>
    <xf numFmtId="0" fontId="0" fillId="2" borderId="0" xfId="0" applyFill="1" applyBorder="1" applyAlignment="1">
      <alignment horizontal="center"/>
    </xf>
    <xf numFmtId="0" fontId="1" fillId="3" borderId="0" xfId="0" applyFont="1" applyFill="1"/>
    <xf numFmtId="20" fontId="0" fillId="3" borderId="4" xfId="0" applyNumberFormat="1" applyFill="1" applyBorder="1"/>
    <xf numFmtId="20" fontId="0" fillId="3" borderId="5" xfId="0" applyNumberFormat="1" applyFill="1" applyBorder="1"/>
    <xf numFmtId="0" fontId="0" fillId="3" borderId="0" xfId="0" applyFill="1" applyAlignment="1">
      <alignment horizontal="right"/>
    </xf>
    <xf numFmtId="164" fontId="5" fillId="4" borderId="1" xfId="2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3" xfId="0" applyFill="1" applyBorder="1"/>
    <xf numFmtId="0" fontId="1" fillId="0" borderId="13" xfId="0" applyFont="1" applyBorder="1"/>
    <xf numFmtId="0" fontId="1" fillId="0" borderId="4" xfId="0" applyFont="1" applyBorder="1"/>
    <xf numFmtId="0" fontId="1" fillId="0" borderId="5" xfId="0" applyFont="1" applyBorder="1" applyAlignment="1">
      <alignment wrapText="1"/>
    </xf>
    <xf numFmtId="0" fontId="0" fillId="0" borderId="0" xfId="0" applyFill="1" applyBorder="1" applyAlignment="1">
      <alignment horizontal="left" wrapText="1"/>
    </xf>
    <xf numFmtId="0" fontId="7" fillId="0" borderId="12" xfId="0" applyFont="1" applyBorder="1"/>
    <xf numFmtId="0" fontId="7" fillId="0" borderId="2" xfId="0" applyFont="1" applyBorder="1"/>
    <xf numFmtId="0" fontId="0" fillId="0" borderId="0" xfId="0" applyProtection="1">
      <protection hidden="1"/>
    </xf>
    <xf numFmtId="20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/>
    <xf numFmtId="43" fontId="0" fillId="0" borderId="0" xfId="3" applyFont="1"/>
    <xf numFmtId="43" fontId="0" fillId="0" borderId="0" xfId="0" applyNumberFormat="1"/>
    <xf numFmtId="46" fontId="0" fillId="0" borderId="0" xfId="0" applyNumberFormat="1"/>
    <xf numFmtId="22" fontId="0" fillId="0" borderId="0" xfId="0" applyNumberFormat="1"/>
    <xf numFmtId="1" fontId="0" fillId="0" borderId="0" xfId="0" applyNumberFormat="1"/>
    <xf numFmtId="0" fontId="9" fillId="0" borderId="0" xfId="0" applyFont="1"/>
    <xf numFmtId="165" fontId="0" fillId="0" borderId="0" xfId="0" applyNumberFormat="1"/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8" fontId="0" fillId="0" borderId="0" xfId="0" applyNumberFormat="1"/>
    <xf numFmtId="166" fontId="0" fillId="0" borderId="0" xfId="3" applyNumberFormat="1" applyFont="1"/>
    <xf numFmtId="2" fontId="0" fillId="0" borderId="0" xfId="0" applyNumberFormat="1"/>
    <xf numFmtId="9" fontId="0" fillId="0" borderId="0" xfId="4" applyFont="1"/>
    <xf numFmtId="166" fontId="0" fillId="0" borderId="0" xfId="0" applyNumberFormat="1"/>
    <xf numFmtId="167" fontId="0" fillId="0" borderId="0" xfId="3" applyNumberFormat="1" applyFont="1"/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0" fillId="3" borderId="9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3" borderId="14" xfId="0" applyFill="1" applyBorder="1" applyAlignment="1">
      <alignment horizontal="left"/>
    </xf>
    <xf numFmtId="0" fontId="0" fillId="3" borderId="15" xfId="0" applyFill="1" applyBorder="1" applyAlignment="1">
      <alignment horizontal="left"/>
    </xf>
    <xf numFmtId="0" fontId="0" fillId="3" borderId="16" xfId="0" applyFill="1" applyBorder="1" applyAlignment="1">
      <alignment horizontal="left"/>
    </xf>
    <xf numFmtId="0" fontId="0" fillId="3" borderId="17" xfId="0" applyFill="1" applyBorder="1" applyAlignment="1">
      <alignment horizontal="left"/>
    </xf>
    <xf numFmtId="0" fontId="0" fillId="3" borderId="18" xfId="0" applyFill="1" applyBorder="1" applyAlignment="1">
      <alignment horizontal="left" wrapText="1"/>
    </xf>
    <xf numFmtId="0" fontId="0" fillId="3" borderId="19" xfId="0" applyFill="1" applyBorder="1" applyAlignment="1">
      <alignment horizontal="left" wrapText="1"/>
    </xf>
  </cellXfs>
  <cellStyles count="5">
    <cellStyle name="Comma" xfId="3" builtinId="3"/>
    <cellStyle name="Comma0 2" xfId="2" xr:uid="{07BA483B-776B-D14F-BAED-0243DD983433}"/>
    <cellStyle name="Normal" xfId="0" builtinId="0"/>
    <cellStyle name="Percent" xfId="4" builtinId="5"/>
    <cellStyle name="Standard 2" xfId="1" xr:uid="{00000000-0005-0000-0000-000001000000}"/>
  </cellStyles>
  <dxfs count="6">
    <dxf>
      <font>
        <color rgb="FF9C5700"/>
      </font>
      <fill>
        <patternFill>
          <bgColor rgb="FFFFEB9C"/>
        </patternFill>
      </fill>
    </dxf>
    <dxf>
      <font>
        <b val="0"/>
        <i val="0"/>
        <color theme="0" tint="-0.24994659260841701"/>
      </font>
      <fill>
        <patternFill>
          <bgColor theme="0" tint="-0.24994659260841701"/>
        </patternFill>
      </fill>
    </dxf>
    <dxf>
      <font>
        <b val="0"/>
        <i val="0"/>
        <color theme="0" tint="-0.24994659260841701"/>
      </font>
      <fill>
        <patternFill>
          <bgColor theme="0" tint="-0.24994659260841701"/>
        </patternFill>
      </fill>
    </dxf>
    <dxf>
      <font>
        <b val="0"/>
        <i val="0"/>
        <color theme="0" tint="-0.24994659260841701"/>
      </font>
      <fill>
        <patternFill>
          <bgColor theme="0" tint="-0.24994659260841701"/>
        </patternFill>
      </fill>
    </dxf>
    <dxf>
      <font>
        <b val="0"/>
        <i val="0"/>
        <color theme="0" tint="-0.24994659260841701"/>
      </font>
      <fill>
        <patternFill>
          <bgColor theme="0" tint="-0.24994659260841701"/>
        </patternFill>
      </fill>
    </dxf>
    <dxf>
      <font>
        <b val="0"/>
        <i val="0"/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Medium9"/>
  <colors>
    <mruColors>
      <color rgb="FFFFFD78"/>
      <color rgb="FFFFFC00"/>
      <color rgb="FF8CC6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rah Woogen" id="{7B95F140-69FD-BB43-9F0A-C45CCCDC2453}" userId="S::sarah.woogen@mobilityhouse.com::eb2cf5cc-6bd2-4532-b7a2-8f70e556b0f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04-08T19:52:24.64" personId="{7B95F140-69FD-BB43-9F0A-C45CCCDC2453}" id="{85CE95D8-9CD1-D147-8DA3-114A9FC9F92D}">
    <text>Note - this sheet is based on the original input file used / developed by German team. Only additions are Input EV 2 and Input Summary</text>
  </threadedComment>
  <threadedComment ref="B21" dT="2020-04-07T00:26:21.98" personId="{7B95F140-69FD-BB43-9F0A-C45CCCDC2453}" id="{3E2872D9-FBD1-DE44-B690-5B75AAA189D7}">
    <text>This may change if simulation is updated to run for both automatically.
Or could have option to select to run for both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53F9E-53B3-6946-B20B-8F928B18D20B}">
  <dimension ref="A1:N67"/>
  <sheetViews>
    <sheetView tabSelected="1" zoomScale="125" zoomScaleNormal="100" workbookViewId="0">
      <selection activeCell="C24" sqref="C24"/>
    </sheetView>
  </sheetViews>
  <sheetFormatPr baseColWidth="10" defaultRowHeight="15" x14ac:dyDescent="0.2"/>
  <cols>
    <col min="1" max="1" width="30.5" customWidth="1"/>
    <col min="2" max="2" width="32.5" customWidth="1"/>
    <col min="3" max="3" width="28.83203125" bestFit="1" customWidth="1"/>
    <col min="12" max="12" width="11.33203125" bestFit="1" customWidth="1"/>
  </cols>
  <sheetData>
    <row r="1" spans="1:14" ht="17" x14ac:dyDescent="0.2">
      <c r="A1" s="53" t="s">
        <v>7</v>
      </c>
      <c r="B1" s="54"/>
    </row>
    <row r="2" spans="1:14" x14ac:dyDescent="0.2">
      <c r="A2" s="59" t="s">
        <v>113</v>
      </c>
      <c r="B2" s="60"/>
      <c r="E2" s="2"/>
      <c r="F2" s="2"/>
      <c r="G2" s="35"/>
      <c r="H2" s="35"/>
      <c r="I2" s="2"/>
      <c r="J2" s="2"/>
      <c r="K2" s="35"/>
      <c r="L2" s="38"/>
      <c r="M2" s="39"/>
    </row>
    <row r="3" spans="1:14" x14ac:dyDescent="0.2">
      <c r="A3" s="61" t="s">
        <v>115</v>
      </c>
      <c r="B3" s="62"/>
      <c r="E3" s="2"/>
      <c r="F3" s="2"/>
      <c r="G3" s="35"/>
      <c r="H3" s="35"/>
      <c r="I3" s="2"/>
      <c r="J3" s="2"/>
      <c r="K3" s="35"/>
      <c r="L3" s="41"/>
      <c r="M3" s="39"/>
    </row>
    <row r="4" spans="1:14" s="2" customFormat="1" x14ac:dyDescent="0.2">
      <c r="A4" s="63"/>
      <c r="B4" s="64"/>
      <c r="G4" s="35"/>
      <c r="H4" s="35"/>
      <c r="K4" s="35"/>
      <c r="L4" s="41"/>
      <c r="M4" s="39"/>
    </row>
    <row r="5" spans="1:14" s="2" customFormat="1" x14ac:dyDescent="0.2">
      <c r="A5" s="65" t="s">
        <v>116</v>
      </c>
      <c r="B5" s="66"/>
      <c r="G5" s="35"/>
      <c r="H5" s="35"/>
      <c r="K5" s="35"/>
      <c r="L5" s="35"/>
      <c r="M5" s="39"/>
    </row>
    <row r="6" spans="1:14" s="2" customFormat="1" x14ac:dyDescent="0.2">
      <c r="A6" s="67" t="s">
        <v>117</v>
      </c>
      <c r="B6" s="68"/>
      <c r="H6" s="40"/>
    </row>
    <row r="7" spans="1:14" x14ac:dyDescent="0.2">
      <c r="A7" s="69" t="s">
        <v>118</v>
      </c>
      <c r="B7" s="70"/>
      <c r="E7" s="2"/>
      <c r="F7" s="2"/>
      <c r="G7" s="35"/>
      <c r="H7" s="35"/>
      <c r="I7" s="2"/>
      <c r="J7" s="2"/>
      <c r="K7" s="2"/>
      <c r="L7" s="2"/>
      <c r="M7" s="2"/>
    </row>
    <row r="8" spans="1:14" s="2" customFormat="1" ht="42" customHeight="1" x14ac:dyDescent="0.2">
      <c r="A8" s="71" t="s">
        <v>119</v>
      </c>
      <c r="B8" s="72"/>
      <c r="G8" s="35"/>
      <c r="H8" s="35"/>
      <c r="M8" s="39"/>
    </row>
    <row r="9" spans="1:14" s="2" customFormat="1" x14ac:dyDescent="0.2">
      <c r="A9" s="31"/>
      <c r="B9" s="31"/>
      <c r="G9" s="35"/>
      <c r="H9" s="35"/>
      <c r="J9" s="36"/>
      <c r="K9" s="37"/>
      <c r="M9" s="39"/>
    </row>
    <row r="10" spans="1:14" s="2" customFormat="1" x14ac:dyDescent="0.2">
      <c r="A10" s="9"/>
      <c r="K10" s="37"/>
    </row>
    <row r="11" spans="1:14" x14ac:dyDescent="0.2">
      <c r="A11" s="32" t="s">
        <v>114</v>
      </c>
      <c r="B11" s="33" t="s">
        <v>120</v>
      </c>
      <c r="E11" s="2"/>
      <c r="F11" s="2"/>
      <c r="K11" s="37"/>
      <c r="L11" s="2"/>
    </row>
    <row r="12" spans="1:14" x14ac:dyDescent="0.2">
      <c r="A12" s="28" t="s">
        <v>21</v>
      </c>
      <c r="B12" s="27" t="s">
        <v>143</v>
      </c>
      <c r="F12" s="35"/>
      <c r="G12" s="37"/>
      <c r="H12" s="2"/>
      <c r="K12" s="37"/>
      <c r="L12" s="2"/>
      <c r="N12" s="35"/>
    </row>
    <row r="13" spans="1:14" x14ac:dyDescent="0.2">
      <c r="A13" s="29" t="s">
        <v>22</v>
      </c>
      <c r="B13" s="2" t="s">
        <v>134</v>
      </c>
      <c r="F13" s="35"/>
      <c r="G13" s="37"/>
      <c r="H13" s="2"/>
      <c r="K13" s="37"/>
      <c r="L13" s="2"/>
    </row>
    <row r="14" spans="1:14" s="2" customFormat="1" x14ac:dyDescent="0.2">
      <c r="A14" s="29" t="s">
        <v>28</v>
      </c>
      <c r="B14" s="27">
        <v>1</v>
      </c>
      <c r="F14" s="35"/>
      <c r="G14" s="37"/>
    </row>
    <row r="15" spans="1:14" x14ac:dyDescent="0.2">
      <c r="A15" s="29" t="s">
        <v>23</v>
      </c>
      <c r="B15" s="2" t="s">
        <v>135</v>
      </c>
      <c r="F15" s="35"/>
      <c r="G15" s="37"/>
      <c r="H15" s="2"/>
    </row>
    <row r="16" spans="1:14" x14ac:dyDescent="0.2">
      <c r="A16" s="29" t="s">
        <v>24</v>
      </c>
      <c r="B16" s="27"/>
      <c r="C16" s="34" t="e">
        <f>IF(AND(B16&lt;&gt;"",B14&lt;2),"Check Number of Rates input",IF(B16=#REF!,"Check Input, this rate is already used",""))</f>
        <v>#REF!</v>
      </c>
      <c r="D16" s="48"/>
      <c r="E16" s="47"/>
      <c r="F16" s="35"/>
      <c r="G16" s="37"/>
      <c r="H16" s="2"/>
    </row>
    <row r="17" spans="1:13" x14ac:dyDescent="0.2">
      <c r="A17" s="29" t="s">
        <v>25</v>
      </c>
      <c r="B17" s="27"/>
      <c r="C17" s="2" t="str">
        <f>IF(AND(B17&lt;&gt;"",B14&lt;3),"Check Number of Rates input",IF(ISNUMBER((MATCH(B17,B14:B16,0))),"Check Input, this rate is already used",""))</f>
        <v/>
      </c>
      <c r="F17" s="35"/>
      <c r="G17" s="37"/>
      <c r="H17" s="2"/>
    </row>
    <row r="18" spans="1:13" s="2" customFormat="1" x14ac:dyDescent="0.2">
      <c r="A18" s="29" t="s">
        <v>102</v>
      </c>
      <c r="B18" s="27"/>
      <c r="C18" s="2" t="str">
        <f>IF(AND(B18&lt;&gt;"",B14&lt;4),"Check Number of Rates input",IF(ISNUMBER((MATCH(B18,B15:B17,0))),"Check Input, this rate is already used",""))</f>
        <v/>
      </c>
      <c r="F18" s="35"/>
      <c r="G18" s="37"/>
      <c r="J18" s="35"/>
    </row>
    <row r="19" spans="1:13" x14ac:dyDescent="0.2">
      <c r="A19" s="29" t="s">
        <v>26</v>
      </c>
      <c r="B19" s="27"/>
      <c r="C19" s="2" t="str">
        <f>IF(AND(B19&lt;&gt;"",B14&lt;5),"Check Number of Rates input",IF(ISNUMBER((MATCH(B19,B15:B18,0))),"Check Input, this rate is already used",""))</f>
        <v/>
      </c>
      <c r="J19" s="35"/>
      <c r="K19" s="2"/>
      <c r="L19" s="2"/>
      <c r="M19" s="2"/>
    </row>
    <row r="20" spans="1:13" x14ac:dyDescent="0.2">
      <c r="A20" s="29" t="s">
        <v>27</v>
      </c>
      <c r="B20" s="27"/>
      <c r="C20" s="2" t="str">
        <f>IF(AND(B20&lt;&gt;"",B14&lt;6),"Check Number of Rates input",IF(ISNUMBER((MATCH(B20,B15:B19,0))),"Check Input, this rate is already used",""))</f>
        <v/>
      </c>
      <c r="J20" s="35"/>
      <c r="K20" s="2"/>
      <c r="L20" s="2"/>
      <c r="M20" s="2"/>
    </row>
    <row r="21" spans="1:13" x14ac:dyDescent="0.2">
      <c r="A21" s="29" t="s">
        <v>29</v>
      </c>
      <c r="B21" s="45" t="s">
        <v>142</v>
      </c>
      <c r="J21" s="35"/>
      <c r="K21" s="2"/>
      <c r="L21" s="2"/>
      <c r="M21" s="2"/>
    </row>
    <row r="22" spans="1:13" s="2" customFormat="1" x14ac:dyDescent="0.2">
      <c r="A22" s="29" t="s">
        <v>133</v>
      </c>
      <c r="B22" s="27" t="s">
        <v>141</v>
      </c>
      <c r="J22" s="35"/>
    </row>
    <row r="23" spans="1:13" x14ac:dyDescent="0.2">
      <c r="A23" s="29" t="s">
        <v>30</v>
      </c>
      <c r="B23" s="27">
        <v>100</v>
      </c>
      <c r="J23" s="35"/>
      <c r="K23" s="2"/>
      <c r="L23" s="2"/>
      <c r="M23" s="2"/>
    </row>
    <row r="24" spans="1:13" x14ac:dyDescent="0.2">
      <c r="A24" s="29" t="s">
        <v>31</v>
      </c>
      <c r="B24" s="27">
        <v>50</v>
      </c>
      <c r="J24" s="35"/>
      <c r="K24" s="2"/>
      <c r="L24" s="2"/>
      <c r="M24" s="2"/>
    </row>
    <row r="25" spans="1:13" x14ac:dyDescent="0.2">
      <c r="A25" s="29" t="s">
        <v>125</v>
      </c>
      <c r="B25" s="27">
        <v>0</v>
      </c>
      <c r="J25" s="35"/>
      <c r="K25" s="2"/>
      <c r="L25" s="2"/>
      <c r="M25" s="2"/>
    </row>
    <row r="26" spans="1:13" x14ac:dyDescent="0.2">
      <c r="A26" s="55"/>
      <c r="B26" s="56"/>
      <c r="J26" s="35"/>
      <c r="K26" s="2"/>
      <c r="L26" s="2"/>
      <c r="M26" s="2"/>
    </row>
    <row r="27" spans="1:13" s="2" customFormat="1" x14ac:dyDescent="0.2">
      <c r="A27" s="29" t="s">
        <v>112</v>
      </c>
      <c r="B27" s="27" t="b">
        <v>1</v>
      </c>
      <c r="J27" s="35"/>
    </row>
    <row r="28" spans="1:13" x14ac:dyDescent="0.2">
      <c r="A28" s="57" t="s">
        <v>103</v>
      </c>
      <c r="B28" s="58"/>
      <c r="J28" s="35"/>
      <c r="K28" s="2"/>
      <c r="L28" s="2"/>
      <c r="M28" s="2"/>
    </row>
    <row r="29" spans="1:13" x14ac:dyDescent="0.2">
      <c r="A29" s="29" t="s">
        <v>104</v>
      </c>
      <c r="B29" s="27" t="b">
        <v>1</v>
      </c>
      <c r="J29" s="35"/>
      <c r="K29" s="2"/>
      <c r="L29" s="2"/>
      <c r="M29" s="2"/>
    </row>
    <row r="30" spans="1:13" x14ac:dyDescent="0.2">
      <c r="A30" s="29" t="s">
        <v>105</v>
      </c>
      <c r="B30" s="27">
        <v>1</v>
      </c>
      <c r="J30" s="35"/>
      <c r="K30" s="2"/>
      <c r="L30" s="2"/>
      <c r="M30" s="2"/>
    </row>
    <row r="31" spans="1:13" x14ac:dyDescent="0.2">
      <c r="A31" s="29" t="s">
        <v>106</v>
      </c>
      <c r="B31" s="27" t="b">
        <v>1</v>
      </c>
      <c r="J31" s="35"/>
      <c r="K31" s="2"/>
      <c r="L31" s="2"/>
      <c r="M31" s="2"/>
    </row>
    <row r="32" spans="1:13" x14ac:dyDescent="0.2">
      <c r="A32" s="29" t="s">
        <v>107</v>
      </c>
      <c r="B32" s="27" t="b">
        <v>1</v>
      </c>
      <c r="J32" s="35"/>
      <c r="K32" s="2"/>
      <c r="L32" s="2"/>
      <c r="M32" s="2"/>
    </row>
    <row r="33" spans="1:13" x14ac:dyDescent="0.2">
      <c r="A33" s="29" t="s">
        <v>108</v>
      </c>
      <c r="B33" s="27">
        <v>1</v>
      </c>
      <c r="J33" s="35"/>
      <c r="K33" s="2"/>
      <c r="L33" s="2"/>
      <c r="M33" s="2"/>
    </row>
    <row r="34" spans="1:13" x14ac:dyDescent="0.2">
      <c r="A34" s="29" t="s">
        <v>109</v>
      </c>
      <c r="B34" s="27" t="s">
        <v>110</v>
      </c>
      <c r="J34" s="35"/>
      <c r="K34" s="2"/>
      <c r="L34" s="2"/>
      <c r="M34" s="2"/>
    </row>
    <row r="35" spans="1:13" ht="16" x14ac:dyDescent="0.2">
      <c r="A35" s="30" t="s">
        <v>111</v>
      </c>
      <c r="B35" s="27" t="b">
        <v>1</v>
      </c>
      <c r="J35" s="35"/>
      <c r="K35" s="2"/>
      <c r="L35" s="2"/>
      <c r="M35" s="2"/>
    </row>
    <row r="36" spans="1:13" x14ac:dyDescent="0.2">
      <c r="J36" s="35"/>
      <c r="K36" s="2"/>
      <c r="L36" s="2"/>
      <c r="M36" s="2"/>
    </row>
    <row r="37" spans="1:13" x14ac:dyDescent="0.2">
      <c r="J37" s="35"/>
      <c r="K37" s="2"/>
      <c r="L37" s="2"/>
      <c r="M37" s="2"/>
    </row>
    <row r="38" spans="1:13" x14ac:dyDescent="0.2">
      <c r="J38" s="35"/>
      <c r="K38" s="2"/>
      <c r="L38" s="2"/>
      <c r="M38" s="2"/>
    </row>
    <row r="39" spans="1:13" x14ac:dyDescent="0.2">
      <c r="J39" s="35"/>
      <c r="K39" s="2"/>
      <c r="L39" s="2"/>
      <c r="M39" s="2"/>
    </row>
    <row r="40" spans="1:13" x14ac:dyDescent="0.2">
      <c r="J40" s="35"/>
      <c r="K40" s="2"/>
      <c r="L40" s="2"/>
      <c r="M40" s="2"/>
    </row>
    <row r="41" spans="1:13" x14ac:dyDescent="0.2">
      <c r="J41" s="35"/>
      <c r="K41" s="2"/>
      <c r="L41" s="2"/>
      <c r="M41" s="2"/>
    </row>
    <row r="42" spans="1:13" x14ac:dyDescent="0.2">
      <c r="J42" s="35"/>
      <c r="K42" s="2"/>
      <c r="L42" s="2"/>
      <c r="M42" s="2"/>
    </row>
    <row r="43" spans="1:13" x14ac:dyDescent="0.2">
      <c r="J43" s="35"/>
      <c r="L43" s="2"/>
      <c r="M43" s="2"/>
    </row>
    <row r="44" spans="1:13" x14ac:dyDescent="0.2">
      <c r="J44" s="35"/>
      <c r="L44" s="2"/>
      <c r="M44" s="2"/>
    </row>
    <row r="45" spans="1:13" x14ac:dyDescent="0.2">
      <c r="J45" s="35"/>
      <c r="L45" s="2"/>
      <c r="M45" s="2"/>
    </row>
    <row r="46" spans="1:13" x14ac:dyDescent="0.2">
      <c r="J46" s="35"/>
      <c r="L46" s="2"/>
      <c r="M46" s="2"/>
    </row>
    <row r="47" spans="1:13" x14ac:dyDescent="0.2">
      <c r="J47" s="35"/>
      <c r="L47" s="2"/>
      <c r="M47" s="2"/>
    </row>
    <row r="48" spans="1:13" x14ac:dyDescent="0.2">
      <c r="J48" s="35"/>
      <c r="L48" s="2"/>
      <c r="M48" s="2"/>
    </row>
    <row r="49" spans="10:13" x14ac:dyDescent="0.2">
      <c r="J49" s="35"/>
      <c r="L49" s="2"/>
      <c r="M49" s="2"/>
    </row>
    <row r="50" spans="10:13" x14ac:dyDescent="0.2">
      <c r="J50" s="35"/>
      <c r="L50" s="2"/>
      <c r="M50" s="2"/>
    </row>
    <row r="51" spans="10:13" x14ac:dyDescent="0.2">
      <c r="J51" s="35"/>
      <c r="L51" s="2"/>
      <c r="M51" s="2"/>
    </row>
    <row r="52" spans="10:13" x14ac:dyDescent="0.2">
      <c r="J52" s="35"/>
      <c r="L52" s="2"/>
      <c r="M52" s="2"/>
    </row>
    <row r="53" spans="10:13" x14ac:dyDescent="0.2">
      <c r="J53" s="35"/>
      <c r="L53" s="2"/>
      <c r="M53" s="2"/>
    </row>
    <row r="54" spans="10:13" x14ac:dyDescent="0.2">
      <c r="J54" s="35"/>
      <c r="L54" s="2"/>
      <c r="M54" s="2"/>
    </row>
    <row r="55" spans="10:13" x14ac:dyDescent="0.2">
      <c r="J55" s="35"/>
      <c r="L55" s="2"/>
      <c r="M55" s="2"/>
    </row>
    <row r="56" spans="10:13" x14ac:dyDescent="0.2">
      <c r="J56" s="35"/>
      <c r="L56" s="2"/>
      <c r="M56" s="2"/>
    </row>
    <row r="57" spans="10:13" x14ac:dyDescent="0.2">
      <c r="J57" s="35"/>
      <c r="L57" s="2"/>
      <c r="M57" s="2"/>
    </row>
    <row r="58" spans="10:13" x14ac:dyDescent="0.2">
      <c r="J58" s="35"/>
      <c r="L58" s="2"/>
      <c r="M58" s="2"/>
    </row>
    <row r="59" spans="10:13" x14ac:dyDescent="0.2">
      <c r="J59" s="35"/>
      <c r="L59" s="2"/>
      <c r="M59" s="2"/>
    </row>
    <row r="60" spans="10:13" x14ac:dyDescent="0.2">
      <c r="J60" s="35"/>
      <c r="L60" s="2"/>
      <c r="M60" s="2"/>
    </row>
    <row r="61" spans="10:13" x14ac:dyDescent="0.2">
      <c r="J61" s="35"/>
      <c r="L61" s="2"/>
      <c r="M61" s="2"/>
    </row>
    <row r="62" spans="10:13" x14ac:dyDescent="0.2">
      <c r="J62" s="35"/>
      <c r="L62" s="2"/>
      <c r="M62" s="2"/>
    </row>
    <row r="63" spans="10:13" x14ac:dyDescent="0.2">
      <c r="J63" s="35"/>
      <c r="K63" s="2"/>
      <c r="L63" s="2"/>
      <c r="M63" s="2"/>
    </row>
    <row r="64" spans="10:13" x14ac:dyDescent="0.2">
      <c r="J64" s="35"/>
      <c r="K64" s="2"/>
      <c r="L64" s="2"/>
      <c r="M64" s="2"/>
    </row>
    <row r="65" spans="10:13" x14ac:dyDescent="0.2">
      <c r="J65" s="35"/>
      <c r="K65" s="2"/>
      <c r="L65" s="2"/>
      <c r="M65" s="2"/>
    </row>
    <row r="66" spans="10:13" x14ac:dyDescent="0.2">
      <c r="J66" s="35"/>
      <c r="K66" s="2"/>
      <c r="L66" s="2"/>
      <c r="M66" s="2"/>
    </row>
    <row r="67" spans="10:13" x14ac:dyDescent="0.2">
      <c r="J67" s="35"/>
    </row>
  </sheetData>
  <sheetProtection formatCells="0" formatColumns="0" formatRows="0" insertColumns="0" insertRows="0" insertHyperlinks="0" deleteRows="0" sort="0" autoFilter="0" pivotTables="0"/>
  <mergeCells count="10">
    <mergeCell ref="A1:B1"/>
    <mergeCell ref="A26:B26"/>
    <mergeCell ref="A28:B28"/>
    <mergeCell ref="A2:B2"/>
    <mergeCell ref="A3:B3"/>
    <mergeCell ref="A4:B4"/>
    <mergeCell ref="A5:B5"/>
    <mergeCell ref="A6:B6"/>
    <mergeCell ref="A7:B7"/>
    <mergeCell ref="A8:B8"/>
  </mergeCells>
  <conditionalFormatting sqref="A16:B20">
    <cfRule type="expression" dxfId="5" priority="11">
      <formula>$B$14=1</formula>
    </cfRule>
  </conditionalFormatting>
  <conditionalFormatting sqref="A17:B20">
    <cfRule type="expression" dxfId="4" priority="10">
      <formula>$B$14=2</formula>
    </cfRule>
  </conditionalFormatting>
  <conditionalFormatting sqref="A19:B20">
    <cfRule type="expression" dxfId="3" priority="9">
      <formula>$B$14=4</formula>
    </cfRule>
  </conditionalFormatting>
  <conditionalFormatting sqref="A18:B20">
    <cfRule type="expression" dxfId="2" priority="8">
      <formula>$B$14=3</formula>
    </cfRule>
  </conditionalFormatting>
  <conditionalFormatting sqref="A20:B20">
    <cfRule type="expression" dxfId="1" priority="7">
      <formula>$B$14=5</formula>
    </cfRule>
  </conditionalFormatting>
  <conditionalFormatting sqref="C16:C20">
    <cfRule type="containsText" dxfId="0" priority="1" operator="containsText" text="Check">
      <formula>NOT(ISERROR(SEARCH("Check",C16)))</formula>
    </cfRule>
  </conditionalFormatting>
  <dataValidations count="12">
    <dataValidation type="list" errorStyle="warning" allowBlank="1" showInputMessage="1" showErrorMessage="1" error="Utility chosen is not in the input list, simulation may not run. Would you like to continue with this utility?" prompt="Please select the utility for this site." sqref="B13" xr:uid="{A0331551-7EE6-A343-A233-72C4AF1028A0}">
      <formula1>Utilities</formula1>
    </dataValidation>
    <dataValidation type="whole" allowBlank="1" showInputMessage="1" showErrorMessage="1" error="Please select a number 1-6" prompt="Input a number 1-6 of how many possible rates the customer can be on" sqref="B14" xr:uid="{807751DE-A2C2-664A-8B4C-D6EFFE2B650D}">
      <formula1>1</formula1>
      <formula2>6</formula2>
    </dataValidation>
    <dataValidation type="whole" allowBlank="1" showInputMessage="1" showErrorMessage="1" error="Input a number between 0 - 100" prompt="Input the desired % state of charge for fleet" sqref="B23" xr:uid="{D1C594BB-6616-EC48-95AD-A969C5394F99}">
      <formula1>0</formula1>
      <formula2>100</formula2>
    </dataValidation>
    <dataValidation type="whole" allowBlank="1" showInputMessage="1" showErrorMessage="1" error="Please input a value" prompt="Input first guess of the maximum grid value to maintain_x000a_" sqref="B24" xr:uid="{2AE444F9-9AF3-AE42-BBBC-89E3CB987FE9}">
      <formula1>0</formula1>
      <formula2>10000</formula2>
    </dataValidation>
    <dataValidation type="whole" allowBlank="1" showInputMessage="1" showErrorMessage="1" error="Please input a value" prompt="Input any grid maximum based on site limitations._x000a_If none known, enter 0" sqref="B25" xr:uid="{4D997C4E-7CAF-E044-BB27-5B85548A649B}">
      <formula1>0</formula1>
      <formula2>10000</formula2>
    </dataValidation>
    <dataValidation type="list" allowBlank="1" showInputMessage="1" showErrorMessage="1" error="Please select a season" prompt="Select what season to simulate for. If you would like to simulate whichever season has the most expensive rates, select &quot;Any&quot;_x000a_If rate is not seasonal, select &quot;-&quot;" sqref="B21" xr:uid="{0DA19C11-8A70-2F43-9E0E-322BBB20329D}">
      <formula1>"All,Summer,Winter,-"</formula1>
    </dataValidation>
    <dataValidation type="list" allowBlank="1" showInputMessage="1" showErrorMessage="1" prompt="If the unmanaged charging dwell times will differ, input these schedules to Input EV 2 " sqref="B12" xr:uid="{2516E26F-1FAA-8148-AE0F-97579AF443BA}">
      <formula1>"Input EV,Input EV 2"</formula1>
    </dataValidation>
    <dataValidation type="list" allowBlank="1" showInputMessage="1" showErrorMessage="1" sqref="B27 B31:B32 B29 B35" xr:uid="{CA6D082F-2E1E-9F48-B884-4B15DB09FC28}">
      <formula1>"TRUE,FALSE"</formula1>
    </dataValidation>
    <dataValidation type="list" allowBlank="1" showInputMessage="1" showErrorMessage="1" sqref="B30" xr:uid="{7B95BEAA-F0F4-A141-B455-1A68B70B2C83}">
      <formula1>"1,2"</formula1>
    </dataValidation>
    <dataValidation allowBlank="1" showInputMessage="1" showErrorMessage="1" prompt="Enter a value for yaxis minimum, or leave as &quot;None&quot;" sqref="B34" xr:uid="{55ED7853-2025-4549-B9B2-DB2325242FF8}"/>
    <dataValidation allowBlank="1" showInputMessage="1" showErrorMessage="1" prompt="Enter a value for yaxis maximum, or leave as &quot;None&quot;" sqref="B33" xr:uid="{D04FE804-64AC-DE40-8E71-73E5F60C2A6D}"/>
    <dataValidation type="list" allowBlank="1" showInputMessage="1" showErrorMessage="1" prompt="Select weekday setting from the drop down list, don't leave it blank" sqref="B22" xr:uid="{535AE9BA-3C12-E049-82D9-98CBAA36B584}">
      <formula1>"Weekdays And Weekends, Only Weekends , Only Weekdays, Only One Day"</formula1>
    </dataValidation>
  </dataValidations>
  <pageMargins left="0.7" right="0.7" top="0.75" bottom="0.75" header="0.3" footer="0.3"/>
  <pageSetup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Rate chosen is not in the input list, simulation may not run. Would you like to continue with this rate?" prompt="Select the Utility Rate to Simulate with" xr:uid="{5C2558C7-E7FE-0B4A-A02A-79584A9BE99E}">
          <x14:formula1>
            <xm:f>INDIRECT(Lookups!$B$15)</xm:f>
          </x14:formula1>
          <xm:sqref>B15:B20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7"/>
  <sheetViews>
    <sheetView topLeftCell="A87" zoomScale="136" workbookViewId="0">
      <selection activeCell="D99" sqref="D99"/>
    </sheetView>
  </sheetViews>
  <sheetFormatPr baseColWidth="10" defaultRowHeight="15" x14ac:dyDescent="0.2"/>
  <cols>
    <col min="1" max="1" width="5.5" bestFit="1" customWidth="1"/>
  </cols>
  <sheetData>
    <row r="1" spans="1:4" x14ac:dyDescent="0.2">
      <c r="A1" s="8" t="s">
        <v>0</v>
      </c>
      <c r="B1" s="21" t="s">
        <v>11</v>
      </c>
    </row>
    <row r="2" spans="1:4" x14ac:dyDescent="0.2">
      <c r="A2" s="22">
        <v>0</v>
      </c>
      <c r="B2" s="2">
        <v>217.584</v>
      </c>
    </row>
    <row r="3" spans="1:4" x14ac:dyDescent="0.2">
      <c r="A3" s="22">
        <v>1.041666666666667E-2</v>
      </c>
      <c r="B3" s="2">
        <v>189.1168146</v>
      </c>
    </row>
    <row r="4" spans="1:4" x14ac:dyDescent="0.2">
      <c r="A4" s="22">
        <v>2.0833333333333329E-2</v>
      </c>
      <c r="B4" s="2">
        <v>164.98743250000001</v>
      </c>
    </row>
    <row r="5" spans="1:4" x14ac:dyDescent="0.2">
      <c r="A5" s="22">
        <v>3.125E-2</v>
      </c>
      <c r="B5" s="2">
        <v>194.5273114</v>
      </c>
    </row>
    <row r="6" spans="1:4" x14ac:dyDescent="0.2">
      <c r="A6" s="22">
        <v>4.1666666666666657E-2</v>
      </c>
      <c r="B6" s="2">
        <v>206.97719520000001</v>
      </c>
    </row>
    <row r="7" spans="1:4" x14ac:dyDescent="0.2">
      <c r="A7" s="22">
        <v>5.2083333333333343E-2</v>
      </c>
      <c r="B7" s="2">
        <v>210.6121612</v>
      </c>
    </row>
    <row r="8" spans="1:4" x14ac:dyDescent="0.2">
      <c r="A8" s="22">
        <v>6.25E-2</v>
      </c>
      <c r="B8" s="2">
        <v>226.31224159999999</v>
      </c>
    </row>
    <row r="9" spans="1:4" x14ac:dyDescent="0.2">
      <c r="A9" s="22">
        <v>7.2916666666666671E-2</v>
      </c>
      <c r="B9" s="2">
        <v>216.13387470000001</v>
      </c>
    </row>
    <row r="10" spans="1:4" x14ac:dyDescent="0.2">
      <c r="A10" s="22">
        <v>8.3333333333333329E-2</v>
      </c>
      <c r="B10" s="2">
        <v>209.22774179999999</v>
      </c>
    </row>
    <row r="11" spans="1:4" x14ac:dyDescent="0.2">
      <c r="A11" s="22">
        <v>9.375E-2</v>
      </c>
      <c r="B11" s="2">
        <v>209.04724540000001</v>
      </c>
      <c r="D11" s="2"/>
    </row>
    <row r="12" spans="1:4" ht="15" customHeight="1" x14ac:dyDescent="0.2">
      <c r="A12" s="22">
        <v>0.1041666666666667</v>
      </c>
      <c r="B12" s="2">
        <v>217.62688900000001</v>
      </c>
      <c r="C12" s="52"/>
    </row>
    <row r="13" spans="1:4" x14ac:dyDescent="0.2">
      <c r="A13" s="22">
        <v>0.1145833333333333</v>
      </c>
      <c r="B13" s="2">
        <v>147.28126420000001</v>
      </c>
    </row>
    <row r="14" spans="1:4" x14ac:dyDescent="0.2">
      <c r="A14" s="22">
        <v>0.125</v>
      </c>
      <c r="B14" s="2">
        <v>158.82984909999999</v>
      </c>
    </row>
    <row r="15" spans="1:4" x14ac:dyDescent="0.2">
      <c r="A15" s="22">
        <v>0.13541666666666671</v>
      </c>
      <c r="B15" s="2">
        <v>188.55309460000001</v>
      </c>
    </row>
    <row r="16" spans="1:4" ht="15" customHeight="1" x14ac:dyDescent="0.2">
      <c r="A16" s="22">
        <v>0.14583333333333329</v>
      </c>
      <c r="B16" s="2">
        <v>206.42260830000001</v>
      </c>
    </row>
    <row r="17" spans="1:2" x14ac:dyDescent="0.2">
      <c r="A17" s="22">
        <v>0.15625</v>
      </c>
      <c r="B17" s="2">
        <v>216.71957699999999</v>
      </c>
    </row>
    <row r="18" spans="1:2" x14ac:dyDescent="0.2">
      <c r="A18" s="22">
        <v>0.16666666666666671</v>
      </c>
      <c r="B18" s="2">
        <v>219.79775380000001</v>
      </c>
    </row>
    <row r="19" spans="1:2" x14ac:dyDescent="0.2">
      <c r="A19" s="22">
        <v>0.17708333333333329</v>
      </c>
      <c r="B19" s="2">
        <v>281.66399999999999</v>
      </c>
    </row>
    <row r="20" spans="1:2" x14ac:dyDescent="0.2">
      <c r="A20" s="22">
        <v>0.1875</v>
      </c>
      <c r="B20" s="2">
        <v>309.600008</v>
      </c>
    </row>
    <row r="21" spans="1:2" x14ac:dyDescent="0.2">
      <c r="A21" s="22">
        <v>0.19791666666666671</v>
      </c>
      <c r="B21" s="2">
        <v>253.72799599999999</v>
      </c>
    </row>
    <row r="22" spans="1:2" x14ac:dyDescent="0.2">
      <c r="A22" s="22">
        <v>0.20833333333333329</v>
      </c>
      <c r="B22" s="2">
        <v>242.496004</v>
      </c>
    </row>
    <row r="23" spans="1:2" x14ac:dyDescent="0.2">
      <c r="A23" s="22">
        <v>0.21875</v>
      </c>
      <c r="B23" s="2">
        <v>234.72</v>
      </c>
    </row>
    <row r="24" spans="1:2" x14ac:dyDescent="0.2">
      <c r="A24" s="22">
        <v>0.22916666666666671</v>
      </c>
      <c r="B24" s="2">
        <v>240.04800399999999</v>
      </c>
    </row>
    <row r="25" spans="1:2" x14ac:dyDescent="0.2">
      <c r="A25" s="22">
        <v>0.23958333333333329</v>
      </c>
      <c r="B25" s="2">
        <v>283.10400399999997</v>
      </c>
    </row>
    <row r="26" spans="1:2" x14ac:dyDescent="0.2">
      <c r="A26" s="22">
        <v>0.25</v>
      </c>
      <c r="B26" s="2">
        <v>288.864012</v>
      </c>
    </row>
    <row r="27" spans="1:2" x14ac:dyDescent="0.2">
      <c r="A27" s="22">
        <v>0.26041666666666669</v>
      </c>
      <c r="B27" s="2">
        <v>288.432008</v>
      </c>
    </row>
    <row r="28" spans="1:2" x14ac:dyDescent="0.2">
      <c r="A28" s="22">
        <v>0.27083333333333331</v>
      </c>
      <c r="B28" s="2">
        <v>288.575988</v>
      </c>
    </row>
    <row r="29" spans="1:2" x14ac:dyDescent="0.2">
      <c r="A29" s="22">
        <v>0.28125</v>
      </c>
      <c r="B29" s="2">
        <v>288.864012</v>
      </c>
    </row>
    <row r="30" spans="1:2" x14ac:dyDescent="0.2">
      <c r="A30" s="22">
        <v>0.29166666666666669</v>
      </c>
      <c r="B30" s="2">
        <v>279.50399599999997</v>
      </c>
    </row>
    <row r="31" spans="1:2" x14ac:dyDescent="0.2">
      <c r="A31" s="22">
        <v>0.30208333333333331</v>
      </c>
      <c r="B31" s="2">
        <v>270.72000000000003</v>
      </c>
    </row>
    <row r="32" spans="1:2" x14ac:dyDescent="0.2">
      <c r="A32" s="22">
        <v>0.3125</v>
      </c>
      <c r="B32" s="2">
        <v>273.743988</v>
      </c>
    </row>
    <row r="33" spans="1:2" x14ac:dyDescent="0.2">
      <c r="A33" s="22">
        <v>0.32291666666666669</v>
      </c>
      <c r="B33" s="2">
        <v>292.75201600000003</v>
      </c>
    </row>
    <row r="34" spans="1:2" x14ac:dyDescent="0.2">
      <c r="A34" s="22">
        <v>0.33333333333333331</v>
      </c>
      <c r="B34" s="2">
        <v>296.06399599999997</v>
      </c>
    </row>
    <row r="35" spans="1:2" x14ac:dyDescent="0.2">
      <c r="A35" s="22">
        <v>0.34375</v>
      </c>
      <c r="B35" s="2">
        <v>285.40798799999999</v>
      </c>
    </row>
    <row r="36" spans="1:2" x14ac:dyDescent="0.2">
      <c r="A36" s="22">
        <v>0.35416666666666669</v>
      </c>
      <c r="B36" s="2">
        <v>289.00799599999999</v>
      </c>
    </row>
    <row r="37" spans="1:2" x14ac:dyDescent="0.2">
      <c r="A37" s="22">
        <v>0.36458333333333331</v>
      </c>
      <c r="B37" s="2">
        <v>288.864012</v>
      </c>
    </row>
    <row r="38" spans="1:2" x14ac:dyDescent="0.2">
      <c r="A38" s="22">
        <v>0.375</v>
      </c>
      <c r="B38" s="2">
        <v>289.58401600000002</v>
      </c>
    </row>
    <row r="39" spans="1:2" x14ac:dyDescent="0.2">
      <c r="A39" s="22">
        <v>0.38541666666666669</v>
      </c>
      <c r="B39" s="2">
        <v>289.29598800000002</v>
      </c>
    </row>
    <row r="40" spans="1:2" x14ac:dyDescent="0.2">
      <c r="A40" s="22">
        <v>0.39583333333333331</v>
      </c>
      <c r="B40" s="2">
        <v>308.44799999999998</v>
      </c>
    </row>
    <row r="41" spans="1:2" x14ac:dyDescent="0.2">
      <c r="A41" s="22">
        <v>0.40625</v>
      </c>
      <c r="B41" s="2">
        <v>329.47198400000002</v>
      </c>
    </row>
    <row r="42" spans="1:2" x14ac:dyDescent="0.2">
      <c r="A42" s="22">
        <v>0.41666666666666669</v>
      </c>
      <c r="B42" s="2">
        <v>335.95199600000001</v>
      </c>
    </row>
    <row r="43" spans="1:2" x14ac:dyDescent="0.2">
      <c r="A43" s="22">
        <v>0.42708333333333331</v>
      </c>
      <c r="B43" s="2">
        <v>331.20001200000002</v>
      </c>
    </row>
    <row r="44" spans="1:2" x14ac:dyDescent="0.2">
      <c r="A44" s="22">
        <v>0.4375</v>
      </c>
      <c r="B44" s="2">
        <v>335.23199599999998</v>
      </c>
    </row>
    <row r="45" spans="1:2" x14ac:dyDescent="0.2">
      <c r="A45" s="22">
        <v>0.44791666666666669</v>
      </c>
      <c r="B45" s="2">
        <v>337.824004</v>
      </c>
    </row>
    <row r="46" spans="1:2" x14ac:dyDescent="0.2">
      <c r="A46" s="22">
        <v>0.45833333333333331</v>
      </c>
      <c r="B46" s="2">
        <v>348.62399199999999</v>
      </c>
    </row>
    <row r="47" spans="1:2" x14ac:dyDescent="0.2">
      <c r="A47" s="22">
        <v>0.46875</v>
      </c>
      <c r="B47" s="2">
        <v>301.9055439</v>
      </c>
    </row>
    <row r="48" spans="1:2" x14ac:dyDescent="0.2">
      <c r="A48" s="22">
        <v>0.47916666666666669</v>
      </c>
      <c r="B48" s="2">
        <v>292.29411140000002</v>
      </c>
    </row>
    <row r="49" spans="1:2" x14ac:dyDescent="0.2">
      <c r="A49" s="22">
        <v>0.48958333333333331</v>
      </c>
      <c r="B49" s="2">
        <v>231.85815500000001</v>
      </c>
    </row>
    <row r="50" spans="1:2" x14ac:dyDescent="0.2">
      <c r="A50" s="22">
        <v>0.5</v>
      </c>
      <c r="B50" s="2">
        <v>215.44577630000001</v>
      </c>
    </row>
    <row r="51" spans="1:2" x14ac:dyDescent="0.2">
      <c r="A51" s="22">
        <v>0.51041666666666663</v>
      </c>
      <c r="B51" s="2">
        <v>208.8582687</v>
      </c>
    </row>
    <row r="52" spans="1:2" x14ac:dyDescent="0.2">
      <c r="A52" s="22">
        <v>0.52083333333333337</v>
      </c>
      <c r="B52" s="2">
        <v>192.7839592</v>
      </c>
    </row>
    <row r="53" spans="1:2" x14ac:dyDescent="0.2">
      <c r="A53" s="22">
        <v>0.53125</v>
      </c>
      <c r="B53" s="2">
        <v>195.92021539999999</v>
      </c>
    </row>
    <row r="54" spans="1:2" x14ac:dyDescent="0.2">
      <c r="A54" s="22">
        <v>0.54166666666666663</v>
      </c>
      <c r="B54" s="2">
        <v>219.21910059999999</v>
      </c>
    </row>
    <row r="55" spans="1:2" x14ac:dyDescent="0.2">
      <c r="A55" s="22">
        <v>0.55208333333333337</v>
      </c>
      <c r="B55" s="2">
        <v>270.231696</v>
      </c>
    </row>
    <row r="56" spans="1:2" x14ac:dyDescent="0.2">
      <c r="A56" s="22">
        <v>0.5625</v>
      </c>
      <c r="B56" s="2">
        <v>274.37058680000001</v>
      </c>
    </row>
    <row r="57" spans="1:2" x14ac:dyDescent="0.2">
      <c r="A57" s="22">
        <v>0.57291666666666663</v>
      </c>
      <c r="B57" s="2">
        <v>380.2728252</v>
      </c>
    </row>
    <row r="58" spans="1:2" x14ac:dyDescent="0.2">
      <c r="A58" s="22">
        <v>0.58333333333333337</v>
      </c>
      <c r="B58" s="2">
        <v>406.98829669999998</v>
      </c>
    </row>
    <row r="59" spans="1:2" x14ac:dyDescent="0.2">
      <c r="A59" s="22">
        <v>0.59375</v>
      </c>
      <c r="B59" s="2">
        <v>397.41635309999998</v>
      </c>
    </row>
    <row r="60" spans="1:2" x14ac:dyDescent="0.2">
      <c r="A60" s="22">
        <v>0.60416666666666663</v>
      </c>
      <c r="B60" s="2">
        <v>416.32323070000001</v>
      </c>
    </row>
    <row r="61" spans="1:2" x14ac:dyDescent="0.2">
      <c r="A61" s="22">
        <v>0.61458333333333337</v>
      </c>
      <c r="B61" s="2">
        <v>413.71200399999998</v>
      </c>
    </row>
    <row r="62" spans="1:2" x14ac:dyDescent="0.2">
      <c r="A62" s="22">
        <v>0.625</v>
      </c>
      <c r="B62" s="2">
        <v>394.99200400000001</v>
      </c>
    </row>
    <row r="63" spans="1:2" x14ac:dyDescent="0.2">
      <c r="A63" s="22">
        <v>0.63541666666666663</v>
      </c>
      <c r="B63" s="2">
        <v>361.44000399999999</v>
      </c>
    </row>
    <row r="64" spans="1:2" x14ac:dyDescent="0.2">
      <c r="A64" s="22">
        <v>0.64583333333333337</v>
      </c>
      <c r="B64" s="2">
        <v>315.64801199999999</v>
      </c>
    </row>
    <row r="65" spans="1:2" x14ac:dyDescent="0.2">
      <c r="A65" s="22">
        <v>0.65625</v>
      </c>
      <c r="B65" s="2">
        <v>265.96798799999999</v>
      </c>
    </row>
    <row r="66" spans="1:2" x14ac:dyDescent="0.2">
      <c r="A66" s="22">
        <v>0.66666666666666663</v>
      </c>
      <c r="B66" s="2">
        <v>244.22399999999999</v>
      </c>
    </row>
    <row r="67" spans="1:2" x14ac:dyDescent="0.2">
      <c r="A67" s="22">
        <v>0.67708333333333337</v>
      </c>
      <c r="B67" s="2">
        <v>245.80799999999999</v>
      </c>
    </row>
    <row r="68" spans="1:2" x14ac:dyDescent="0.2">
      <c r="A68" s="22">
        <v>0.6875</v>
      </c>
      <c r="B68" s="2">
        <v>249.40800400000001</v>
      </c>
    </row>
    <row r="69" spans="1:2" x14ac:dyDescent="0.2">
      <c r="A69" s="22">
        <v>0.69791666666666663</v>
      </c>
      <c r="B69" s="2">
        <v>226.22399999999999</v>
      </c>
    </row>
    <row r="70" spans="1:2" x14ac:dyDescent="0.2">
      <c r="A70" s="22">
        <v>0.70833333333333337</v>
      </c>
      <c r="B70" s="2">
        <v>221.904008</v>
      </c>
    </row>
    <row r="71" spans="1:2" x14ac:dyDescent="0.2">
      <c r="A71" s="22">
        <v>0.71875</v>
      </c>
      <c r="B71" s="2">
        <v>225.216004</v>
      </c>
    </row>
    <row r="72" spans="1:2" x14ac:dyDescent="0.2">
      <c r="A72" s="22">
        <v>0.72916666666666663</v>
      </c>
      <c r="B72" s="2">
        <v>228.81599600000001</v>
      </c>
    </row>
    <row r="73" spans="1:2" x14ac:dyDescent="0.2">
      <c r="A73" s="22">
        <v>0.73958333333333337</v>
      </c>
      <c r="B73" s="2">
        <v>224.35200399999999</v>
      </c>
    </row>
    <row r="74" spans="1:2" x14ac:dyDescent="0.2">
      <c r="A74" s="22">
        <v>0.75</v>
      </c>
      <c r="B74" s="2">
        <v>223.199996</v>
      </c>
    </row>
    <row r="75" spans="1:2" x14ac:dyDescent="0.2">
      <c r="A75" s="22">
        <v>0.76041666666666663</v>
      </c>
      <c r="B75" s="2">
        <v>224.063996</v>
      </c>
    </row>
    <row r="76" spans="1:2" x14ac:dyDescent="0.2">
      <c r="A76" s="22">
        <v>0.77083333333333337</v>
      </c>
      <c r="B76" s="2">
        <v>203.92104430000001</v>
      </c>
    </row>
    <row r="77" spans="1:2" x14ac:dyDescent="0.2">
      <c r="A77" s="22">
        <v>0.78125</v>
      </c>
      <c r="B77" s="2">
        <v>161.20397890000001</v>
      </c>
    </row>
    <row r="78" spans="1:2" x14ac:dyDescent="0.2">
      <c r="A78" s="22">
        <v>0.79166666666666663</v>
      </c>
      <c r="B78" s="2">
        <v>154.472408</v>
      </c>
    </row>
    <row r="79" spans="1:2" x14ac:dyDescent="0.2">
      <c r="A79" s="22">
        <v>0.80208333333333337</v>
      </c>
      <c r="B79" s="2">
        <v>171.8820403</v>
      </c>
    </row>
    <row r="80" spans="1:2" x14ac:dyDescent="0.2">
      <c r="A80" s="22">
        <v>0.8125</v>
      </c>
      <c r="B80" s="2">
        <v>203.70784699999999</v>
      </c>
    </row>
    <row r="81" spans="1:2" x14ac:dyDescent="0.2">
      <c r="A81" s="22">
        <v>0.82291666666666663</v>
      </c>
      <c r="B81" s="2">
        <v>203.8139357</v>
      </c>
    </row>
    <row r="82" spans="1:2" x14ac:dyDescent="0.2">
      <c r="A82" s="22">
        <v>0.83333333333333337</v>
      </c>
      <c r="B82" s="2">
        <v>205.99199200000001</v>
      </c>
    </row>
    <row r="83" spans="1:2" x14ac:dyDescent="0.2">
      <c r="A83" s="22">
        <v>0.84375</v>
      </c>
      <c r="B83" s="2">
        <v>214.68536209999999</v>
      </c>
    </row>
    <row r="84" spans="1:2" x14ac:dyDescent="0.2">
      <c r="A84" s="22">
        <v>0.85416666666666663</v>
      </c>
      <c r="B84" s="2">
        <v>227.39708880000001</v>
      </c>
    </row>
    <row r="85" spans="1:2" x14ac:dyDescent="0.2">
      <c r="A85" s="22">
        <v>0.86458333333333337</v>
      </c>
      <c r="B85" s="2">
        <v>238.56480999999999</v>
      </c>
    </row>
    <row r="86" spans="1:2" x14ac:dyDescent="0.2">
      <c r="A86" s="22">
        <v>0.875</v>
      </c>
      <c r="B86" s="2">
        <v>172.53192630000001</v>
      </c>
    </row>
    <row r="87" spans="1:2" x14ac:dyDescent="0.2">
      <c r="A87" s="22">
        <v>0.88541666666666663</v>
      </c>
      <c r="B87" s="2">
        <v>157.91974149999999</v>
      </c>
    </row>
    <row r="88" spans="1:2" x14ac:dyDescent="0.2">
      <c r="A88" s="22">
        <v>0.89583333333333337</v>
      </c>
      <c r="B88" s="2">
        <v>149.45738320000001</v>
      </c>
    </row>
    <row r="89" spans="1:2" x14ac:dyDescent="0.2">
      <c r="A89" s="22">
        <v>0.90625</v>
      </c>
      <c r="B89" s="2">
        <v>140.58950250000001</v>
      </c>
    </row>
    <row r="90" spans="1:2" x14ac:dyDescent="0.2">
      <c r="A90" s="22">
        <v>0.91666666666666663</v>
      </c>
      <c r="B90" s="2">
        <v>136.25362459999999</v>
      </c>
    </row>
    <row r="91" spans="1:2" x14ac:dyDescent="0.2">
      <c r="A91" s="22">
        <v>0.92708333333333337</v>
      </c>
      <c r="B91" s="2">
        <v>143.76076409999999</v>
      </c>
    </row>
    <row r="92" spans="1:2" x14ac:dyDescent="0.2">
      <c r="A92" s="22">
        <v>0.9375</v>
      </c>
      <c r="B92" s="2">
        <v>144.56325720000001</v>
      </c>
    </row>
    <row r="93" spans="1:2" x14ac:dyDescent="0.2">
      <c r="A93" s="22">
        <v>0.94791666666666663</v>
      </c>
      <c r="B93" s="2">
        <v>157.6087115</v>
      </c>
    </row>
    <row r="94" spans="1:2" x14ac:dyDescent="0.2">
      <c r="A94" s="22">
        <v>0.95833333333333337</v>
      </c>
      <c r="B94" s="2">
        <v>145.87101939999999</v>
      </c>
    </row>
    <row r="95" spans="1:2" x14ac:dyDescent="0.2">
      <c r="A95" s="22">
        <v>0.96875</v>
      </c>
      <c r="B95" s="2">
        <v>143.26167860000001</v>
      </c>
    </row>
    <row r="96" spans="1:2" x14ac:dyDescent="0.2">
      <c r="A96" s="22">
        <v>0.97916666666666663</v>
      </c>
      <c r="B96" s="2">
        <v>168.23725350000001</v>
      </c>
    </row>
    <row r="97" spans="1:2" x14ac:dyDescent="0.2">
      <c r="A97" s="23">
        <v>0.98958333333333337</v>
      </c>
      <c r="B97" s="2">
        <v>213.84702949999999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4"/>
  <sheetViews>
    <sheetView topLeftCell="D1" zoomScale="143" workbookViewId="0">
      <selection activeCell="F3" sqref="F3"/>
    </sheetView>
  </sheetViews>
  <sheetFormatPr baseColWidth="10" defaultRowHeight="15" x14ac:dyDescent="0.2"/>
  <cols>
    <col min="1" max="1" width="12.83203125" customWidth="1"/>
    <col min="2" max="2" width="11.6640625" bestFit="1" customWidth="1"/>
    <col min="6" max="6" width="9.6640625" customWidth="1"/>
    <col min="7" max="7" width="10.6640625" style="2" customWidth="1"/>
    <col min="9" max="9" width="14.5" bestFit="1" customWidth="1"/>
    <col min="10" max="10" width="13.6640625" customWidth="1"/>
    <col min="12" max="12" width="8" customWidth="1"/>
    <col min="13" max="13" width="14.33203125" customWidth="1"/>
    <col min="15" max="15" width="16.83203125" customWidth="1"/>
  </cols>
  <sheetData>
    <row r="1" spans="1:18" ht="31.5" customHeight="1" x14ac:dyDescent="0.2">
      <c r="A1" s="1" t="s">
        <v>7</v>
      </c>
      <c r="B1" s="2"/>
      <c r="C1" s="2"/>
      <c r="D1" s="2"/>
      <c r="E1" s="2"/>
      <c r="F1" s="5" t="s">
        <v>1</v>
      </c>
      <c r="G1" s="6" t="s">
        <v>18</v>
      </c>
      <c r="H1" s="6" t="s">
        <v>12</v>
      </c>
      <c r="I1" s="7" t="s">
        <v>13</v>
      </c>
      <c r="J1" s="6" t="s">
        <v>2</v>
      </c>
      <c r="K1" s="7" t="s">
        <v>3</v>
      </c>
      <c r="L1" s="7" t="s">
        <v>17</v>
      </c>
      <c r="M1" s="10" t="s">
        <v>20</v>
      </c>
      <c r="N1" s="10" t="s">
        <v>6</v>
      </c>
      <c r="O1" s="18"/>
    </row>
    <row r="2" spans="1:18" x14ac:dyDescent="0.2">
      <c r="A2" s="2" t="s">
        <v>8</v>
      </c>
      <c r="B2" s="2"/>
      <c r="C2" s="2"/>
      <c r="D2" s="2"/>
      <c r="E2" s="2"/>
      <c r="F2" s="4">
        <v>1900</v>
      </c>
      <c r="G2" s="46"/>
      <c r="H2" s="25">
        <v>0.78055555555555556</v>
      </c>
      <c r="I2" s="25">
        <v>0.64722222222222225</v>
      </c>
      <c r="J2" s="44">
        <f>P2*$B$13/$B$14</f>
        <v>89.264888888888905</v>
      </c>
      <c r="K2" s="12">
        <v>150</v>
      </c>
      <c r="L2" s="19">
        <f t="shared" ref="L2:L5" si="0">IF(K2=50,3,1)</f>
        <v>1</v>
      </c>
      <c r="M2" s="15">
        <f>IF(K2=16.8,2.8824,1)</f>
        <v>1</v>
      </c>
      <c r="N2" s="15">
        <v>0.95</v>
      </c>
      <c r="O2" s="24" t="s">
        <v>14</v>
      </c>
      <c r="P2" s="2">
        <v>43.1</v>
      </c>
      <c r="Q2" s="11"/>
      <c r="R2" s="11"/>
    </row>
    <row r="3" spans="1:18" x14ac:dyDescent="0.2">
      <c r="A3" s="9" t="s">
        <v>9</v>
      </c>
      <c r="B3" s="2"/>
      <c r="C3" s="2"/>
      <c r="D3" s="2"/>
      <c r="E3" s="2"/>
      <c r="F3" s="4">
        <v>1900</v>
      </c>
      <c r="G3" s="46"/>
      <c r="H3" s="25">
        <v>0.86597222222222225</v>
      </c>
      <c r="I3" s="25">
        <v>0.19652777777777777</v>
      </c>
      <c r="J3" s="44">
        <f t="shared" ref="J3" si="1">P3*$B$13/$B$14</f>
        <v>144.56355555555555</v>
      </c>
      <c r="K3" s="12">
        <v>150</v>
      </c>
      <c r="L3" s="19">
        <f t="shared" si="0"/>
        <v>1</v>
      </c>
      <c r="M3" s="15">
        <f t="shared" ref="M3:M5" si="2">IF(K3=16.8,2.8824,1)</f>
        <v>1</v>
      </c>
      <c r="N3" s="15">
        <v>0.95</v>
      </c>
      <c r="O3" s="24" t="s">
        <v>15</v>
      </c>
      <c r="P3" s="2">
        <v>69.8</v>
      </c>
      <c r="Q3" s="11"/>
      <c r="R3" s="11"/>
    </row>
    <row r="4" spans="1:18" x14ac:dyDescent="0.2">
      <c r="A4" s="2" t="s">
        <v>10</v>
      </c>
      <c r="B4" s="2"/>
      <c r="C4" s="2"/>
      <c r="D4" s="2"/>
      <c r="E4" s="2"/>
      <c r="F4" s="4">
        <v>1901</v>
      </c>
      <c r="G4" s="46"/>
      <c r="H4" s="25">
        <v>0.57222222222222219</v>
      </c>
      <c r="I4" s="25">
        <v>0.19930555555555554</v>
      </c>
      <c r="J4" s="44">
        <f>P4*$B$13/$B$14</f>
        <v>93.2</v>
      </c>
      <c r="K4" s="12">
        <v>150</v>
      </c>
      <c r="L4" s="19">
        <f t="shared" si="0"/>
        <v>1</v>
      </c>
      <c r="M4" s="15">
        <f t="shared" si="2"/>
        <v>1</v>
      </c>
      <c r="N4" s="15">
        <v>0.95</v>
      </c>
      <c r="O4" s="24" t="s">
        <v>16</v>
      </c>
      <c r="P4" s="2">
        <v>45</v>
      </c>
      <c r="Q4" s="11"/>
      <c r="R4" s="11"/>
    </row>
    <row r="5" spans="1:18" x14ac:dyDescent="0.2">
      <c r="A5" s="2"/>
      <c r="B5" s="2"/>
      <c r="C5" s="2"/>
      <c r="D5" s="2"/>
      <c r="E5" s="2"/>
      <c r="F5" s="4">
        <v>1901</v>
      </c>
      <c r="G5" s="46"/>
      <c r="H5" s="25">
        <v>0.56527777777777777</v>
      </c>
      <c r="I5" s="25">
        <v>0.19999999999999998</v>
      </c>
      <c r="J5" s="44">
        <f>P4*$B$13/$B$14</f>
        <v>93.2</v>
      </c>
      <c r="K5" s="12">
        <v>150</v>
      </c>
      <c r="L5" s="19">
        <f t="shared" si="0"/>
        <v>1</v>
      </c>
      <c r="M5" s="15">
        <f t="shared" si="2"/>
        <v>1</v>
      </c>
      <c r="N5" s="15">
        <v>0.95</v>
      </c>
      <c r="O5" s="2"/>
      <c r="P5">
        <v>79.099999999999994</v>
      </c>
      <c r="Q5" s="11"/>
      <c r="R5" s="11"/>
    </row>
    <row r="6" spans="1:18" x14ac:dyDescent="0.2">
      <c r="A6" s="1" t="s">
        <v>4</v>
      </c>
      <c r="B6" s="2"/>
      <c r="C6" s="2"/>
      <c r="D6" s="2"/>
      <c r="E6" s="2"/>
      <c r="F6" s="4"/>
      <c r="G6" s="46"/>
      <c r="H6" s="25"/>
      <c r="I6" s="25"/>
      <c r="J6" s="44"/>
      <c r="K6" s="12"/>
      <c r="L6" s="19"/>
      <c r="M6" s="15"/>
      <c r="N6" s="15"/>
      <c r="O6" s="2"/>
      <c r="P6" s="2"/>
      <c r="Q6" s="11"/>
      <c r="R6" s="11"/>
    </row>
    <row r="7" spans="1:18" x14ac:dyDescent="0.2">
      <c r="A7" s="3"/>
      <c r="B7" s="2" t="s">
        <v>5</v>
      </c>
      <c r="C7" s="2"/>
      <c r="D7" s="2"/>
      <c r="E7" s="2"/>
      <c r="F7" s="4"/>
      <c r="G7" s="46"/>
      <c r="H7" s="25"/>
      <c r="I7" s="25"/>
      <c r="J7" s="44"/>
      <c r="K7" s="12"/>
      <c r="L7" s="19"/>
      <c r="M7" s="15"/>
      <c r="N7" s="15"/>
      <c r="O7" s="2"/>
      <c r="P7" s="2"/>
      <c r="Q7" s="11"/>
      <c r="R7" s="11"/>
    </row>
    <row r="8" spans="1:18" x14ac:dyDescent="0.2">
      <c r="A8" s="19"/>
      <c r="B8" s="2" t="s">
        <v>19</v>
      </c>
      <c r="C8" s="2"/>
      <c r="D8" s="2"/>
      <c r="E8" s="2"/>
      <c r="F8" s="4"/>
      <c r="G8" s="46"/>
      <c r="H8" s="25"/>
      <c r="I8" s="25"/>
      <c r="J8" s="49"/>
      <c r="K8" s="12"/>
      <c r="L8" s="19"/>
      <c r="M8" s="15"/>
      <c r="O8" s="13"/>
      <c r="P8" s="13"/>
      <c r="Q8" s="11"/>
      <c r="R8" s="11"/>
    </row>
    <row r="9" spans="1:18" x14ac:dyDescent="0.2">
      <c r="A9" s="2"/>
      <c r="B9" s="2"/>
      <c r="C9" s="2"/>
      <c r="D9" s="2"/>
      <c r="E9" s="2"/>
      <c r="F9" s="4"/>
      <c r="G9" s="46"/>
      <c r="H9" s="25"/>
      <c r="I9" s="25"/>
      <c r="J9" s="49"/>
      <c r="K9" s="12"/>
      <c r="L9" s="19"/>
      <c r="M9" s="15"/>
      <c r="Q9" s="11"/>
      <c r="R9" s="11"/>
    </row>
    <row r="10" spans="1:18" s="13" customFormat="1" x14ac:dyDescent="0.2">
      <c r="A10" s="2"/>
      <c r="B10" s="17"/>
      <c r="F10" s="4"/>
      <c r="G10" s="46"/>
      <c r="H10" s="25"/>
      <c r="I10" s="25"/>
      <c r="J10" s="49"/>
      <c r="K10" s="12"/>
      <c r="L10" s="19"/>
      <c r="M10" s="15"/>
      <c r="N10"/>
      <c r="O10"/>
      <c r="P10"/>
      <c r="Q10" s="11"/>
      <c r="R10" s="16"/>
    </row>
    <row r="11" spans="1:18" x14ac:dyDescent="0.2">
      <c r="A11" s="2"/>
      <c r="B11" s="2"/>
      <c r="C11" s="2"/>
      <c r="E11" s="2"/>
      <c r="F11" s="4"/>
      <c r="G11" s="46"/>
      <c r="H11" s="25"/>
      <c r="I11" s="25"/>
      <c r="J11" s="49"/>
      <c r="K11" s="12"/>
      <c r="L11" s="19"/>
      <c r="M11" s="15"/>
      <c r="Q11" s="11"/>
      <c r="R11" s="11"/>
    </row>
    <row r="12" spans="1:18" x14ac:dyDescent="0.2">
      <c r="B12">
        <v>4</v>
      </c>
      <c r="C12" s="2"/>
      <c r="D12" s="2"/>
      <c r="E12" s="2"/>
      <c r="F12" s="4"/>
      <c r="G12" s="46"/>
      <c r="H12" s="25"/>
      <c r="I12" s="25"/>
      <c r="J12" s="49"/>
      <c r="K12" s="12"/>
      <c r="L12" s="19"/>
      <c r="M12" s="15"/>
      <c r="Q12" s="11"/>
      <c r="R12" s="11"/>
    </row>
    <row r="13" spans="1:18" x14ac:dyDescent="0.2">
      <c r="A13" t="s">
        <v>139</v>
      </c>
      <c r="B13">
        <v>466</v>
      </c>
      <c r="C13" s="2"/>
      <c r="D13" s="2"/>
      <c r="E13" s="2"/>
      <c r="F13" s="4"/>
      <c r="G13" s="46"/>
      <c r="H13" s="25"/>
      <c r="I13" s="25"/>
      <c r="J13" s="49"/>
      <c r="K13" s="12"/>
      <c r="L13" s="19"/>
      <c r="M13" s="15"/>
      <c r="Q13" s="11"/>
      <c r="R13" s="11"/>
    </row>
    <row r="14" spans="1:18" x14ac:dyDescent="0.2">
      <c r="A14" s="2" t="s">
        <v>136</v>
      </c>
      <c r="B14" s="2">
        <v>225</v>
      </c>
      <c r="C14" s="2"/>
      <c r="D14" s="2"/>
      <c r="E14" s="2"/>
      <c r="F14" s="4"/>
      <c r="G14" s="46"/>
      <c r="H14" s="25"/>
      <c r="I14" s="25"/>
      <c r="J14" s="49"/>
      <c r="K14" s="12"/>
      <c r="L14" s="19"/>
      <c r="M14" s="15"/>
      <c r="Q14" s="11"/>
      <c r="R14" s="11"/>
    </row>
    <row r="15" spans="1:18" x14ac:dyDescent="0.2">
      <c r="A15" s="43"/>
      <c r="B15" s="2"/>
      <c r="C15" s="2"/>
      <c r="D15" s="2"/>
      <c r="E15" s="2"/>
      <c r="F15" s="4"/>
      <c r="G15" s="46"/>
      <c r="H15" s="25"/>
      <c r="I15" s="25"/>
      <c r="J15" s="49"/>
      <c r="K15" s="12"/>
      <c r="L15" s="19"/>
      <c r="M15" s="15"/>
      <c r="Q15" s="11"/>
      <c r="R15" s="11"/>
    </row>
    <row r="16" spans="1:18" x14ac:dyDescent="0.2">
      <c r="A16" s="43" t="s">
        <v>137</v>
      </c>
      <c r="B16" s="42">
        <v>4</v>
      </c>
      <c r="C16" s="42"/>
      <c r="D16" s="2"/>
      <c r="E16" s="42"/>
      <c r="F16" s="4"/>
      <c r="G16" s="46"/>
      <c r="H16" s="25"/>
      <c r="I16" s="25"/>
      <c r="J16" s="49"/>
      <c r="K16" s="12"/>
      <c r="L16" s="19"/>
      <c r="M16" s="15"/>
      <c r="Q16" s="11"/>
      <c r="R16" s="11"/>
    </row>
    <row r="17" spans="1:18" x14ac:dyDescent="0.2">
      <c r="A17" s="43"/>
      <c r="B17" s="42" t="s">
        <v>138</v>
      </c>
      <c r="C17" s="2"/>
      <c r="D17" s="2"/>
      <c r="E17" s="42"/>
      <c r="F17" s="4"/>
      <c r="G17" s="46"/>
      <c r="H17" s="25"/>
      <c r="I17" s="25"/>
      <c r="J17" s="49"/>
      <c r="K17" s="12"/>
      <c r="L17" s="19"/>
      <c r="M17" s="15"/>
      <c r="Q17" s="11"/>
      <c r="R17" s="11"/>
    </row>
    <row r="18" spans="1:18" x14ac:dyDescent="0.2">
      <c r="A18" s="43"/>
      <c r="B18" s="49">
        <v>150</v>
      </c>
      <c r="C18" s="35"/>
      <c r="D18" s="2"/>
      <c r="E18" s="2"/>
      <c r="F18" s="4"/>
      <c r="G18" s="46"/>
      <c r="H18" s="25"/>
      <c r="I18" s="25"/>
      <c r="J18" s="49"/>
      <c r="K18" s="12"/>
      <c r="L18" s="19"/>
      <c r="M18" s="15"/>
      <c r="Q18" s="11"/>
    </row>
    <row r="19" spans="1:18" x14ac:dyDescent="0.2">
      <c r="A19" s="43" t="s">
        <v>140</v>
      </c>
      <c r="B19" s="49">
        <v>70</v>
      </c>
      <c r="C19" s="35"/>
      <c r="F19" s="4"/>
      <c r="G19" s="46"/>
      <c r="H19" s="25"/>
      <c r="I19" s="25"/>
      <c r="J19" s="49"/>
      <c r="K19" s="12"/>
      <c r="L19" s="19"/>
      <c r="M19" s="15"/>
      <c r="Q19" s="11"/>
    </row>
    <row r="20" spans="1:18" x14ac:dyDescent="0.2">
      <c r="A20" s="43"/>
      <c r="B20" s="49">
        <v>2</v>
      </c>
      <c r="C20" s="2"/>
      <c r="F20" s="4"/>
      <c r="G20" s="46"/>
      <c r="H20" s="25"/>
      <c r="I20" s="25"/>
      <c r="J20" s="49"/>
      <c r="K20" s="12"/>
      <c r="L20" s="19"/>
      <c r="M20" s="15"/>
      <c r="Q20" s="11"/>
    </row>
    <row r="21" spans="1:18" x14ac:dyDescent="0.2">
      <c r="B21" s="35"/>
      <c r="D21" s="38"/>
      <c r="E21" s="39"/>
      <c r="F21" s="4"/>
      <c r="G21" s="46"/>
      <c r="H21" s="25"/>
      <c r="I21" s="25"/>
      <c r="J21" s="49"/>
      <c r="K21" s="12"/>
      <c r="L21" s="19"/>
      <c r="M21" s="15"/>
      <c r="Q21" s="11"/>
    </row>
    <row r="22" spans="1:18" x14ac:dyDescent="0.2">
      <c r="B22" s="35"/>
      <c r="D22" s="2"/>
      <c r="E22" s="39"/>
      <c r="F22" s="4"/>
      <c r="G22" s="46"/>
      <c r="H22" s="25"/>
      <c r="I22" s="25"/>
      <c r="J22" s="49"/>
      <c r="K22" s="12"/>
      <c r="L22" s="19"/>
      <c r="M22" s="15"/>
      <c r="Q22" s="11"/>
    </row>
    <row r="23" spans="1:18" x14ac:dyDescent="0.2">
      <c r="B23" s="14"/>
      <c r="F23" s="4"/>
      <c r="G23" s="46"/>
      <c r="H23" s="25"/>
      <c r="I23" s="25"/>
      <c r="J23" s="49"/>
      <c r="K23" s="12"/>
      <c r="L23" s="19"/>
      <c r="M23" s="15"/>
      <c r="Q23" s="11"/>
    </row>
    <row r="24" spans="1:18" x14ac:dyDescent="0.2">
      <c r="B24" s="14"/>
      <c r="F24" s="4"/>
      <c r="G24" s="20"/>
      <c r="H24" s="25"/>
      <c r="I24" s="25"/>
      <c r="J24" s="49"/>
      <c r="K24" s="12"/>
      <c r="L24" s="19"/>
      <c r="M24" s="15"/>
      <c r="Q24" s="11"/>
    </row>
    <row r="25" spans="1:18" x14ac:dyDescent="0.2">
      <c r="C25" s="50"/>
      <c r="F25" s="4"/>
      <c r="G25" s="20"/>
      <c r="H25" s="25"/>
      <c r="I25" s="25"/>
      <c r="J25" s="49"/>
      <c r="K25" s="12"/>
      <c r="L25" s="19"/>
      <c r="M25" s="15"/>
      <c r="Q25" s="11"/>
    </row>
    <row r="26" spans="1:18" x14ac:dyDescent="0.2">
      <c r="C26" s="50"/>
      <c r="F26" s="4"/>
      <c r="G26" s="20"/>
      <c r="H26" s="25"/>
      <c r="I26" s="25"/>
      <c r="J26" s="49"/>
      <c r="K26" s="12"/>
      <c r="L26" s="19"/>
      <c r="M26" s="15"/>
      <c r="Q26" s="11"/>
    </row>
    <row r="27" spans="1:18" x14ac:dyDescent="0.2">
      <c r="F27" s="4"/>
      <c r="G27" s="46"/>
      <c r="H27" s="25"/>
      <c r="I27" s="25"/>
      <c r="J27" s="49"/>
      <c r="K27" s="12"/>
      <c r="L27" s="19"/>
      <c r="M27" s="15"/>
      <c r="Q27" s="11"/>
    </row>
    <row r="28" spans="1:18" x14ac:dyDescent="0.2">
      <c r="C28" s="38"/>
      <c r="F28" s="4"/>
      <c r="G28" s="46"/>
      <c r="H28" s="25"/>
      <c r="I28" s="25"/>
      <c r="J28" s="49"/>
      <c r="K28" s="12"/>
      <c r="L28" s="19"/>
      <c r="M28" s="15"/>
      <c r="Q28" s="11"/>
    </row>
    <row r="29" spans="1:18" x14ac:dyDescent="0.2">
      <c r="F29" s="4"/>
      <c r="G29" s="20"/>
      <c r="H29" s="25"/>
      <c r="I29" s="25"/>
      <c r="J29" s="49"/>
      <c r="K29" s="12"/>
      <c r="L29" s="19"/>
      <c r="M29" s="15"/>
      <c r="Q29" s="11"/>
    </row>
    <row r="30" spans="1:18" x14ac:dyDescent="0.2">
      <c r="C30" s="51"/>
      <c r="F30" s="4"/>
      <c r="G30" s="20"/>
      <c r="H30" s="25"/>
      <c r="I30" s="25"/>
      <c r="J30" s="49"/>
      <c r="K30" s="12"/>
      <c r="L30" s="19"/>
      <c r="M30" s="15"/>
      <c r="Q30" s="11"/>
    </row>
    <row r="31" spans="1:18" x14ac:dyDescent="0.2">
      <c r="C31" s="51"/>
      <c r="F31" s="4"/>
      <c r="G31" s="20"/>
      <c r="H31" s="25"/>
      <c r="I31" s="25"/>
      <c r="J31" s="49"/>
      <c r="K31" s="12"/>
      <c r="L31" s="19"/>
      <c r="M31" s="15"/>
      <c r="Q31" s="11"/>
    </row>
    <row r="32" spans="1:18" x14ac:dyDescent="0.2">
      <c r="F32" s="4"/>
      <c r="G32" s="20"/>
      <c r="H32" s="25"/>
      <c r="I32" s="25"/>
      <c r="J32" s="49"/>
      <c r="K32" s="12"/>
      <c r="L32" s="19"/>
      <c r="M32" s="15"/>
      <c r="P32" s="2"/>
      <c r="Q32" s="11"/>
    </row>
    <row r="33" spans="6:19" x14ac:dyDescent="0.2">
      <c r="F33" s="4"/>
      <c r="G33" s="20"/>
      <c r="H33" s="25"/>
      <c r="I33" s="25"/>
      <c r="J33" s="49"/>
      <c r="K33" s="12"/>
      <c r="L33" s="19"/>
      <c r="M33" s="15"/>
    </row>
    <row r="34" spans="6:19" x14ac:dyDescent="0.2">
      <c r="F34" s="4"/>
      <c r="G34" s="20"/>
      <c r="H34" s="25"/>
      <c r="I34" s="25"/>
      <c r="J34" s="49"/>
      <c r="K34" s="12"/>
      <c r="L34" s="19"/>
      <c r="M34" s="15"/>
      <c r="Q34" s="14"/>
      <c r="R34" s="14"/>
      <c r="S34" s="14"/>
    </row>
    <row r="35" spans="6:19" x14ac:dyDescent="0.2">
      <c r="F35" s="4"/>
      <c r="G35" s="46"/>
      <c r="H35" s="25"/>
      <c r="I35" s="25"/>
      <c r="J35" s="49"/>
      <c r="K35" s="12"/>
      <c r="L35" s="19"/>
      <c r="M35" s="15"/>
    </row>
    <row r="36" spans="6:19" x14ac:dyDescent="0.2">
      <c r="F36" s="4"/>
      <c r="G36" s="20"/>
      <c r="H36" s="25"/>
      <c r="I36" s="25"/>
      <c r="J36" s="49"/>
      <c r="K36" s="12"/>
      <c r="L36" s="19"/>
      <c r="M36" s="15"/>
    </row>
    <row r="37" spans="6:19" x14ac:dyDescent="0.2">
      <c r="F37" s="4"/>
      <c r="G37" s="20"/>
      <c r="H37" s="25"/>
      <c r="I37" s="25"/>
      <c r="J37" s="49"/>
      <c r="K37" s="12"/>
      <c r="L37" s="19"/>
      <c r="M37" s="15"/>
    </row>
    <row r="38" spans="6:19" x14ac:dyDescent="0.2">
      <c r="F38" s="4"/>
      <c r="G38" s="46"/>
      <c r="H38" s="25"/>
      <c r="I38" s="25"/>
      <c r="J38" s="49"/>
      <c r="K38" s="12"/>
      <c r="L38" s="19"/>
      <c r="M38" s="15"/>
    </row>
    <row r="39" spans="6:19" x14ac:dyDescent="0.2">
      <c r="F39" s="4"/>
      <c r="G39" s="46"/>
      <c r="H39" s="25"/>
      <c r="I39" s="25"/>
      <c r="J39" s="49"/>
      <c r="K39" s="12"/>
      <c r="L39" s="19"/>
      <c r="M39" s="15"/>
    </row>
    <row r="40" spans="6:19" x14ac:dyDescent="0.2">
      <c r="F40" s="4"/>
      <c r="G40" s="20"/>
      <c r="H40" s="25"/>
      <c r="I40" s="25"/>
      <c r="J40" s="49"/>
      <c r="K40" s="12"/>
      <c r="L40" s="19"/>
      <c r="M40" s="15"/>
    </row>
    <row r="41" spans="6:19" x14ac:dyDescent="0.2">
      <c r="F41" s="4"/>
      <c r="G41" s="20"/>
      <c r="H41" s="25"/>
      <c r="I41" s="25"/>
      <c r="J41" s="49"/>
      <c r="K41" s="12"/>
      <c r="L41" s="19"/>
      <c r="M41" s="15"/>
    </row>
    <row r="42" spans="6:19" x14ac:dyDescent="0.2">
      <c r="F42" s="4"/>
      <c r="G42" s="46"/>
      <c r="H42" s="25"/>
      <c r="I42" s="25"/>
      <c r="J42" s="49"/>
      <c r="K42" s="12"/>
      <c r="L42" s="19"/>
      <c r="M42" s="15"/>
    </row>
    <row r="43" spans="6:19" x14ac:dyDescent="0.2">
      <c r="F43" s="4"/>
      <c r="G43" s="20"/>
      <c r="H43" s="25"/>
      <c r="I43" s="25"/>
      <c r="J43" s="49"/>
      <c r="K43" s="12"/>
      <c r="L43" s="19"/>
      <c r="M43" s="15"/>
    </row>
    <row r="44" spans="6:19" x14ac:dyDescent="0.2">
      <c r="F44" s="4"/>
      <c r="G44" s="46"/>
      <c r="H44" s="25"/>
      <c r="I44" s="25"/>
      <c r="J44" s="49"/>
      <c r="K44" s="12"/>
      <c r="L44" s="19"/>
      <c r="M44" s="15"/>
    </row>
    <row r="45" spans="6:19" x14ac:dyDescent="0.2">
      <c r="F45" s="4"/>
      <c r="G45" s="20"/>
      <c r="H45" s="25"/>
      <c r="I45" s="25"/>
      <c r="J45" s="49"/>
      <c r="K45" s="12"/>
      <c r="L45" s="19"/>
      <c r="M45" s="15"/>
    </row>
    <row r="46" spans="6:19" x14ac:dyDescent="0.2">
      <c r="F46" s="4"/>
      <c r="G46" s="20"/>
      <c r="H46" s="25"/>
      <c r="I46" s="25"/>
      <c r="J46" s="49"/>
      <c r="K46" s="12"/>
      <c r="L46" s="19"/>
      <c r="M46" s="15"/>
    </row>
    <row r="47" spans="6:19" x14ac:dyDescent="0.2">
      <c r="F47" s="4"/>
      <c r="G47" s="20"/>
      <c r="H47" s="25"/>
      <c r="I47" s="25"/>
      <c r="J47" s="44"/>
      <c r="K47" s="12"/>
      <c r="L47" s="19"/>
      <c r="M47" s="15"/>
    </row>
    <row r="48" spans="6:19" x14ac:dyDescent="0.2">
      <c r="F48" s="4"/>
      <c r="G48" s="20"/>
      <c r="H48" s="25"/>
      <c r="I48" s="25"/>
      <c r="J48" s="44"/>
      <c r="K48" s="12"/>
      <c r="L48" s="19"/>
      <c r="M48" s="15"/>
    </row>
    <row r="49" spans="6:13" x14ac:dyDescent="0.2">
      <c r="F49" s="4"/>
      <c r="G49" s="20"/>
      <c r="H49" s="25"/>
      <c r="I49" s="25"/>
      <c r="J49" s="44"/>
      <c r="K49" s="12"/>
      <c r="L49" s="19"/>
      <c r="M49" s="15"/>
    </row>
    <row r="50" spans="6:13" x14ac:dyDescent="0.2">
      <c r="F50" s="4"/>
      <c r="G50" s="20"/>
      <c r="H50" s="25"/>
      <c r="I50" s="25"/>
      <c r="J50" s="44"/>
      <c r="K50" s="12"/>
      <c r="L50" s="19"/>
      <c r="M50" s="15"/>
    </row>
    <row r="51" spans="6:13" x14ac:dyDescent="0.2">
      <c r="F51" s="4"/>
      <c r="G51" s="20"/>
      <c r="H51" s="25"/>
      <c r="I51" s="25"/>
      <c r="J51" s="44"/>
      <c r="K51" s="12"/>
      <c r="L51" s="19"/>
      <c r="M51" s="15"/>
    </row>
    <row r="52" spans="6:13" x14ac:dyDescent="0.2">
      <c r="F52" s="4"/>
      <c r="G52" s="20"/>
      <c r="H52" s="25"/>
      <c r="I52" s="25"/>
      <c r="J52" s="44"/>
      <c r="K52" s="12"/>
      <c r="L52" s="19"/>
      <c r="M52" s="15"/>
    </row>
    <row r="53" spans="6:13" x14ac:dyDescent="0.2">
      <c r="F53" s="4"/>
      <c r="G53" s="20"/>
      <c r="H53" s="25"/>
      <c r="I53" s="25"/>
      <c r="J53" s="44"/>
      <c r="K53" s="12"/>
      <c r="L53" s="19"/>
      <c r="M53" s="15"/>
    </row>
    <row r="54" spans="6:13" x14ac:dyDescent="0.2">
      <c r="F54" s="4"/>
      <c r="G54" s="20"/>
      <c r="H54" s="25"/>
      <c r="I54" s="25"/>
      <c r="J54" s="44"/>
      <c r="K54" s="12"/>
      <c r="L54" s="19"/>
      <c r="M54" s="15"/>
    </row>
    <row r="55" spans="6:13" x14ac:dyDescent="0.2">
      <c r="F55" s="4"/>
      <c r="G55" s="20"/>
      <c r="H55" s="25"/>
      <c r="I55" s="25"/>
      <c r="J55" s="44"/>
      <c r="K55" s="12"/>
      <c r="L55" s="19"/>
      <c r="M55" s="15"/>
    </row>
    <row r="56" spans="6:13" x14ac:dyDescent="0.2">
      <c r="F56" s="4"/>
      <c r="G56" s="20"/>
      <c r="H56" s="25"/>
      <c r="I56" s="25"/>
      <c r="J56" s="44"/>
      <c r="K56" s="12"/>
      <c r="L56" s="19"/>
      <c r="M56" s="15"/>
    </row>
    <row r="57" spans="6:13" x14ac:dyDescent="0.2">
      <c r="F57" s="4"/>
      <c r="G57" s="20"/>
      <c r="H57" s="25"/>
      <c r="I57" s="25"/>
      <c r="J57" s="44"/>
      <c r="K57" s="12"/>
      <c r="L57" s="19"/>
      <c r="M57" s="15"/>
    </row>
    <row r="58" spans="6:13" x14ac:dyDescent="0.2">
      <c r="F58" s="4"/>
      <c r="G58" s="20"/>
      <c r="H58" s="25"/>
      <c r="I58" s="25"/>
      <c r="J58" s="44"/>
      <c r="K58" s="12"/>
      <c r="L58" s="19"/>
      <c r="M58" s="15"/>
    </row>
    <row r="59" spans="6:13" x14ac:dyDescent="0.2">
      <c r="F59" s="4"/>
      <c r="G59" s="20"/>
      <c r="H59" s="25"/>
      <c r="I59" s="25"/>
      <c r="J59" s="44"/>
      <c r="K59" s="12"/>
      <c r="L59" s="19"/>
      <c r="M59" s="15"/>
    </row>
    <row r="60" spans="6:13" x14ac:dyDescent="0.2">
      <c r="F60" s="4"/>
      <c r="G60" s="20"/>
      <c r="H60" s="25"/>
      <c r="I60" s="25"/>
      <c r="J60" s="44"/>
      <c r="K60" s="12"/>
      <c r="L60" s="19"/>
      <c r="M60" s="15"/>
    </row>
    <row r="61" spans="6:13" x14ac:dyDescent="0.2">
      <c r="F61" s="4"/>
      <c r="G61" s="20"/>
      <c r="H61" s="25"/>
      <c r="I61" s="25"/>
      <c r="J61" s="44"/>
      <c r="K61" s="12"/>
      <c r="L61" s="19"/>
      <c r="M61" s="15"/>
    </row>
    <row r="62" spans="6:13" x14ac:dyDescent="0.2">
      <c r="F62" s="4"/>
      <c r="G62" s="20"/>
      <c r="H62" s="25"/>
      <c r="I62" s="25"/>
      <c r="J62" s="44"/>
      <c r="K62" s="12"/>
      <c r="L62" s="19"/>
      <c r="M62" s="15"/>
    </row>
    <row r="63" spans="6:13" x14ac:dyDescent="0.2">
      <c r="F63" s="4"/>
      <c r="G63" s="20"/>
      <c r="H63" s="25"/>
      <c r="I63" s="25"/>
      <c r="J63" s="44"/>
      <c r="K63" s="12"/>
      <c r="L63" s="19"/>
      <c r="M63" s="15"/>
    </row>
    <row r="64" spans="6:13" x14ac:dyDescent="0.2">
      <c r="F64" s="4"/>
      <c r="G64" s="20"/>
      <c r="H64" s="25"/>
      <c r="I64" s="25"/>
      <c r="J64" s="44"/>
      <c r="K64" s="12"/>
      <c r="L64" s="19"/>
      <c r="M64" s="15"/>
    </row>
    <row r="65" spans="6:13" x14ac:dyDescent="0.2">
      <c r="F65" s="4"/>
      <c r="G65" s="20"/>
      <c r="H65" s="25"/>
      <c r="I65" s="25"/>
      <c r="J65" s="44"/>
      <c r="K65" s="12"/>
      <c r="L65" s="19"/>
      <c r="M65" s="15"/>
    </row>
    <row r="66" spans="6:13" x14ac:dyDescent="0.2">
      <c r="F66" s="4"/>
      <c r="G66" s="20"/>
      <c r="H66" s="25"/>
      <c r="I66" s="25"/>
      <c r="J66" s="44"/>
      <c r="K66" s="12"/>
      <c r="L66" s="19"/>
      <c r="M66" s="15"/>
    </row>
    <row r="67" spans="6:13" x14ac:dyDescent="0.2">
      <c r="F67" s="4"/>
      <c r="G67" s="20"/>
      <c r="H67" s="25"/>
      <c r="I67" s="25"/>
      <c r="J67" s="44"/>
      <c r="K67" s="12"/>
      <c r="L67" s="19"/>
      <c r="M67" s="15"/>
    </row>
    <row r="68" spans="6:13" x14ac:dyDescent="0.2">
      <c r="F68" s="4"/>
      <c r="G68" s="20"/>
      <c r="H68" s="25"/>
      <c r="I68" s="25"/>
      <c r="J68" s="44"/>
      <c r="K68" s="12"/>
      <c r="L68" s="19"/>
      <c r="M68" s="15"/>
    </row>
    <row r="69" spans="6:13" x14ac:dyDescent="0.2">
      <c r="F69" s="4"/>
      <c r="G69" s="20"/>
      <c r="H69" s="25"/>
      <c r="I69" s="25"/>
      <c r="J69" s="44"/>
      <c r="K69" s="12"/>
      <c r="L69" s="19"/>
      <c r="M69" s="15"/>
    </row>
    <row r="70" spans="6:13" x14ac:dyDescent="0.2">
      <c r="F70" s="4"/>
      <c r="G70" s="20"/>
      <c r="H70" s="25"/>
      <c r="I70" s="25"/>
      <c r="J70" s="44"/>
      <c r="K70" s="12"/>
      <c r="L70" s="19"/>
      <c r="M70" s="15"/>
    </row>
    <row r="71" spans="6:13" x14ac:dyDescent="0.2">
      <c r="F71" s="4"/>
      <c r="G71" s="20"/>
      <c r="H71" s="25"/>
      <c r="I71" s="25"/>
      <c r="J71" s="44"/>
      <c r="K71" s="12"/>
      <c r="L71" s="19"/>
      <c r="M71" s="15"/>
    </row>
    <row r="72" spans="6:13" x14ac:dyDescent="0.2">
      <c r="F72" s="4"/>
      <c r="G72" s="20"/>
      <c r="H72" s="25"/>
      <c r="I72" s="25"/>
      <c r="J72" s="44"/>
      <c r="K72" s="12"/>
      <c r="L72" s="19"/>
      <c r="M72" s="15"/>
    </row>
    <row r="73" spans="6:13" x14ac:dyDescent="0.2">
      <c r="F73" s="4"/>
      <c r="G73" s="20"/>
      <c r="H73" s="25"/>
      <c r="I73" s="25"/>
      <c r="J73" s="44"/>
      <c r="K73" s="12"/>
      <c r="L73" s="19"/>
      <c r="M73" s="15"/>
    </row>
    <row r="74" spans="6:13" x14ac:dyDescent="0.2">
      <c r="F74" s="4"/>
    </row>
  </sheetData>
  <sortState xmlns:xlrd2="http://schemas.microsoft.com/office/spreadsheetml/2017/richdata2" ref="F2:K46">
    <sortCondition ref="H2:H46"/>
  </sortState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0D923-8119-304D-8854-E17C6CED067F}">
  <dimension ref="A1:S74"/>
  <sheetViews>
    <sheetView topLeftCell="D1" zoomScale="143" workbookViewId="0">
      <selection activeCell="J9" sqref="J9"/>
    </sheetView>
  </sheetViews>
  <sheetFormatPr baseColWidth="10" defaultRowHeight="15" x14ac:dyDescent="0.2"/>
  <cols>
    <col min="1" max="1" width="12.83203125" style="2" customWidth="1"/>
    <col min="2" max="2" width="11.6640625" style="2" bestFit="1" customWidth="1"/>
    <col min="3" max="5" width="10.83203125" style="2"/>
    <col min="6" max="6" width="9.6640625" style="2" customWidth="1"/>
    <col min="7" max="7" width="10.6640625" style="2" customWidth="1"/>
    <col min="8" max="8" width="10.83203125" style="2"/>
    <col min="9" max="9" width="14.5" style="2" bestFit="1" customWidth="1"/>
    <col min="10" max="10" width="13.6640625" style="2" customWidth="1"/>
    <col min="11" max="11" width="10.83203125" style="2"/>
    <col min="12" max="12" width="8" style="2" customWidth="1"/>
    <col min="13" max="13" width="14.33203125" style="2" customWidth="1"/>
    <col min="14" max="14" width="10.83203125" style="2"/>
    <col min="15" max="15" width="16.83203125" style="2" customWidth="1"/>
    <col min="16" max="16384" width="10.83203125" style="2"/>
  </cols>
  <sheetData>
    <row r="1" spans="1:18" ht="31.5" customHeight="1" x14ac:dyDescent="0.2">
      <c r="A1" s="1" t="s">
        <v>7</v>
      </c>
      <c r="F1" s="5" t="s">
        <v>1</v>
      </c>
      <c r="G1" s="6" t="s">
        <v>18</v>
      </c>
      <c r="H1" s="6" t="s">
        <v>12</v>
      </c>
      <c r="I1" s="7" t="s">
        <v>13</v>
      </c>
      <c r="J1" s="6" t="s">
        <v>2</v>
      </c>
      <c r="K1" s="7" t="s">
        <v>3</v>
      </c>
      <c r="L1" s="7" t="s">
        <v>17</v>
      </c>
      <c r="M1" s="10" t="s">
        <v>20</v>
      </c>
      <c r="N1" s="10" t="s">
        <v>6</v>
      </c>
      <c r="O1" s="18"/>
    </row>
    <row r="2" spans="1:18" x14ac:dyDescent="0.2">
      <c r="A2" s="2" t="s">
        <v>8</v>
      </c>
      <c r="F2" s="4">
        <v>1900</v>
      </c>
      <c r="G2" s="46"/>
      <c r="H2" s="25">
        <v>0.78055555555555556</v>
      </c>
      <c r="I2" s="25">
        <v>0.64722222222222225</v>
      </c>
      <c r="J2" s="44">
        <f>P2*$B$13/$B$14</f>
        <v>89.264888888888905</v>
      </c>
      <c r="K2" s="12">
        <v>150</v>
      </c>
      <c r="L2" s="19">
        <f t="shared" ref="L2:L7" si="0">IF(K2=50,3,1)</f>
        <v>1</v>
      </c>
      <c r="M2" s="15">
        <f>IF(K2=16.8,2.8824,1)</f>
        <v>1</v>
      </c>
      <c r="N2" s="15">
        <v>0.95</v>
      </c>
      <c r="O2" s="24" t="s">
        <v>14</v>
      </c>
      <c r="P2" s="2">
        <v>43.1</v>
      </c>
      <c r="Q2" s="11"/>
      <c r="R2" s="11"/>
    </row>
    <row r="3" spans="1:18" x14ac:dyDescent="0.2">
      <c r="A3" s="9" t="s">
        <v>9</v>
      </c>
      <c r="F3" s="4">
        <v>1900</v>
      </c>
      <c r="G3" s="46"/>
      <c r="H3" s="25">
        <v>0.77569444444444446</v>
      </c>
      <c r="I3" s="25">
        <v>0.81111111111111101</v>
      </c>
      <c r="J3" s="44">
        <f t="shared" ref="J3:J7" si="1">P3*$B$13/$B$14</f>
        <v>80.773333333333326</v>
      </c>
      <c r="K3" s="12">
        <v>150</v>
      </c>
      <c r="L3" s="19">
        <f t="shared" si="0"/>
        <v>1</v>
      </c>
      <c r="M3" s="15">
        <f t="shared" ref="M3:M7" si="2">IF(K3=16.8,2.8824,1)</f>
        <v>1</v>
      </c>
      <c r="N3" s="15">
        <v>0.95</v>
      </c>
      <c r="O3" s="24" t="s">
        <v>15</v>
      </c>
      <c r="P3" s="2">
        <v>39</v>
      </c>
      <c r="Q3" s="11"/>
      <c r="R3" s="11"/>
    </row>
    <row r="4" spans="1:18" x14ac:dyDescent="0.2">
      <c r="A4" s="2" t="s">
        <v>10</v>
      </c>
      <c r="F4" s="4">
        <v>1900</v>
      </c>
      <c r="G4" s="46"/>
      <c r="H4" s="25">
        <v>0.86597222222222225</v>
      </c>
      <c r="I4" s="25">
        <v>0.19652777777777777</v>
      </c>
      <c r="J4" s="44">
        <f t="shared" si="1"/>
        <v>63.790222222222226</v>
      </c>
      <c r="K4" s="12">
        <v>150</v>
      </c>
      <c r="L4" s="19">
        <f t="shared" si="0"/>
        <v>1</v>
      </c>
      <c r="M4" s="15">
        <f t="shared" si="2"/>
        <v>1</v>
      </c>
      <c r="N4" s="15">
        <v>0.95</v>
      </c>
      <c r="O4" s="24" t="s">
        <v>16</v>
      </c>
      <c r="P4" s="2">
        <v>30.8</v>
      </c>
      <c r="Q4" s="11"/>
      <c r="R4" s="11"/>
    </row>
    <row r="5" spans="1:18" x14ac:dyDescent="0.2">
      <c r="F5" s="4">
        <v>1901</v>
      </c>
      <c r="G5" s="46"/>
      <c r="H5" s="25">
        <v>0.57222222222222219</v>
      </c>
      <c r="I5" s="25">
        <v>0.19930555555555554</v>
      </c>
      <c r="J5" s="44">
        <f t="shared" si="1"/>
        <v>93.2</v>
      </c>
      <c r="K5" s="12">
        <v>150</v>
      </c>
      <c r="L5" s="19">
        <f t="shared" si="0"/>
        <v>1</v>
      </c>
      <c r="M5" s="15">
        <f t="shared" si="2"/>
        <v>1</v>
      </c>
      <c r="N5" s="15">
        <v>0.95</v>
      </c>
      <c r="P5" s="2">
        <v>45</v>
      </c>
      <c r="Q5" s="11"/>
      <c r="R5" s="11"/>
    </row>
    <row r="6" spans="1:18" x14ac:dyDescent="0.2">
      <c r="A6" s="1" t="s">
        <v>4</v>
      </c>
      <c r="F6" s="4">
        <v>1901</v>
      </c>
      <c r="G6" s="46"/>
      <c r="H6" s="25">
        <v>0.3520833333333333</v>
      </c>
      <c r="I6" s="25">
        <v>0.3979166666666667</v>
      </c>
      <c r="J6" s="44">
        <f t="shared" si="1"/>
        <v>81.808888888888887</v>
      </c>
      <c r="K6" s="12">
        <v>150</v>
      </c>
      <c r="L6" s="19">
        <f t="shared" si="0"/>
        <v>1</v>
      </c>
      <c r="M6" s="15">
        <f t="shared" si="2"/>
        <v>1</v>
      </c>
      <c r="N6" s="15">
        <v>0.95</v>
      </c>
      <c r="P6" s="2">
        <v>39.5</v>
      </c>
      <c r="Q6" s="11"/>
      <c r="R6" s="11"/>
    </row>
    <row r="7" spans="1:18" x14ac:dyDescent="0.2">
      <c r="A7" s="12"/>
      <c r="B7" s="2" t="s">
        <v>5</v>
      </c>
      <c r="F7" s="4">
        <v>1901</v>
      </c>
      <c r="G7" s="46"/>
      <c r="H7" s="25">
        <v>0.56527777777777777</v>
      </c>
      <c r="I7" s="25">
        <v>0.19999999999999998</v>
      </c>
      <c r="J7" s="44">
        <f t="shared" si="1"/>
        <v>82.016000000000005</v>
      </c>
      <c r="K7" s="12">
        <v>150</v>
      </c>
      <c r="L7" s="19">
        <f t="shared" si="0"/>
        <v>1</v>
      </c>
      <c r="M7" s="15">
        <f t="shared" si="2"/>
        <v>1</v>
      </c>
      <c r="N7" s="15">
        <v>0.95</v>
      </c>
      <c r="P7" s="2">
        <v>39.6</v>
      </c>
      <c r="Q7" s="11"/>
      <c r="R7" s="11"/>
    </row>
    <row r="8" spans="1:18" x14ac:dyDescent="0.2">
      <c r="A8" s="19"/>
      <c r="B8" s="2" t="s">
        <v>19</v>
      </c>
      <c r="F8" s="4"/>
      <c r="G8" s="46"/>
      <c r="H8" s="25"/>
      <c r="I8" s="25"/>
      <c r="J8" s="49"/>
      <c r="K8" s="12"/>
      <c r="L8" s="19"/>
      <c r="M8" s="15"/>
      <c r="Q8" s="11"/>
      <c r="R8" s="11"/>
    </row>
    <row r="9" spans="1:18" x14ac:dyDescent="0.2">
      <c r="F9" s="4"/>
      <c r="G9" s="46"/>
      <c r="H9" s="25"/>
      <c r="I9" s="25"/>
      <c r="J9" s="49"/>
      <c r="K9" s="12"/>
      <c r="L9" s="19"/>
      <c r="M9" s="15"/>
      <c r="Q9" s="11"/>
      <c r="R9" s="11"/>
    </row>
    <row r="10" spans="1:18" s="13" customFormat="1" x14ac:dyDescent="0.2">
      <c r="A10" s="2"/>
      <c r="B10" s="17"/>
      <c r="F10" s="4"/>
      <c r="G10" s="46"/>
      <c r="H10" s="25"/>
      <c r="I10" s="25"/>
      <c r="J10" s="49"/>
      <c r="K10" s="12"/>
      <c r="L10" s="19"/>
      <c r="M10" s="15"/>
      <c r="N10" s="2"/>
      <c r="O10" s="2"/>
      <c r="P10" s="2"/>
      <c r="Q10" s="11"/>
      <c r="R10" s="16"/>
    </row>
    <row r="11" spans="1:18" x14ac:dyDescent="0.2">
      <c r="F11" s="4"/>
      <c r="G11" s="46"/>
      <c r="H11" s="25"/>
      <c r="I11" s="25"/>
      <c r="J11" s="49"/>
      <c r="K11" s="12"/>
      <c r="L11" s="19"/>
      <c r="M11" s="15"/>
      <c r="Q11" s="11"/>
      <c r="R11" s="11"/>
    </row>
    <row r="12" spans="1:18" x14ac:dyDescent="0.2">
      <c r="B12" s="2">
        <v>4</v>
      </c>
      <c r="F12" s="4"/>
      <c r="G12" s="46"/>
      <c r="H12" s="25"/>
      <c r="I12" s="25"/>
      <c r="J12" s="49"/>
      <c r="K12" s="12"/>
      <c r="L12" s="19"/>
      <c r="M12" s="15"/>
      <c r="Q12" s="11"/>
      <c r="R12" s="11"/>
    </row>
    <row r="13" spans="1:18" x14ac:dyDescent="0.2">
      <c r="A13" s="2" t="s">
        <v>139</v>
      </c>
      <c r="B13" s="2">
        <v>466</v>
      </c>
      <c r="F13" s="4"/>
      <c r="G13" s="46"/>
      <c r="H13" s="25"/>
      <c r="I13" s="25"/>
      <c r="J13" s="49"/>
      <c r="K13" s="12"/>
      <c r="L13" s="19"/>
      <c r="M13" s="15"/>
      <c r="Q13" s="11"/>
      <c r="R13" s="11"/>
    </row>
    <row r="14" spans="1:18" x14ac:dyDescent="0.2">
      <c r="A14" s="2" t="s">
        <v>136</v>
      </c>
      <c r="B14" s="2">
        <v>225</v>
      </c>
      <c r="F14" s="4"/>
      <c r="G14" s="46"/>
      <c r="H14" s="25"/>
      <c r="I14" s="25"/>
      <c r="J14" s="49"/>
      <c r="K14" s="12"/>
      <c r="L14" s="19"/>
      <c r="M14" s="15"/>
      <c r="Q14" s="11"/>
      <c r="R14" s="11"/>
    </row>
    <row r="15" spans="1:18" x14ac:dyDescent="0.2">
      <c r="A15" s="43"/>
      <c r="F15" s="4"/>
      <c r="G15" s="46"/>
      <c r="H15" s="25"/>
      <c r="I15" s="25"/>
      <c r="J15" s="49"/>
      <c r="K15" s="12"/>
      <c r="L15" s="19"/>
      <c r="M15" s="15"/>
      <c r="Q15" s="11"/>
      <c r="R15" s="11"/>
    </row>
    <row r="16" spans="1:18" x14ac:dyDescent="0.2">
      <c r="A16" s="43" t="s">
        <v>137</v>
      </c>
      <c r="B16" s="42">
        <v>4</v>
      </c>
      <c r="C16" s="42"/>
      <c r="E16" s="42"/>
      <c r="F16" s="4"/>
      <c r="G16" s="46"/>
      <c r="H16" s="25"/>
      <c r="I16" s="25"/>
      <c r="J16" s="49"/>
      <c r="K16" s="12"/>
      <c r="L16" s="19"/>
      <c r="M16" s="15"/>
      <c r="Q16" s="11"/>
      <c r="R16" s="11"/>
    </row>
    <row r="17" spans="1:18" x14ac:dyDescent="0.2">
      <c r="A17" s="43"/>
      <c r="B17" s="42" t="s">
        <v>138</v>
      </c>
      <c r="E17" s="42"/>
      <c r="F17" s="4"/>
      <c r="G17" s="46"/>
      <c r="H17" s="25"/>
      <c r="I17" s="25"/>
      <c r="J17" s="49"/>
      <c r="K17" s="12"/>
      <c r="L17" s="19"/>
      <c r="M17" s="15"/>
      <c r="Q17" s="11"/>
      <c r="R17" s="11"/>
    </row>
    <row r="18" spans="1:18" x14ac:dyDescent="0.2">
      <c r="A18" s="43"/>
      <c r="B18" s="49">
        <v>150</v>
      </c>
      <c r="C18" s="35"/>
      <c r="F18" s="4"/>
      <c r="G18" s="46"/>
      <c r="H18" s="25"/>
      <c r="I18" s="25"/>
      <c r="J18" s="49"/>
      <c r="K18" s="12"/>
      <c r="L18" s="19"/>
      <c r="M18" s="15"/>
      <c r="Q18" s="11"/>
    </row>
    <row r="19" spans="1:18" x14ac:dyDescent="0.2">
      <c r="A19" s="43" t="s">
        <v>140</v>
      </c>
      <c r="B19" s="49">
        <v>70</v>
      </c>
      <c r="C19" s="35"/>
      <c r="F19" s="4"/>
      <c r="G19" s="46"/>
      <c r="H19" s="25"/>
      <c r="I19" s="25"/>
      <c r="J19" s="49"/>
      <c r="K19" s="12"/>
      <c r="L19" s="19"/>
      <c r="M19" s="15"/>
      <c r="Q19" s="11"/>
    </row>
    <row r="20" spans="1:18" x14ac:dyDescent="0.2">
      <c r="A20" s="43"/>
      <c r="B20" s="49">
        <v>2</v>
      </c>
      <c r="F20" s="4"/>
      <c r="G20" s="46"/>
      <c r="H20" s="25"/>
      <c r="I20" s="25"/>
      <c r="J20" s="49"/>
      <c r="K20" s="12"/>
      <c r="L20" s="19"/>
      <c r="M20" s="15"/>
      <c r="Q20" s="11"/>
    </row>
    <row r="21" spans="1:18" x14ac:dyDescent="0.2">
      <c r="B21" s="35"/>
      <c r="D21" s="38"/>
      <c r="E21" s="39"/>
      <c r="F21" s="4"/>
      <c r="G21" s="46"/>
      <c r="H21" s="25"/>
      <c r="I21" s="25"/>
      <c r="J21" s="49"/>
      <c r="K21" s="12"/>
      <c r="L21" s="19"/>
      <c r="M21" s="15"/>
      <c r="Q21" s="11"/>
    </row>
    <row r="22" spans="1:18" x14ac:dyDescent="0.2">
      <c r="B22" s="35"/>
      <c r="E22" s="39"/>
      <c r="F22" s="4"/>
      <c r="G22" s="46"/>
      <c r="H22" s="25"/>
      <c r="I22" s="25"/>
      <c r="J22" s="49"/>
      <c r="K22" s="12"/>
      <c r="L22" s="19"/>
      <c r="M22" s="15"/>
      <c r="Q22" s="11"/>
    </row>
    <row r="23" spans="1:18" x14ac:dyDescent="0.2">
      <c r="B23" s="14"/>
      <c r="F23" s="4"/>
      <c r="G23" s="46"/>
      <c r="H23" s="25"/>
      <c r="I23" s="25"/>
      <c r="J23" s="49"/>
      <c r="K23" s="12"/>
      <c r="L23" s="19"/>
      <c r="M23" s="15"/>
      <c r="Q23" s="11"/>
    </row>
    <row r="24" spans="1:18" x14ac:dyDescent="0.2">
      <c r="B24" s="14"/>
      <c r="F24" s="4"/>
      <c r="G24" s="20"/>
      <c r="H24" s="25"/>
      <c r="I24" s="25"/>
      <c r="J24" s="49"/>
      <c r="K24" s="12"/>
      <c r="L24" s="19"/>
      <c r="M24" s="15"/>
      <c r="Q24" s="11"/>
    </row>
    <row r="25" spans="1:18" x14ac:dyDescent="0.2">
      <c r="C25" s="50"/>
      <c r="F25" s="4"/>
      <c r="G25" s="20"/>
      <c r="H25" s="25"/>
      <c r="I25" s="25"/>
      <c r="J25" s="49"/>
      <c r="K25" s="12"/>
      <c r="L25" s="19"/>
      <c r="M25" s="15"/>
      <c r="Q25" s="11"/>
    </row>
    <row r="26" spans="1:18" x14ac:dyDescent="0.2">
      <c r="C26" s="50"/>
      <c r="F26" s="4"/>
      <c r="G26" s="20"/>
      <c r="H26" s="25"/>
      <c r="I26" s="25"/>
      <c r="J26" s="49"/>
      <c r="K26" s="12"/>
      <c r="L26" s="19"/>
      <c r="M26" s="15"/>
      <c r="Q26" s="11"/>
    </row>
    <row r="27" spans="1:18" x14ac:dyDescent="0.2">
      <c r="F27" s="4"/>
      <c r="G27" s="46"/>
      <c r="H27" s="25"/>
      <c r="I27" s="25"/>
      <c r="J27" s="49"/>
      <c r="K27" s="12"/>
      <c r="L27" s="19"/>
      <c r="M27" s="15"/>
      <c r="Q27" s="11"/>
    </row>
    <row r="28" spans="1:18" x14ac:dyDescent="0.2">
      <c r="C28" s="38"/>
      <c r="F28" s="4"/>
      <c r="G28" s="46"/>
      <c r="H28" s="25"/>
      <c r="I28" s="25"/>
      <c r="J28" s="49"/>
      <c r="K28" s="12"/>
      <c r="L28" s="19"/>
      <c r="M28" s="15"/>
      <c r="Q28" s="11"/>
    </row>
    <row r="29" spans="1:18" x14ac:dyDescent="0.2">
      <c r="F29" s="4"/>
      <c r="G29" s="20"/>
      <c r="H29" s="25"/>
      <c r="I29" s="25"/>
      <c r="J29" s="49"/>
      <c r="K29" s="12"/>
      <c r="L29" s="19"/>
      <c r="M29" s="15"/>
      <c r="Q29" s="11"/>
    </row>
    <row r="30" spans="1:18" x14ac:dyDescent="0.2">
      <c r="C30" s="51"/>
      <c r="F30" s="4"/>
      <c r="G30" s="20"/>
      <c r="H30" s="25"/>
      <c r="I30" s="25"/>
      <c r="J30" s="49"/>
      <c r="K30" s="12"/>
      <c r="L30" s="19"/>
      <c r="M30" s="15"/>
      <c r="Q30" s="11"/>
    </row>
    <row r="31" spans="1:18" x14ac:dyDescent="0.2">
      <c r="C31" s="51"/>
      <c r="F31" s="4"/>
      <c r="G31" s="20"/>
      <c r="H31" s="25"/>
      <c r="I31" s="25"/>
      <c r="J31" s="49"/>
      <c r="K31" s="12"/>
      <c r="L31" s="19"/>
      <c r="M31" s="15"/>
      <c r="Q31" s="11"/>
    </row>
    <row r="32" spans="1:18" x14ac:dyDescent="0.2">
      <c r="F32" s="4"/>
      <c r="G32" s="20"/>
      <c r="H32" s="25"/>
      <c r="I32" s="25"/>
      <c r="J32" s="49"/>
      <c r="K32" s="12"/>
      <c r="L32" s="19"/>
      <c r="M32" s="15"/>
      <c r="Q32" s="11"/>
    </row>
    <row r="33" spans="6:19" x14ac:dyDescent="0.2">
      <c r="F33" s="4"/>
      <c r="G33" s="20"/>
      <c r="H33" s="25"/>
      <c r="I33" s="25"/>
      <c r="J33" s="49"/>
      <c r="K33" s="12"/>
      <c r="L33" s="19"/>
      <c r="M33" s="15"/>
    </row>
    <row r="34" spans="6:19" x14ac:dyDescent="0.2">
      <c r="F34" s="4"/>
      <c r="G34" s="20"/>
      <c r="H34" s="25"/>
      <c r="I34" s="25"/>
      <c r="J34" s="49"/>
      <c r="K34" s="12"/>
      <c r="L34" s="19"/>
      <c r="M34" s="15"/>
      <c r="Q34" s="14"/>
      <c r="R34" s="14"/>
      <c r="S34" s="14"/>
    </row>
    <row r="35" spans="6:19" x14ac:dyDescent="0.2">
      <c r="F35" s="4"/>
      <c r="G35" s="46"/>
      <c r="H35" s="25"/>
      <c r="I35" s="25"/>
      <c r="J35" s="49"/>
      <c r="K35" s="12"/>
      <c r="L35" s="19"/>
      <c r="M35" s="15"/>
    </row>
    <row r="36" spans="6:19" x14ac:dyDescent="0.2">
      <c r="F36" s="4"/>
      <c r="G36" s="20"/>
      <c r="H36" s="25"/>
      <c r="I36" s="25"/>
      <c r="J36" s="49"/>
      <c r="K36" s="12"/>
      <c r="L36" s="19"/>
      <c r="M36" s="15"/>
    </row>
    <row r="37" spans="6:19" x14ac:dyDescent="0.2">
      <c r="F37" s="4"/>
      <c r="G37" s="20"/>
      <c r="H37" s="25"/>
      <c r="I37" s="25"/>
      <c r="J37" s="49"/>
      <c r="K37" s="12"/>
      <c r="L37" s="19"/>
      <c r="M37" s="15"/>
    </row>
    <row r="38" spans="6:19" x14ac:dyDescent="0.2">
      <c r="F38" s="4"/>
      <c r="G38" s="46"/>
      <c r="H38" s="25"/>
      <c r="I38" s="25"/>
      <c r="J38" s="49"/>
      <c r="K38" s="12"/>
      <c r="L38" s="19"/>
      <c r="M38" s="15"/>
    </row>
    <row r="39" spans="6:19" x14ac:dyDescent="0.2">
      <c r="F39" s="4"/>
      <c r="G39" s="46"/>
      <c r="H39" s="25"/>
      <c r="I39" s="25"/>
      <c r="J39" s="49"/>
      <c r="K39" s="12"/>
      <c r="L39" s="19"/>
      <c r="M39" s="15"/>
    </row>
    <row r="40" spans="6:19" x14ac:dyDescent="0.2">
      <c r="F40" s="4"/>
      <c r="G40" s="20"/>
      <c r="H40" s="25"/>
      <c r="I40" s="25"/>
      <c r="J40" s="49"/>
      <c r="K40" s="12"/>
      <c r="L40" s="19"/>
      <c r="M40" s="15"/>
    </row>
    <row r="41" spans="6:19" x14ac:dyDescent="0.2">
      <c r="F41" s="4"/>
      <c r="G41" s="20"/>
      <c r="H41" s="25"/>
      <c r="I41" s="25"/>
      <c r="J41" s="49"/>
      <c r="K41" s="12"/>
      <c r="L41" s="19"/>
      <c r="M41" s="15"/>
    </row>
    <row r="42" spans="6:19" x14ac:dyDescent="0.2">
      <c r="F42" s="4"/>
      <c r="G42" s="46"/>
      <c r="H42" s="25"/>
      <c r="I42" s="25"/>
      <c r="J42" s="49"/>
      <c r="K42" s="12"/>
      <c r="L42" s="19"/>
      <c r="M42" s="15"/>
    </row>
    <row r="43" spans="6:19" x14ac:dyDescent="0.2">
      <c r="F43" s="4"/>
      <c r="G43" s="20"/>
      <c r="H43" s="25"/>
      <c r="I43" s="25"/>
      <c r="J43" s="49"/>
      <c r="K43" s="12"/>
      <c r="L43" s="19"/>
      <c r="M43" s="15"/>
    </row>
    <row r="44" spans="6:19" x14ac:dyDescent="0.2">
      <c r="F44" s="4"/>
      <c r="G44" s="46"/>
      <c r="H44" s="25"/>
      <c r="I44" s="25"/>
      <c r="J44" s="49"/>
      <c r="K44" s="12"/>
      <c r="L44" s="19"/>
      <c r="M44" s="15"/>
    </row>
    <row r="45" spans="6:19" x14ac:dyDescent="0.2">
      <c r="F45" s="4"/>
      <c r="G45" s="20"/>
      <c r="H45" s="25"/>
      <c r="I45" s="25"/>
      <c r="J45" s="49"/>
      <c r="K45" s="12"/>
      <c r="L45" s="19"/>
      <c r="M45" s="15"/>
    </row>
    <row r="46" spans="6:19" x14ac:dyDescent="0.2">
      <c r="F46" s="4"/>
      <c r="G46" s="20"/>
      <c r="H46" s="25"/>
      <c r="I46" s="25"/>
      <c r="J46" s="49"/>
      <c r="K46" s="12"/>
      <c r="L46" s="19"/>
      <c r="M46" s="15"/>
    </row>
    <row r="47" spans="6:19" x14ac:dyDescent="0.2">
      <c r="F47" s="4"/>
      <c r="G47" s="20"/>
      <c r="H47" s="25"/>
      <c r="I47" s="25"/>
      <c r="J47" s="44"/>
      <c r="K47" s="12"/>
      <c r="L47" s="19"/>
      <c r="M47" s="15"/>
    </row>
    <row r="48" spans="6:19" x14ac:dyDescent="0.2">
      <c r="F48" s="4"/>
      <c r="G48" s="20"/>
      <c r="H48" s="25"/>
      <c r="I48" s="25"/>
      <c r="J48" s="44"/>
      <c r="K48" s="12"/>
      <c r="L48" s="19"/>
      <c r="M48" s="15"/>
    </row>
    <row r="49" spans="6:13" x14ac:dyDescent="0.2">
      <c r="F49" s="4"/>
      <c r="G49" s="20"/>
      <c r="H49" s="25"/>
      <c r="I49" s="25"/>
      <c r="J49" s="44"/>
      <c r="K49" s="12"/>
      <c r="L49" s="19"/>
      <c r="M49" s="15"/>
    </row>
    <row r="50" spans="6:13" x14ac:dyDescent="0.2">
      <c r="F50" s="4"/>
      <c r="G50" s="20"/>
      <c r="H50" s="25"/>
      <c r="I50" s="25"/>
      <c r="J50" s="44"/>
      <c r="K50" s="12"/>
      <c r="L50" s="19"/>
      <c r="M50" s="15"/>
    </row>
    <row r="51" spans="6:13" x14ac:dyDescent="0.2">
      <c r="F51" s="4"/>
      <c r="G51" s="20"/>
      <c r="H51" s="25"/>
      <c r="I51" s="25"/>
      <c r="J51" s="44"/>
      <c r="K51" s="12"/>
      <c r="L51" s="19"/>
      <c r="M51" s="15"/>
    </row>
    <row r="52" spans="6:13" x14ac:dyDescent="0.2">
      <c r="F52" s="4"/>
      <c r="G52" s="20"/>
      <c r="H52" s="25"/>
      <c r="I52" s="25"/>
      <c r="J52" s="44"/>
      <c r="K52" s="12"/>
      <c r="L52" s="19"/>
      <c r="M52" s="15"/>
    </row>
    <row r="53" spans="6:13" x14ac:dyDescent="0.2">
      <c r="F53" s="4"/>
      <c r="G53" s="20"/>
      <c r="H53" s="25"/>
      <c r="I53" s="25"/>
      <c r="J53" s="44"/>
      <c r="K53" s="12"/>
      <c r="L53" s="19"/>
      <c r="M53" s="15"/>
    </row>
    <row r="54" spans="6:13" x14ac:dyDescent="0.2">
      <c r="F54" s="4"/>
      <c r="G54" s="20"/>
      <c r="H54" s="25"/>
      <c r="I54" s="25"/>
      <c r="J54" s="44"/>
      <c r="K54" s="12"/>
      <c r="L54" s="19"/>
      <c r="M54" s="15"/>
    </row>
    <row r="55" spans="6:13" x14ac:dyDescent="0.2">
      <c r="F55" s="4"/>
      <c r="G55" s="20"/>
      <c r="H55" s="25"/>
      <c r="I55" s="25"/>
      <c r="J55" s="44"/>
      <c r="K55" s="12"/>
      <c r="L55" s="19"/>
      <c r="M55" s="15"/>
    </row>
    <row r="56" spans="6:13" x14ac:dyDescent="0.2">
      <c r="F56" s="4"/>
      <c r="G56" s="20"/>
      <c r="H56" s="25"/>
      <c r="I56" s="25"/>
      <c r="J56" s="44"/>
      <c r="K56" s="12"/>
      <c r="L56" s="19"/>
      <c r="M56" s="15"/>
    </row>
    <row r="57" spans="6:13" x14ac:dyDescent="0.2">
      <c r="F57" s="4"/>
      <c r="G57" s="20"/>
      <c r="H57" s="25"/>
      <c r="I57" s="25"/>
      <c r="J57" s="44"/>
      <c r="K57" s="12"/>
      <c r="L57" s="19"/>
      <c r="M57" s="15"/>
    </row>
    <row r="58" spans="6:13" x14ac:dyDescent="0.2">
      <c r="F58" s="4"/>
      <c r="G58" s="20"/>
      <c r="H58" s="25"/>
      <c r="I58" s="25"/>
      <c r="J58" s="44"/>
      <c r="K58" s="12"/>
      <c r="L58" s="19"/>
      <c r="M58" s="15"/>
    </row>
    <row r="59" spans="6:13" x14ac:dyDescent="0.2">
      <c r="F59" s="4"/>
      <c r="G59" s="20"/>
      <c r="H59" s="25"/>
      <c r="I59" s="25"/>
      <c r="J59" s="44"/>
      <c r="K59" s="12"/>
      <c r="L59" s="19"/>
      <c r="M59" s="15"/>
    </row>
    <row r="60" spans="6:13" x14ac:dyDescent="0.2">
      <c r="F60" s="4"/>
      <c r="G60" s="20"/>
      <c r="H60" s="25"/>
      <c r="I60" s="25"/>
      <c r="J60" s="44"/>
      <c r="K60" s="12"/>
      <c r="L60" s="19"/>
      <c r="M60" s="15"/>
    </row>
    <row r="61" spans="6:13" x14ac:dyDescent="0.2">
      <c r="F61" s="4"/>
      <c r="G61" s="20"/>
      <c r="H61" s="25"/>
      <c r="I61" s="25"/>
      <c r="J61" s="44"/>
      <c r="K61" s="12"/>
      <c r="L61" s="19"/>
      <c r="M61" s="15"/>
    </row>
    <row r="62" spans="6:13" x14ac:dyDescent="0.2">
      <c r="F62" s="4"/>
      <c r="G62" s="20"/>
      <c r="H62" s="25"/>
      <c r="I62" s="25"/>
      <c r="J62" s="44"/>
      <c r="K62" s="12"/>
      <c r="L62" s="19"/>
      <c r="M62" s="15"/>
    </row>
    <row r="63" spans="6:13" x14ac:dyDescent="0.2">
      <c r="F63" s="4"/>
      <c r="G63" s="20"/>
      <c r="H63" s="25"/>
      <c r="I63" s="25"/>
      <c r="J63" s="44"/>
      <c r="K63" s="12"/>
      <c r="L63" s="19"/>
      <c r="M63" s="15"/>
    </row>
    <row r="64" spans="6:13" x14ac:dyDescent="0.2">
      <c r="F64" s="4"/>
      <c r="G64" s="20"/>
      <c r="H64" s="25"/>
      <c r="I64" s="25"/>
      <c r="J64" s="44"/>
      <c r="K64" s="12"/>
      <c r="L64" s="19"/>
      <c r="M64" s="15"/>
    </row>
    <row r="65" spans="6:13" x14ac:dyDescent="0.2">
      <c r="F65" s="4"/>
      <c r="G65" s="20"/>
      <c r="H65" s="25"/>
      <c r="I65" s="25"/>
      <c r="J65" s="44"/>
      <c r="K65" s="12"/>
      <c r="L65" s="19"/>
      <c r="M65" s="15"/>
    </row>
    <row r="66" spans="6:13" x14ac:dyDescent="0.2">
      <c r="F66" s="4"/>
      <c r="G66" s="20"/>
      <c r="H66" s="25"/>
      <c r="I66" s="25"/>
      <c r="J66" s="44"/>
      <c r="K66" s="12"/>
      <c r="L66" s="19"/>
      <c r="M66" s="15"/>
    </row>
    <row r="67" spans="6:13" x14ac:dyDescent="0.2">
      <c r="F67" s="4"/>
      <c r="G67" s="20"/>
      <c r="H67" s="25"/>
      <c r="I67" s="25"/>
      <c r="J67" s="44"/>
      <c r="K67" s="12"/>
      <c r="L67" s="19"/>
      <c r="M67" s="15"/>
    </row>
    <row r="68" spans="6:13" x14ac:dyDescent="0.2">
      <c r="F68" s="4"/>
      <c r="G68" s="20"/>
      <c r="H68" s="25"/>
      <c r="I68" s="25"/>
      <c r="J68" s="44"/>
      <c r="K68" s="12"/>
      <c r="L68" s="19"/>
      <c r="M68" s="15"/>
    </row>
    <row r="69" spans="6:13" x14ac:dyDescent="0.2">
      <c r="F69" s="4"/>
      <c r="G69" s="20"/>
      <c r="H69" s="25"/>
      <c r="I69" s="25"/>
      <c r="J69" s="44"/>
      <c r="K69" s="12"/>
      <c r="L69" s="19"/>
      <c r="M69" s="15"/>
    </row>
    <row r="70" spans="6:13" x14ac:dyDescent="0.2">
      <c r="F70" s="4"/>
      <c r="G70" s="20"/>
      <c r="H70" s="25"/>
      <c r="I70" s="25"/>
      <c r="J70" s="44"/>
      <c r="K70" s="12"/>
      <c r="L70" s="19"/>
      <c r="M70" s="15"/>
    </row>
    <row r="71" spans="6:13" x14ac:dyDescent="0.2">
      <c r="F71" s="4"/>
      <c r="G71" s="20"/>
      <c r="H71" s="25"/>
      <c r="I71" s="25"/>
      <c r="J71" s="44"/>
      <c r="K71" s="12"/>
      <c r="L71" s="19"/>
      <c r="M71" s="15"/>
    </row>
    <row r="72" spans="6:13" x14ac:dyDescent="0.2">
      <c r="F72" s="4"/>
      <c r="G72" s="20"/>
      <c r="H72" s="25"/>
      <c r="I72" s="25"/>
      <c r="J72" s="44"/>
      <c r="K72" s="12"/>
      <c r="L72" s="19"/>
      <c r="M72" s="15"/>
    </row>
    <row r="73" spans="6:13" x14ac:dyDescent="0.2">
      <c r="F73" s="4"/>
      <c r="G73" s="20"/>
      <c r="H73" s="25"/>
      <c r="I73" s="25"/>
      <c r="J73" s="44"/>
      <c r="K73" s="12"/>
      <c r="L73" s="19"/>
      <c r="M73" s="15"/>
    </row>
    <row r="74" spans="6:13" x14ac:dyDescent="0.2">
      <c r="F74" s="4"/>
    </row>
  </sheetData>
  <sortState xmlns:xlrd2="http://schemas.microsoft.com/office/spreadsheetml/2017/richdata2" ref="F2:K46">
    <sortCondition ref="H2:H46"/>
  </sortState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B1026-DB3F-3245-82E1-AA17D9AC6D36}">
  <dimension ref="A1:N15"/>
  <sheetViews>
    <sheetView workbookViewId="0">
      <selection activeCell="B12" sqref="B12"/>
    </sheetView>
  </sheetViews>
  <sheetFormatPr baseColWidth="10" defaultRowHeight="15" x14ac:dyDescent="0.2"/>
  <cols>
    <col min="1" max="1" width="31.33203125" style="2" bestFit="1" customWidth="1"/>
    <col min="2" max="2" width="31.33203125" style="2" customWidth="1"/>
  </cols>
  <sheetData>
    <row r="1" spans="1:14" x14ac:dyDescent="0.2">
      <c r="A1" s="2" t="s">
        <v>89</v>
      </c>
      <c r="B1" s="2" t="s">
        <v>96</v>
      </c>
      <c r="C1" t="s">
        <v>90</v>
      </c>
    </row>
    <row r="2" spans="1:14" x14ac:dyDescent="0.2">
      <c r="A2" s="2" t="s">
        <v>32</v>
      </c>
      <c r="B2" s="26" t="s">
        <v>91</v>
      </c>
      <c r="C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  <c r="I2" s="2" t="s">
        <v>39</v>
      </c>
      <c r="J2" s="2" t="s">
        <v>40</v>
      </c>
      <c r="K2" s="2" t="s">
        <v>41</v>
      </c>
    </row>
    <row r="3" spans="1:14" x14ac:dyDescent="0.2">
      <c r="A3" s="2" t="s">
        <v>42</v>
      </c>
      <c r="B3" s="26" t="s">
        <v>92</v>
      </c>
      <c r="C3" t="s">
        <v>43</v>
      </c>
      <c r="D3" s="2" t="s">
        <v>44</v>
      </c>
      <c r="E3" s="2" t="s">
        <v>45</v>
      </c>
      <c r="F3" s="2" t="s">
        <v>46</v>
      </c>
      <c r="G3" s="2" t="s">
        <v>47</v>
      </c>
      <c r="H3" s="2" t="s">
        <v>48</v>
      </c>
      <c r="I3" s="2" t="s">
        <v>49</v>
      </c>
      <c r="J3" t="s">
        <v>126</v>
      </c>
      <c r="K3" t="s">
        <v>127</v>
      </c>
      <c r="L3" t="s">
        <v>128</v>
      </c>
    </row>
    <row r="4" spans="1:14" x14ac:dyDescent="0.2">
      <c r="A4" s="2" t="s">
        <v>97</v>
      </c>
      <c r="B4" s="2" t="s">
        <v>99</v>
      </c>
      <c r="C4" t="s">
        <v>48</v>
      </c>
    </row>
    <row r="5" spans="1:14" x14ac:dyDescent="0.2">
      <c r="A5" s="2" t="s">
        <v>50</v>
      </c>
      <c r="B5" s="2" t="s">
        <v>50</v>
      </c>
      <c r="C5" t="s">
        <v>51</v>
      </c>
    </row>
    <row r="6" spans="1:14" x14ac:dyDescent="0.2">
      <c r="A6" s="2" t="s">
        <v>52</v>
      </c>
      <c r="B6" s="26" t="s">
        <v>100</v>
      </c>
      <c r="C6" t="s">
        <v>53</v>
      </c>
      <c r="D6" t="s">
        <v>54</v>
      </c>
    </row>
    <row r="7" spans="1:14" x14ac:dyDescent="0.2">
      <c r="A7" s="2" t="s">
        <v>55</v>
      </c>
      <c r="B7" s="26" t="s">
        <v>93</v>
      </c>
      <c r="C7" t="s">
        <v>56</v>
      </c>
      <c r="D7" s="2" t="s">
        <v>57</v>
      </c>
      <c r="E7" s="2" t="s">
        <v>58</v>
      </c>
      <c r="F7" s="2" t="s">
        <v>59</v>
      </c>
      <c r="G7" s="2" t="s">
        <v>60</v>
      </c>
      <c r="H7" s="2" t="s">
        <v>61</v>
      </c>
      <c r="I7" s="2" t="s">
        <v>62</v>
      </c>
      <c r="J7" s="2" t="s">
        <v>63</v>
      </c>
      <c r="K7" s="2" t="s">
        <v>64</v>
      </c>
      <c r="L7" s="2" t="s">
        <v>65</v>
      </c>
      <c r="M7" s="2" t="s">
        <v>66</v>
      </c>
      <c r="N7" s="2" t="s">
        <v>67</v>
      </c>
    </row>
    <row r="8" spans="1:14" x14ac:dyDescent="0.2">
      <c r="A8" s="2" t="s">
        <v>68</v>
      </c>
      <c r="B8" s="26" t="s">
        <v>68</v>
      </c>
      <c r="C8" t="s">
        <v>69</v>
      </c>
      <c r="D8" s="2" t="s">
        <v>70</v>
      </c>
      <c r="E8" s="2" t="s">
        <v>71</v>
      </c>
      <c r="F8" s="2" t="s">
        <v>72</v>
      </c>
      <c r="G8" s="2" t="s">
        <v>73</v>
      </c>
      <c r="H8" s="2" t="s">
        <v>74</v>
      </c>
    </row>
    <row r="9" spans="1:14" x14ac:dyDescent="0.2">
      <c r="A9" s="2" t="s">
        <v>75</v>
      </c>
      <c r="B9" s="26" t="s">
        <v>94</v>
      </c>
      <c r="C9" t="s">
        <v>76</v>
      </c>
      <c r="D9" s="2" t="s">
        <v>77</v>
      </c>
      <c r="E9" s="2" t="s">
        <v>78</v>
      </c>
    </row>
    <row r="10" spans="1:14" x14ac:dyDescent="0.2">
      <c r="A10" s="2" t="s">
        <v>79</v>
      </c>
      <c r="B10" s="26" t="s">
        <v>95</v>
      </c>
      <c r="C10" t="s">
        <v>80</v>
      </c>
      <c r="D10" s="2" t="s">
        <v>81</v>
      </c>
      <c r="E10" s="2" t="s">
        <v>82</v>
      </c>
      <c r="F10" s="2" t="s">
        <v>83</v>
      </c>
      <c r="G10" s="2" t="s">
        <v>84</v>
      </c>
      <c r="H10" s="2" t="s">
        <v>85</v>
      </c>
      <c r="I10" s="2" t="s">
        <v>86</v>
      </c>
      <c r="J10" s="2" t="s">
        <v>87</v>
      </c>
    </row>
    <row r="11" spans="1:14" s="2" customFormat="1" x14ac:dyDescent="0.2">
      <c r="A11" s="2" t="s">
        <v>121</v>
      </c>
      <c r="B11" s="26" t="s">
        <v>122</v>
      </c>
      <c r="C11" s="2" t="s">
        <v>123</v>
      </c>
      <c r="D11" s="2" t="s">
        <v>124</v>
      </c>
    </row>
    <row r="12" spans="1:14" s="2" customFormat="1" x14ac:dyDescent="0.2">
      <c r="A12" s="2" t="s">
        <v>129</v>
      </c>
      <c r="B12" s="26" t="s">
        <v>130</v>
      </c>
      <c r="C12" s="2" t="s">
        <v>131</v>
      </c>
      <c r="D12" s="2" t="s">
        <v>132</v>
      </c>
    </row>
    <row r="13" spans="1:14" x14ac:dyDescent="0.2">
      <c r="A13" s="2" t="s">
        <v>88</v>
      </c>
      <c r="B13" s="26" t="s">
        <v>101</v>
      </c>
      <c r="C13">
        <v>281</v>
      </c>
      <c r="D13">
        <v>285</v>
      </c>
      <c r="E13">
        <v>282</v>
      </c>
      <c r="F13">
        <v>284</v>
      </c>
    </row>
    <row r="15" spans="1:14" x14ac:dyDescent="0.2">
      <c r="A15" s="2" t="s">
        <v>98</v>
      </c>
      <c r="B15" s="2" t="e">
        <f>VLOOKUP('Input Summary'!B13,Lookups!A2:B13,2,FALSE)</f>
        <v>#N/A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369F4791DBEB489778BF7C1629E673" ma:contentTypeVersion="13" ma:contentTypeDescription="Create a new document." ma:contentTypeScope="" ma:versionID="1f5a72b23e0d1eda39b1ab2630823477">
  <xsd:schema xmlns:xsd="http://www.w3.org/2001/XMLSchema" xmlns:xs="http://www.w3.org/2001/XMLSchema" xmlns:p="http://schemas.microsoft.com/office/2006/metadata/properties" xmlns:ns2="d4a232e4-a64c-46dc-a654-0c52fcb4ac84" xmlns:ns3="3203f819-bfc1-45c8-a575-c9d9471ba6f7" targetNamespace="http://schemas.microsoft.com/office/2006/metadata/properties" ma:root="true" ma:fieldsID="c086d478461d25c4894a194352d11bf7" ns2:_="" ns3:_="">
    <xsd:import namespace="d4a232e4-a64c-46dc-a654-0c52fcb4ac84"/>
    <xsd:import namespace="3203f819-bfc1-45c8-a575-c9d9471ba6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a232e4-a64c-46dc-a654-0c52fcb4ac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03f819-bfc1-45c8-a575-c9d9471ba6f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B818165-417E-48D3-89F0-6950F1E8EB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a232e4-a64c-46dc-a654-0c52fcb4ac84"/>
    <ds:schemaRef ds:uri="3203f819-bfc1-45c8-a575-c9d9471ba6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BAF7125-5035-430E-842C-47A2984A98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9F8AF97-EDCB-45BA-960B-82E8307B1711}">
  <ds:schemaRefs>
    <ds:schemaRef ds:uri="http://purl.org/dc/terms/"/>
    <ds:schemaRef ds:uri="http://purl.org/dc/elements/1.1/"/>
    <ds:schemaRef ds:uri="d4a232e4-a64c-46dc-a654-0c52fcb4ac84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3203f819-bfc1-45c8-a575-c9d9471ba6f7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Input Summary</vt:lpstr>
      <vt:lpstr>Input Grid</vt:lpstr>
      <vt:lpstr>Input EV</vt:lpstr>
      <vt:lpstr>Input EV 2</vt:lpstr>
      <vt:lpstr>Lookups</vt:lpstr>
      <vt:lpstr>AnaheimPublicUtilities</vt:lpstr>
      <vt:lpstr>AustinEnergy</vt:lpstr>
      <vt:lpstr>BramptonHydro</vt:lpstr>
      <vt:lpstr>ConEdison</vt:lpstr>
      <vt:lpstr>DukeEnergyCarolinas</vt:lpstr>
      <vt:lpstr>LassenMunicipalUtilityDistrict</vt:lpstr>
      <vt:lpstr>NationalGrid</vt:lpstr>
      <vt:lpstr>PacificGasandElectric</vt:lpstr>
      <vt:lpstr>PacificGasandElectric_CleanPowerSF</vt:lpstr>
      <vt:lpstr>PSEG_LI</vt:lpstr>
      <vt:lpstr>SouthernCaliforniaEdison</vt:lpstr>
      <vt:lpstr>Utilities</vt:lpstr>
      <vt:lpstr>XCELMinnesota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Veronika Brandmeier</dc:creator>
  <cp:lastModifiedBy>Microsoft Office User</cp:lastModifiedBy>
  <dcterms:created xsi:type="dcterms:W3CDTF">2006-09-16T00:00:00Z</dcterms:created>
  <dcterms:modified xsi:type="dcterms:W3CDTF">2021-11-29T18:15:40Z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0x01010014369F4791DBEB489778BF7C1629E673</vt:lpwstr>
  </property>
</Properties>
</file>