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.-Seguimiento Presupuestario" sheetId="1" state="visible" r:id="rId2"/>
    <sheet name="2.-Relación de Gastos  " sheetId="2" state="visible" r:id="rId3"/>
    <sheet name="3.- Transferencias" sheetId="3" state="visible" r:id="rId4"/>
    <sheet name="4.-Libro de Banco Digital " sheetId="4" state="visible" r:id="rId5"/>
    <sheet name="5.- Conciliación Bancaria" sheetId="5" state="visible" r:id="rId6"/>
    <sheet name="Hoja1" sheetId="6" state="visible" r:id="rId7"/>
    <sheet name="Hoja2" sheetId="7" state="visible" r:id="rId8"/>
  </sheets>
  <externalReferences>
    <externalReference r:id="rId9"/>
  </externalReferences>
  <definedNames>
    <definedName function="false" hidden="false" localSheetId="0" name="_xlnm.Print_Area" vbProcedure="false">'1.-Seguimiento Presupuestario'!$A$1:$F$57</definedName>
    <definedName function="false" hidden="false" localSheetId="1" name="_xlnm.Print_Titles" vbProcedure="false">'2.-Relación de Gastos  '!$4:$6</definedName>
    <definedName function="false" hidden="false" name="total_cost" vbProcedure="false">'[1]Worksheet 1 Project budget'!$E$56</definedName>
    <definedName function="false" hidden="false" name="total_cost_y1" vbProcedure="false">'[1]Worksheet 1 Project budget'!$I$56</definedName>
    <definedName function="false" hidden="false" name="_Order1" vbProcedure="false">255</definedName>
    <definedName function="false" hidden="false" localSheetId="1" name="_xlnm._FilterDatabase" vbProcedure="false">'2.-relación de gastos  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<sst xmlns="http://schemas.openxmlformats.org/spreadsheetml/2006/main" count="3081" uniqueCount="1177">
  <si>
    <t xml:space="preserve">INSTITUTO NACIONAL DE ATENCIÓN INTEGRAL A LA PRIMERA INFANCIA, INAIPI</t>
  </si>
  <si>
    <t xml:space="preserve">PROGRAMA DE BASE FAMILIAR Y COMUNITARIA</t>
  </si>
  <si>
    <t xml:space="preserve">COGESTORAS/CODECOC</t>
  </si>
  <si>
    <t xml:space="preserve">Partidas Presupuestarias</t>
  </si>
  <si>
    <t xml:space="preserve">Presupuesto Aprobado Segundo Año 2021-2022</t>
  </si>
  <si>
    <t xml:space="preserve">Códigos Presupuestarios</t>
  </si>
  <si>
    <t xml:space="preserve">No. de Personal/Montos</t>
  </si>
  <si>
    <t xml:space="preserve">Costo Mensual Unitario</t>
  </si>
  <si>
    <t xml:space="preserve">Cantidad</t>
  </si>
  <si>
    <r>
      <rPr>
        <b val="true"/>
        <sz val="8"/>
        <color rgb="FFFFFFFF"/>
        <rFont val="Franklin Gothic Book"/>
        <family val="2"/>
        <charset val="1"/>
      </rPr>
      <t xml:space="preserve">Total Presupuesto (en DOP)</t>
    </r>
    <r>
      <rPr>
        <vertAlign val="superscript"/>
        <sz val="11"/>
        <color rgb="FF000000"/>
        <rFont val="Calibri"/>
        <family val="2"/>
        <charset val="1"/>
      </rPr>
      <t xml:space="preserve">13</t>
    </r>
  </si>
  <si>
    <t xml:space="preserve">Ejecución</t>
  </si>
  <si>
    <t xml:space="preserve">Balance</t>
  </si>
  <si>
    <t xml:space="preserve"> 1.1 Personal Administrativo del Proyecto</t>
  </si>
  <si>
    <t xml:space="preserve">Coordinador Tecnico del Proyecto</t>
  </si>
  <si>
    <t xml:space="preserve"> Contador </t>
  </si>
  <si>
    <t xml:space="preserve">1.2 Beneficios (TSS y Cesantía)</t>
  </si>
  <si>
    <t xml:space="preserve">Cesantía Personal  del Proyecto </t>
  </si>
  <si>
    <t xml:space="preserve">1.2.1</t>
  </si>
  <si>
    <t xml:space="preserve"> Seguridad Social del Proyecto </t>
  </si>
  <si>
    <t xml:space="preserve">1.2.2</t>
  </si>
  <si>
    <t xml:space="preserve">2. Gastos Generales de Oficina</t>
  </si>
  <si>
    <t xml:space="preserve"> Gastos de oficina</t>
  </si>
  <si>
    <t xml:space="preserve">Gastos de vehículo y Transporte</t>
  </si>
  <si>
    <t xml:space="preserve"> Gastos Financieros</t>
  </si>
  <si>
    <t xml:space="preserve"> Gastos Legales</t>
  </si>
  <si>
    <t xml:space="preserve">3. Costos Administracion del Cafi</t>
  </si>
  <si>
    <t xml:space="preserve">Coordinador del CAFI</t>
  </si>
  <si>
    <t xml:space="preserve">Seguridad Social del Proyecto </t>
  </si>
  <si>
    <t xml:space="preserve">Alimentación</t>
  </si>
  <si>
    <t xml:space="preserve">Reparaciones Menores</t>
  </si>
  <si>
    <t xml:space="preserve">Gastos de Oficina del CAFI</t>
  </si>
  <si>
    <t xml:space="preserve">4. Acompañamiento en Hogares</t>
  </si>
  <si>
    <t xml:space="preserve">Coordinador de Animadoras</t>
  </si>
  <si>
    <t xml:space="preserve">Agente de Estimulación Temprana I</t>
  </si>
  <si>
    <t xml:space="preserve">Agente Educativo I</t>
  </si>
  <si>
    <t xml:space="preserve">Asistente Educativo</t>
  </si>
  <si>
    <t xml:space="preserve">Conserje</t>
  </si>
  <si>
    <t xml:space="preserve">Portero</t>
  </si>
  <si>
    <t xml:space="preserve">Vigilante</t>
  </si>
  <si>
    <t xml:space="preserve">Animadoras I (4)</t>
  </si>
  <si>
    <t xml:space="preserve">Animadoras II (6)</t>
  </si>
  <si>
    <t xml:space="preserve">Kit de  Animadoras</t>
  </si>
  <si>
    <t xml:space="preserve">Equipos electronicos para visitas en hogares</t>
  </si>
  <si>
    <t xml:space="preserve">Visibilidad y Comunicación del Proyecto</t>
  </si>
  <si>
    <t xml:space="preserve">Identificacion para NN</t>
  </si>
  <si>
    <t xml:space="preserve">5- Formacion a Familias</t>
  </si>
  <si>
    <t xml:space="preserve">Material Didactico y Gastable Talleres a Familias</t>
  </si>
  <si>
    <t xml:space="preserve">Meriendas Talleres a Familia</t>
  </si>
  <si>
    <t xml:space="preserve">6. Padrinos y Madrinas</t>
  </si>
  <si>
    <t xml:space="preserve">Capacitacion</t>
  </si>
  <si>
    <t xml:space="preserve">Gastos de Acompañamientos</t>
  </si>
  <si>
    <t xml:space="preserve">7. Articulacion</t>
  </si>
  <si>
    <t xml:space="preserve">Movilizacion Social e Incidente</t>
  </si>
  <si>
    <t xml:space="preserve">Garantia de Derechos (Seguro Nacional de Salud y Registro de Nacimiento)</t>
  </si>
  <si>
    <t xml:space="preserve">8. Fortalecimiento Gestion del Proyecto</t>
  </si>
  <si>
    <t xml:space="preserve">Equipos (Computadoras, Escritorios,Sillas, Retroproyector, Impresoras, Utencilios de Cocina)</t>
  </si>
  <si>
    <t xml:space="preserve">Material Gastable en Sala</t>
  </si>
  <si>
    <t xml:space="preserve">Mantenimiento Sala Estimulación/Educación Inicial</t>
  </si>
  <si>
    <t xml:space="preserve">9. Garantia/Polizas del Proyecto</t>
  </si>
  <si>
    <t xml:space="preserve">Garantía del buen uso del anticipo</t>
  </si>
  <si>
    <t xml:space="preserve">Garantía de fiel cumplimiento del contrato</t>
  </si>
  <si>
    <t xml:space="preserve">Total General</t>
  </si>
  <si>
    <t xml:space="preserve">Balance Inicial</t>
  </si>
  <si>
    <t xml:space="preserve">Transferencias Recibidas</t>
  </si>
  <si>
    <t xml:space="preserve">Menos</t>
  </si>
  <si>
    <t xml:space="preserve">Ejecución Presupuestaria</t>
  </si>
  <si>
    <t xml:space="preserve">Sub-Total</t>
  </si>
  <si>
    <t xml:space="preserve">Balance según Banco</t>
  </si>
  <si>
    <t xml:space="preserve">Balance Final</t>
  </si>
  <si>
    <t xml:space="preserve">  </t>
  </si>
  <si>
    <t xml:space="preserve">CODECOC</t>
  </si>
  <si>
    <t xml:space="preserve">Gasto Total del Proyecto </t>
  </si>
  <si>
    <t xml:space="preserve">Referencia del Desembolso</t>
  </si>
  <si>
    <t xml:space="preserve">Numero</t>
  </si>
  <si>
    <t xml:space="preserve">Fecha Transacción</t>
  </si>
  <si>
    <t xml:space="preserve">Beneficiario</t>
  </si>
  <si>
    <t xml:space="preserve">Concepto del Gasto</t>
  </si>
  <si>
    <t xml:space="preserve">Monto </t>
  </si>
  <si>
    <t xml:space="preserve">Código Presupuestario</t>
  </si>
  <si>
    <t xml:space="preserve">ABRIL 2021</t>
  </si>
  <si>
    <t xml:space="preserve">Gastos del  del proyecto </t>
  </si>
  <si>
    <t xml:space="preserve">DEPOSITO</t>
  </si>
  <si>
    <t xml:space="preserve">PRESTAMO PARA PAGAR DEUDA TSS</t>
  </si>
  <si>
    <t xml:space="preserve">TESORERIA DE LA SEGURIDAD  SOCIAL</t>
  </si>
  <si>
    <t xml:space="preserve">PAGO TSS  ENERO Y FEBRERO 2021(145381.89)</t>
  </si>
  <si>
    <t xml:space="preserve">TESOREIA  DE LA SEGURIDAD SOCIAL</t>
  </si>
  <si>
    <t xml:space="preserve">SEGURIDAD SOCIAL ENERO- FEBRERO 2021/ PROYECTO EMPLEADOS</t>
  </si>
  <si>
    <t xml:space="preserve">SEGURIDAD SOCIAL ENERO-FEBRERO  PROYECTO PATRONO</t>
  </si>
  <si>
    <t xml:space="preserve">SEGURIDAD SOCIAL ENERO-FEBRERO 2021/ PROYECTO EMPLEADOS</t>
  </si>
  <si>
    <t xml:space="preserve">SEGURIDAD SOCIAL ENERO-FEBRERO2021/ PROYECTO EMPLEADOS</t>
  </si>
  <si>
    <t xml:space="preserve">SEGURIDAD SOCIAL PROYECTO. COORD CAFI/PATRONO</t>
  </si>
  <si>
    <t xml:space="preserve">SEGURIDAD SOCIAL PROYECTO. COORD CAFIEMPLEADOS</t>
  </si>
  <si>
    <t xml:space="preserve">SEGURIDAD SOCIAL ACOMPAÑAMIENTO HOGAR /PATRONO</t>
  </si>
  <si>
    <t xml:space="preserve">SEGURIDAD SOCIAL ACOMPAÑAMIENTO HOGAR EMPLEADOS</t>
  </si>
  <si>
    <t xml:space="preserve">RECARGOS E INTERESES</t>
  </si>
  <si>
    <t xml:space="preserve">MARIA MAXIMINA LOPEZ KEVELIER</t>
  </si>
  <si>
    <t xml:space="preserve">PAGO IR-3 MARZO 2021</t>
  </si>
  <si>
    <t xml:space="preserve">RECARGOS  POR MORA</t>
  </si>
  <si>
    <t xml:space="preserve">CKNOMINAS DEL PERSONAL JULIO/AGOST/SEPT/OCT 2020 (1,322,498.33)</t>
  </si>
  <si>
    <t xml:space="preserve">TRANSFERENCIA</t>
  </si>
  <si>
    <t xml:space="preserve">PATRIC YARASETTI HURTADO</t>
  </si>
  <si>
    <t xml:space="preserve">NOMINAS DEL PERSONAL JULIO/AGOST/SEPT/OCT 2020 </t>
  </si>
  <si>
    <t xml:space="preserve">MABEL GONZALEZ GUZMAN</t>
  </si>
  <si>
    <t xml:space="preserve">FRANCISCO REYES PEÑA</t>
  </si>
  <si>
    <t xml:space="preserve">INES MARIA MANZANILLO TRINIDAD</t>
  </si>
  <si>
    <t xml:space="preserve">ROSA ELVITA ACOSTA</t>
  </si>
  <si>
    <t xml:space="preserve">JOSEFA CASTRO CASTILLO</t>
  </si>
  <si>
    <t xml:space="preserve">YOKAIRA DE LA ROSA SUERO</t>
  </si>
  <si>
    <t xml:space="preserve">YACQUELIN ALT ALMONTE TAVERAS</t>
  </si>
  <si>
    <t xml:space="preserve">ALEXANDRA LIRIANO GUZMAN</t>
  </si>
  <si>
    <t xml:space="preserve">RAMONA REMI</t>
  </si>
  <si>
    <t xml:space="preserve">PATRIA NIDIA SANTANA SANCHEZ</t>
  </si>
  <si>
    <t xml:space="preserve">ARIANA E ROMERO DE LOS SANTOS</t>
  </si>
  <si>
    <t xml:space="preserve">ADELAIDA DIAZ CABRAL</t>
  </si>
  <si>
    <t xml:space="preserve">BERTHA VICENTE</t>
  </si>
  <si>
    <t xml:space="preserve">FRANCISCO DIONISIO EENCARNACION</t>
  </si>
  <si>
    <t xml:space="preserve">SEYDA MOSQUEA GONZALEZ</t>
  </si>
  <si>
    <t xml:space="preserve">EPIFANIO MATOS FERRERAS</t>
  </si>
  <si>
    <t xml:space="preserve">ENNIS NIN OLIVERO</t>
  </si>
  <si>
    <t xml:space="preserve">BOLIVAR ENRIQUE RAMIREZ PEREZ</t>
  </si>
  <si>
    <t xml:space="preserve">AJUSTE</t>
  </si>
  <si>
    <t xml:space="preserve">ERROR EN CK NOMINA</t>
  </si>
  <si>
    <t xml:space="preserve">ERROR EN TRANSFERNCIAS</t>
  </si>
  <si>
    <t xml:space="preserve">POR ERROR EN NOMINA</t>
  </si>
  <si>
    <t xml:space="preserve">PAGO DE PRESTAMO DEUDA TSS</t>
  </si>
  <si>
    <t xml:space="preserve">YISCAR DE OLEO</t>
  </si>
  <si>
    <t xml:space="preserve">CARGOS BANCARIOS</t>
  </si>
  <si>
    <t xml:space="preserve">COMPLETIVOABRIL2021</t>
  </si>
  <si>
    <t xml:space="preserve">MAYO 2021</t>
  </si>
  <si>
    <t xml:space="preserve">PAGO DE NOMINA NOV-DIC2020,ENERO A ABRIL PORCIONDE NAV,</t>
  </si>
  <si>
    <t xml:space="preserve">SANTO ANGEL CARVAJAL MOTA </t>
  </si>
  <si>
    <t xml:space="preserve">COMPRA DE MATERIAL Y MATERIAL COCINA </t>
  </si>
  <si>
    <t xml:space="preserve">EMPRESA DIAZ LIRANZO ,S,R,L </t>
  </si>
  <si>
    <t xml:space="preserve">COMPRA DE MATERIAL  DE LIMPIEZA </t>
  </si>
  <si>
    <t xml:space="preserve">ALTA DE VIDA ,S,R.L</t>
  </si>
  <si>
    <t xml:space="preserve">COMPRA 30 BOTELLONES DE AGUAS </t>
  </si>
  <si>
    <t xml:space="preserve">CASA JARABACOA S,R,L.</t>
  </si>
  <si>
    <t xml:space="preserve">COMPRA DEV HIGUIENES DEL COVIC -19</t>
  </si>
  <si>
    <t xml:space="preserve">META COMERCIAL S,R,L </t>
  </si>
  <si>
    <t xml:space="preserve">COMPRA DE MATERIAL GASTABLE  YLIMPIEZA </t>
  </si>
  <si>
    <t xml:space="preserve">UBER </t>
  </si>
  <si>
    <t xml:space="preserve">TRASNPORTE PARA LLEVAR LA COMPRA </t>
  </si>
  <si>
    <t xml:space="preserve">JUNIO 2021</t>
  </si>
  <si>
    <t xml:space="preserve">JULIO 2021</t>
  </si>
  <si>
    <t xml:space="preserve">PAGO DE NOMINA NOV-DIC2020,ENERO A ABRIL 2021 (1,537,500.00)</t>
  </si>
  <si>
    <t xml:space="preserve">Patric Yarasetti Hurtado</t>
  </si>
  <si>
    <t xml:space="preserve">NOMINA NOV-DIC2020,ENERO,FEBRERO,MARZO 2021</t>
  </si>
  <si>
    <t xml:space="preserve">Maria Maximina Lopez Kevelier</t>
  </si>
  <si>
    <t xml:space="preserve">Francisco Reyes Peña</t>
  </si>
  <si>
    <t xml:space="preserve">Ines Maria Manzanillo Trinidad</t>
  </si>
  <si>
    <t xml:space="preserve">Rosa Elvita Acosta</t>
  </si>
  <si>
    <t xml:space="preserve">Josefa Castro Castillo</t>
  </si>
  <si>
    <t xml:space="preserve">Yokaira de la Rosa Suero</t>
  </si>
  <si>
    <t xml:space="preserve">Yacquelin Altagracia Almonte Taveras</t>
  </si>
  <si>
    <t xml:space="preserve">Alexandra Liriano Guzman</t>
  </si>
  <si>
    <t xml:space="preserve">Ramona Remi</t>
  </si>
  <si>
    <t xml:space="preserve">Ariana Estefania Romero de los Santos</t>
  </si>
  <si>
    <t xml:space="preserve">Adelaida Diaz Cabral</t>
  </si>
  <si>
    <t xml:space="preserve">Bertha Vicente</t>
  </si>
  <si>
    <t xml:space="preserve">Francisco Dionisio Eencarnacion</t>
  </si>
  <si>
    <t xml:space="preserve">Seyda Mosquea Gonzalez</t>
  </si>
  <si>
    <t xml:space="preserve">Epifanio Matos Ferreras</t>
  </si>
  <si>
    <t xml:space="preserve">Ennis Nin Olivero</t>
  </si>
  <si>
    <t xml:space="preserve">Bolivar Enrique Ramirez Perez</t>
  </si>
  <si>
    <t xml:space="preserve">COMPRA DE GAS </t>
  </si>
  <si>
    <t xml:space="preserve">PAGO TSS  JULIO   2021(65,508.00)</t>
  </si>
  <si>
    <t xml:space="preserve">SEGURIDAD SOCIAL  JULIO  2021, PROYECTO PATRONO</t>
  </si>
  <si>
    <t xml:space="preserve">SEGURIDAD SOCIAL  JULIO 2021  PROYECTO EMPLEADOS</t>
  </si>
  <si>
    <t xml:space="preserve">SEGURIDAD SOCIAL  JULIO  2021  PROYECTO EMPLEADOS</t>
  </si>
  <si>
    <t xml:space="preserve">SEGURIDAD SOCIAL  PROYECTO COORD. CAFI/PATRONO</t>
  </si>
  <si>
    <t xml:space="preserve">SEGURIDAD  SOCIAL PROYECTO CAFI/EMPLEADOS</t>
  </si>
  <si>
    <t xml:space="preserve">SEGURIDAD SOCIAL ACOMPANAMIENTO HOGAR /PATRONO</t>
  </si>
  <si>
    <t xml:space="preserve">SEGURIDAD SOCIAL ACOMP. HOGAR EMPLEADOS</t>
  </si>
  <si>
    <t xml:space="preserve">SEPTIEMBRE 2021</t>
  </si>
  <si>
    <t xml:space="preserve">PAGO REPARACION D E LUZ</t>
  </si>
  <si>
    <t xml:space="preserve">PAGO IMPUESTO</t>
  </si>
  <si>
    <t xml:space="preserve">COMPRA MATERIALES /REPARAR LLAVE DE COCINA</t>
  </si>
  <si>
    <t xml:space="preserve">COMPRA VASOS HIGIENICOS</t>
  </si>
  <si>
    <t xml:space="preserve">PAGO TSS CORRESPONDIENTE A GOST. 2021,</t>
  </si>
  <si>
    <t xml:space="preserve">SEGURIDAD SOCIAL AGO/2021/PROYECTO PATRONO</t>
  </si>
  <si>
    <t xml:space="preserve">SEGURIDAD SOCIAL AGOS/2021/PROYCTO EMPLEADOS</t>
  </si>
  <si>
    <t xml:space="preserve">SEGURIDAD SOCIAL AGOS/2021/COORD CAFI/PATRONO</t>
  </si>
  <si>
    <t xml:space="preserve">SEGURIDAD SOCIAL /COORD/ PROYECTO/ EMPLEADOS</t>
  </si>
  <si>
    <t xml:space="preserve">SEGURIDAD SOCIAL ACOMPAÑAMIENTO HOGAR/PATRONO</t>
  </si>
  <si>
    <t xml:space="preserve">SEGURIDAD SOCIAL ACOMPAÑAMIENTO  HOGAR EMPLEADOS</t>
  </si>
  <si>
    <t xml:space="preserve">PAGO  COMPRA DE 30 GALONES DE AGUA</t>
  </si>
  <si>
    <t xml:space="preserve">AJUSTE POR  DIFERENCIA  CARGO BANCARIO</t>
  </si>
  <si>
    <t xml:space="preserve">PAGO TRASPORTE DE COMPRA</t>
  </si>
  <si>
    <t xml:space="preserve">COMPRA MATERIALES PARA APERTURA</t>
  </si>
  <si>
    <t xml:space="preserve">NULO</t>
  </si>
  <si>
    <t xml:space="preserve">PATRIC  YARASETTI  HURTADO</t>
  </si>
  <si>
    <t xml:space="preserve">MANTENIMIENTO DE CAFI (FUMIGACION TODA EL AREA)</t>
  </si>
  <si>
    <t xml:space="preserve">PAGO TRANSPORTE Y GESTIONES DE APERTURA</t>
  </si>
  <si>
    <t xml:space="preserve">PAGO  IR3</t>
  </si>
  <si>
    <t xml:space="preserve">COMPRA ESTUFA CAFI</t>
  </si>
  <si>
    <t xml:space="preserve">MARIA M. LOPEZ</t>
  </si>
  <si>
    <t xml:space="preserve">PAGO  DE UNA PROPORCION DEL  1ER. AÑO CONTRATO</t>
  </si>
  <si>
    <t xml:space="preserve">COMPRA DE BISCOCHO  Y OTROS DE  APERTURA </t>
  </si>
  <si>
    <t xml:space="preserve">COMPRA SALA DE ALIMENTACION</t>
  </si>
  <si>
    <t xml:space="preserve">PAGO TRANSPORTE COMPRA DE AIIMENTO</t>
  </si>
  <si>
    <t xml:space="preserve">TESORERIA DE LA SEGURIDAD SOCIAL</t>
  </si>
  <si>
    <t xml:space="preserve">PAGO TSS MES SEPTIEMBRE /2021</t>
  </si>
  <si>
    <t xml:space="preserve">SEGURIDAD SOCIAL PROYECTO PATRONO/SEPT. 2021</t>
  </si>
  <si>
    <t xml:space="preserve">SEGURIDAD SOCIAL PROYECTO EMPLEADOS /SEPT. 2021</t>
  </si>
  <si>
    <t xml:space="preserve">SEGURIDAD SOCIAL PROYECTO  COORD CAFI/PATRONO 2021</t>
  </si>
  <si>
    <t xml:space="preserve">SEGURIDAD SOCIAL PROYECTO COORD CAFI/EMPLEADOS  2021</t>
  </si>
  <si>
    <t xml:space="preserve">SEGURIDAD SOCIAL ACOMPAÑAMIENTO HOGAR PATRONO</t>
  </si>
  <si>
    <t xml:space="preserve">SEGURIDAD SOCIALACOMPAÑAMIENTO HOGAR EMPLEADOS</t>
  </si>
  <si>
    <t xml:space="preserve">PATRIC YARASETTI HURTADO </t>
  </si>
  <si>
    <t xml:space="preserve">PAGO TRASPORTE COMPRAR ALIMENTACION SALA Y ENTREGA</t>
  </si>
  <si>
    <t xml:space="preserve"> </t>
  </si>
  <si>
    <t xml:space="preserve">PATRIC YARASETTI  HURTADO</t>
  </si>
  <si>
    <t xml:space="preserve">COMPRA ALIMENTACION  DE LA SALA /SOBRANTE (112,00) VER ANEXO</t>
  </si>
  <si>
    <t xml:space="preserve">ALTA VIDA</t>
  </si>
  <si>
    <t xml:space="preserve">COMPRA 30 GALONES DE AGUA  SEPTIEMBRE</t>
  </si>
  <si>
    <t xml:space="preserve">COMPRA ALIMENTOS Y TRANSPORTE / SOBRANTE (93,00) VER ANEXO</t>
  </si>
  <si>
    <t xml:space="preserve">METAL COMERCIAL</t>
  </si>
  <si>
    <t xml:space="preserve">COMPRA GUANTES Y MASCARILLAS</t>
  </si>
  <si>
    <t xml:space="preserve">CAMBIO DE ALMOHADILLA Y COMPRA GOMA DE SELLO</t>
  </si>
  <si>
    <t xml:space="preserve">OCTUBRE 2021</t>
  </si>
  <si>
    <t xml:space="preserve">NOMINA ABRIL, MAYO, JUNIO, JULIO, AGOSTO Y SEPIEMBRE2021/1,789787,25 </t>
  </si>
  <si>
    <t xml:space="preserve">INES MARI MANZANILLO</t>
  </si>
  <si>
    <t xml:space="preserve">EPIFANIO MATOS</t>
  </si>
  <si>
    <t xml:space="preserve">JOSEFA CASTRO</t>
  </si>
  <si>
    <t xml:space="preserve">ALEXANDRA LIRIANO</t>
  </si>
  <si>
    <t xml:space="preserve">ROSA E. ACOSTA</t>
  </si>
  <si>
    <t xml:space="preserve">YAQUELIN ALTAGRACIA ALMONTE TAVERA</t>
  </si>
  <si>
    <t xml:space="preserve">ARIANA E. ROMERO</t>
  </si>
  <si>
    <t xml:space="preserve">RAMONA  REMI</t>
  </si>
  <si>
    <t xml:space="preserve">FRANCISCO D. REYES PEÑA</t>
  </si>
  <si>
    <t xml:space="preserve">MARIA  M. LOPEZ</t>
  </si>
  <si>
    <t xml:space="preserve">FRANCISCO D. ENCARNACION</t>
  </si>
  <si>
    <t xml:space="preserve">YOKAIRA DE LA ROSA</t>
  </si>
  <si>
    <t xml:space="preserve">ENNI NIN</t>
  </si>
  <si>
    <t xml:space="preserve">ADELAIDA DIAZ</t>
  </si>
  <si>
    <t xml:space="preserve">SEYDA MOSQUEA GONZALES</t>
  </si>
  <si>
    <t xml:space="preserve">BOLIVAR E. RAMIREZ</t>
  </si>
  <si>
    <t xml:space="preserve">HIENA CATALINA HERNANDEZ</t>
  </si>
  <si>
    <t xml:space="preserve">PAGO NOMINA CORRESPONDIENTE A SEPTIEMBRE DEL 2021</t>
  </si>
  <si>
    <t xml:space="preserve">LILIAN PATRICIA CORDERO DICKSON</t>
  </si>
  <si>
    <t xml:space="preserve">COMPRA ALIMENTACION MAS  $500 DE GASOLINA</t>
  </si>
  <si>
    <t xml:space="preserve">MANTENIMIENTO DEL CAFI</t>
  </si>
  <si>
    <t xml:space="preserve">PAGO IR3, CORRESPONDIENTE A OCTUBRE</t>
  </si>
  <si>
    <t xml:space="preserve">PAGO  TRANSPORTE  / SEGÚN ANEXO (CK 959)</t>
  </si>
  <si>
    <t xml:space="preserve">MAXIMO LIRIA BAUTISTA</t>
  </si>
  <si>
    <t xml:space="preserve">JESICA ALTAGRACIA PANIAGUA</t>
  </si>
  <si>
    <t xml:space="preserve">MIGUELINA VILLANUEVA</t>
  </si>
  <si>
    <t xml:space="preserve">CARGO BANCARIO</t>
  </si>
  <si>
    <t xml:space="preserve">PAGO TSS MES SEPTIEMBRE /2021 (79,860,40)</t>
  </si>
  <si>
    <t xml:space="preserve">SEGURIDAD SOCIAL SEPT./2021/PROYECTO PATRONO</t>
  </si>
  <si>
    <t xml:space="preserve">SEGURIDAD SOCIAL SEPT./2021/PROYCTO EMPLEADOS</t>
  </si>
  <si>
    <t xml:space="preserve">SEGURIDAD SOCIAL  SEPT/2021/COORD CAFI/PATRONO</t>
  </si>
  <si>
    <t xml:space="preserve">COPIAS IMPRESIONES /ENTREGA DEL INFORME FINANCIERO</t>
  </si>
  <si>
    <t xml:space="preserve">TRANSPORTE ENTREGA DEL INFORME FINANCIERO</t>
  </si>
  <si>
    <t xml:space="preserve">COMPRA DE ALIMENTCION PARA LA SALA Y TRANSPORTE</t>
  </si>
  <si>
    <t xml:space="preserve">TRANSPORTE </t>
  </si>
  <si>
    <t xml:space="preserve">METAL COMERCIAL R L</t>
  </si>
  <si>
    <t xml:space="preserve">COMPRA KIT PARA LAS ANIMADORAS</t>
  </si>
  <si>
    <t xml:space="preserve">FRANCISCO REYES  PEÑA</t>
  </si>
  <si>
    <t xml:space="preserve">ENTREGA PRESUPUESTO SEPTIEMBRE Y OCTUBRE</t>
  </si>
  <si>
    <t xml:space="preserve">REEMBOLSO COMPLETIVO DE LA FACTURA PRICE SMART</t>
  </si>
  <si>
    <t xml:space="preserve">NOVIEMBRE 2021</t>
  </si>
  <si>
    <t xml:space="preserve">COMPRA  30  GALONES DE AGUA </t>
  </si>
  <si>
    <t xml:space="preserve">PATRIC   YARASETTI  HURTADO</t>
  </si>
  <si>
    <t xml:space="preserve">PAGO TRANSPORTE LLEVAR DOCUMENTOS A INAIPI</t>
  </si>
  <si>
    <t xml:space="preserve">COMPRA ALIMENTO S PARA LA SALA </t>
  </si>
  <si>
    <t xml:space="preserve">PAGO TRANSPORTE TRAER COMPRA </t>
  </si>
  <si>
    <t xml:space="preserve">COMPLETIVO COMPRA ALIMENTO PARA LA SALA</t>
  </si>
  <si>
    <t xml:space="preserve">PATRIC   YARASETTI    HURTADO</t>
  </si>
  <si>
    <t xml:space="preserve">TRANSPORTE ENTREGA FACTURA</t>
  </si>
  <si>
    <t xml:space="preserve">COMPRA ALIMENTOS Y TRANSPORTE </t>
  </si>
  <si>
    <t xml:space="preserve">PAGO TRANSPORTE</t>
  </si>
  <si>
    <t xml:space="preserve">GASTOS DE OFICINA</t>
  </si>
  <si>
    <t xml:space="preserve">PAGO TSS CORRESP. A NOVIEMBRE-2021 (CK. 978/74,242,40)</t>
  </si>
  <si>
    <t xml:space="preserve">SEGURIDAD SOCIAL NOV./2021/PROYECTO PATRONO</t>
  </si>
  <si>
    <t xml:space="preserve">SEGURIDAD SOCIAL NOV./2021/PROYCTO EMPLEADOS</t>
  </si>
  <si>
    <t xml:space="preserve">SEGURIDAD SOCIAL NOV ./2021/PROYCTO EMPLEADOS</t>
  </si>
  <si>
    <t xml:space="preserve">SEGURIDAD SOCIAL  NOV. /2021/COORD CAFI/PATRONO</t>
  </si>
  <si>
    <t xml:space="preserve">SEGURIDAD SOCIAL NOV. /COORD/ PROYECTO/ EMPLEADOS</t>
  </si>
  <si>
    <t xml:space="preserve">SEGURIDAD SOCIAL  NOV. 2021 ACOMPAÑAMIENTO HOGAR/PATRONO</t>
  </si>
  <si>
    <t xml:space="preserve">SEGURIDAD SOCIAL NOV.2021 ACOMPAÑAMIENTO  HOGAR EMPLEADOS</t>
  </si>
  <si>
    <t xml:space="preserve">SEGURIDAD SOCIAL NOV./ ACOMPAÑAMIENTO HOGAR EMPLEADOS</t>
  </si>
  <si>
    <t xml:space="preserve">SEGURIDAD SOCIAL  NOV./ ACOMPAÑAMIENTO HOGAR EMPLEADOS</t>
  </si>
  <si>
    <t xml:space="preserve">SEGURIDAD SOCIAL NOV./  ACOMPAÑAMIENTO HOGAR EMPLEADOS</t>
  </si>
  <si>
    <t xml:space="preserve">SEGURIDAD SOCIAL  NOV. / ACOMPAÑAMIENTO HOGAR EMPLEADOS</t>
  </si>
  <si>
    <t xml:space="preserve">COMPRA DE ALIMENTOS</t>
  </si>
  <si>
    <t xml:space="preserve">PAGO TRANSPORTE LLEVAR  COMPRA DE ALIMENTOS</t>
  </si>
  <si>
    <t xml:space="preserve">PAGO IR3, CORRESPONDIENTE A  NOVIEMBRE 2021</t>
  </si>
  <si>
    <t xml:space="preserve">DELTA IMPORT S. R. L.</t>
  </si>
  <si>
    <t xml:space="preserve">COMPRA DE UNA (1) IMPRESORA MULTIFUNCIONAL MF-267 DW</t>
  </si>
  <si>
    <t xml:space="preserve">. </t>
  </si>
  <si>
    <t xml:space="preserve">METAL COMERCIAL, S . R . L.</t>
  </si>
  <si>
    <t xml:space="preserve">COMPRA TONER</t>
  </si>
  <si>
    <t xml:space="preserve">COMPRA PAPEL HIGIENICO</t>
  </si>
  <si>
    <t xml:space="preserve">COMPRA BEJIGA</t>
  </si>
  <si>
    <t xml:space="preserve">COMPRA FUNDAS DE BASURA</t>
  </si>
  <si>
    <t xml:space="preserve">PATRIC  YARASETTI  HUERTADO</t>
  </si>
  <si>
    <t xml:space="preserve">PAGO NOMINA CORESP.  A LOS MESES  OCT. Y NOV. 2021 (578,191,50)</t>
  </si>
  <si>
    <t xml:space="preserve">ENNI NIN OLIVERO</t>
  </si>
  <si>
    <t xml:space="preserve">PAGO NOMINA CORRESP. A LOS MESES OCT. Y NOV./2021</t>
  </si>
  <si>
    <t xml:space="preserve">PAGO NOMINA CORRESP. A L MES OCTUBRE  /2021</t>
  </si>
  <si>
    <t xml:space="preserve">VANESSA MARIA RODRIGUEZ REYES</t>
  </si>
  <si>
    <t xml:space="preserve">PAGO NOMINA CORESPONDIENTE A NOVIEMBRE /2021</t>
  </si>
  <si>
    <t xml:space="preserve">ANTONIO AYBAR</t>
  </si>
  <si>
    <t xml:space="preserve">PAGO NOMINA CORRESPONDIENTE A NOVIEMBRE /2021</t>
  </si>
  <si>
    <t xml:space="preserve">COMPRA GAS PARA COCINAR A LA SALA</t>
  </si>
  <si>
    <t xml:space="preserve">DCIEMBRE 2021</t>
  </si>
  <si>
    <t xml:space="preserve">COMPRA DE ALIMENTOS PARA LA SALA</t>
  </si>
  <si>
    <t xml:space="preserve">COMPRA COMBUSTIBLE PARA COMPRAR   Y  TRAER LA COMPRA</t>
  </si>
  <si>
    <t xml:space="preserve">TRANSPORTE  COMPRAR   Y  TRAER LA  COMPRA</t>
  </si>
  <si>
    <t xml:space="preserve">MARIA MAXIMINIA LOPEZ</t>
  </si>
  <si>
    <t xml:space="preserve">PAGO TRANSPORTES / LLEVAR INFORMES/OCT. Y NOVIEMBRE 2021 </t>
  </si>
  <si>
    <t xml:space="preserve">COMPRA VARIOS DESECHABLES ACTIVIDAD   DE CIERRE NIÑOS</t>
  </si>
  <si>
    <t xml:space="preserve">ALTA VIDA, S R L</t>
  </si>
  <si>
    <t xml:space="preserve">COMPRA 30 BOTELLONES DE AGUA</t>
  </si>
  <si>
    <t xml:space="preserve">COMPRA PARA ACTIVIDAD  NAVIDEÑA DE LOS NIÑOR/TRANSPORTE</t>
  </si>
  <si>
    <t xml:space="preserve">PAGO TRANSPORTE COMPRAR VARIOS CELEBRACION NAVIDAD NIÑOS</t>
  </si>
  <si>
    <t xml:space="preserve">PATRIC   YARASETTI   HURTADO</t>
  </si>
  <si>
    <t xml:space="preserve">PAGO NOMINA CORRESPONDIENTE A DICIEMBRE 2021</t>
  </si>
  <si>
    <t xml:space="preserve">MARIA MAXIMINIA LOPEZ KEVELIER</t>
  </si>
  <si>
    <t xml:space="preserve">NULO PARA CONFECCIONAR LA CHEQUERA SIGUIENTE  (MODELO)</t>
  </si>
  <si>
    <t xml:space="preserve">YAQUELIN ALTAGRACIA ALMONTE TAVERAS</t>
  </si>
  <si>
    <t xml:space="preserve">ALEXANDRA LIRIANO GUZMAN </t>
  </si>
  <si>
    <t xml:space="preserve">SEIDA MOSQUEA GONZALEZ</t>
  </si>
  <si>
    <t xml:space="preserve">EPIFANIO MATOS FERRERAS </t>
  </si>
  <si>
    <t xml:space="preserve">BOLIVAR  ENRIQUE RAMIREZ  PEREZ</t>
  </si>
  <si>
    <t xml:space="preserve">LILIAN  PATRICIA CORDERO DICKSON</t>
  </si>
  <si>
    <t xml:space="preserve">JESSICA ALTAGRACIA PANIAGUA</t>
  </si>
  <si>
    <t xml:space="preserve">FRANCISCO DIONICIO ENCARNACION</t>
  </si>
  <si>
    <t xml:space="preserve">ARIANA  E. ROMERO DE LOS SANTOS</t>
  </si>
  <si>
    <t xml:space="preserve">PAGO TSS CORRESP./ A DICIEMBRE DEL /2021 (79860,40) CK.1025</t>
  </si>
  <si>
    <t xml:space="preserve">SEGURIDAD SOCIAL  DIC./2021/PROYECTO PATRONO</t>
  </si>
  <si>
    <t xml:space="preserve">SEGURIDAD SOCIAL DIC./2021/PROYCTO EMPLEADOS</t>
  </si>
  <si>
    <t xml:space="preserve">SEGURIDAD SOCIAL DIC ./2021/PROYCTO EMPLEADOS</t>
  </si>
  <si>
    <t xml:space="preserve">SEGURIDAD SOCIAL  DIC. /2021/COORD CAFI/PATRONO</t>
  </si>
  <si>
    <t xml:space="preserve">SEGURIDAD SOCIAL DIC. /COORD/ PROYECTO/ EMPLEADOS</t>
  </si>
  <si>
    <t xml:space="preserve">SEGURIDAD SOCIAL  DIC. 2021 ACOMPAÑAMIENTO HOGAR/PATRONO</t>
  </si>
  <si>
    <t xml:space="preserve">SEGURIDAD SOCIAL DIC.2021 ACOMPAÑAMIENTO  HOGAR EMPLEADOS</t>
  </si>
  <si>
    <t xml:space="preserve">SEGURIDAD SOCIAL DIC./ ACOMPAÑAMIENTO HOGAR EMPLEADOS</t>
  </si>
  <si>
    <t xml:space="preserve">SEGURIDAD SOCIAL  DIC./ ACOMPAÑAMIENTO HOGAR EMPLEADOS</t>
  </si>
  <si>
    <t xml:space="preserve">SEGURIDAD SOCIAL DIC./  ACOMPAÑAMIENTO HOGAR EMPLEADOS</t>
  </si>
  <si>
    <t xml:space="preserve">SEGURIDAD SOCIAL  DIC. / ACOMPAÑAMIENTO HOGAR EMPLEADOS</t>
  </si>
  <si>
    <t xml:space="preserve">CARGOS BANCARIOS  DEL MES DE NOV.2021/ NO REFF. EL MOVIMIENTO</t>
  </si>
  <si>
    <t xml:space="preserve">CARGO BANCO /NOV/21. NO REFLEJADO EN EL MOV. ANTERIOR</t>
  </si>
  <si>
    <t xml:space="preserve">CARGOS BANCARIO 31-12-2021</t>
  </si>
  <si>
    <t xml:space="preserve">CARGOS  BANCARIOS AL 31-12-2021</t>
  </si>
  <si>
    <t xml:space="preserve">ENERO 2022</t>
  </si>
  <si>
    <t xml:space="preserve">17-ENERO-/2022</t>
  </si>
  <si>
    <t xml:space="preserve">PAGO TRANSPORTE / ENTREGAR INFORMES FINANCIERO DIC. 2021</t>
  </si>
  <si>
    <t xml:space="preserve">PAGO IR-3  DIC. 2021/  ENERO 2022</t>
  </si>
  <si>
    <t xml:space="preserve">PAGO TRANSPORTE / COMPRA VILLA CONSUELO Y BRAVO</t>
  </si>
  <si>
    <t xml:space="preserve">25-ENERO-/2022</t>
  </si>
  <si>
    <t xml:space="preserve">PATRY YARASETTI HURTADO</t>
  </si>
  <si>
    <t xml:space="preserve">COMPA ALIMENTOS PARA LA SALA</t>
  </si>
  <si>
    <t xml:space="preserve">COMPRA DE ENCUENTRO FAMILIAR</t>
  </si>
  <si>
    <t xml:space="preserve">COMPRA COMBUSTIBLE PARA TRAER  LA COMPRA</t>
  </si>
  <si>
    <t xml:space="preserve">TESORERIA DE LA SEGURIDAD EL SOCIAL (79,860,40)</t>
  </si>
  <si>
    <t xml:space="preserve">PAGO TSS, CORRESPONDIENTE A  ENERO /2022(79860,40)</t>
  </si>
  <si>
    <t xml:space="preserve">SEGURIDAD SOCIAL ENERO./2022/PROYECTO PATRONO</t>
  </si>
  <si>
    <t xml:space="preserve">SEGURIDAD SOCIAL ENERO./2022/PROYCTO EMPLEADOS</t>
  </si>
  <si>
    <t xml:space="preserve">SEGURIDAD SOCIAL ENERO ./2022/PROYCTO EMPLEADOS</t>
  </si>
  <si>
    <t xml:space="preserve">SEGURIDAD SOCIAL  ENERO. /2022/COORD CAFI/PATRONO</t>
  </si>
  <si>
    <t xml:space="preserve">SEGURIDAD SOCIAL ENERO. /COORD/ PROYECTO/ EMPLEADOS</t>
  </si>
  <si>
    <t xml:space="preserve">SEGURIDAD SOCIAL  ENERO. 2022 ACOMPAÑAMIENTO HOGAR/PATRONO</t>
  </si>
  <si>
    <t xml:space="preserve">SEGURIDAD SOCIAL ENERO.2022 ACOMPAÑAMIENTO  HOGAR EMPLEADOS</t>
  </si>
  <si>
    <t xml:space="preserve">SEGURIDAD SOCIAL ENERO./ ACOMPAÑAMIENTO HOGAR EMPLEADOS</t>
  </si>
  <si>
    <t xml:space="preserve">SEGURIDAD SOCIAL  ENERO./ ACOMPAÑAMIENTO HOGAR EMPLEADOS</t>
  </si>
  <si>
    <t xml:space="preserve">SEGURIDAD SOCIAL ENERO./  ACOMPAÑAMIENTO HOGAR EMPLEADOS</t>
  </si>
  <si>
    <t xml:space="preserve">SEGURIDAD SOCIAL  ENERO. / ACOMPAÑAMIENTO HOGAR EMPLEADOS</t>
  </si>
  <si>
    <t xml:space="preserve">METAL COMERCIAL, S. R. L.</t>
  </si>
  <si>
    <t xml:space="preserve">COMPRA DEL CAFI PARA MANTENIMIENTO SALA</t>
  </si>
  <si>
    <t xml:space="preserve">COMPRA MASCARILLAS , FUNDAS DE BASURAS, ALCOHOL /Y OTROS</t>
  </si>
  <si>
    <t xml:space="preserve">COMPRA  KID DE ANIMADORA</t>
  </si>
  <si>
    <t xml:space="preserve">COMPRA CARPETAS MEMORIA Y PAPEL  BONN PARA LA OFICINA</t>
  </si>
  <si>
    <t xml:space="preserve">COMPRA PARA ENCUENTRO FAMILIAR</t>
  </si>
  <si>
    <t xml:space="preserve">COMPRA COMBUSTIBLE / COMPRA REUNION DE FAMILIA</t>
  </si>
  <si>
    <t xml:space="preserve">CHEQUE DEVUELTO  DEL 15-12-2021</t>
  </si>
  <si>
    <t xml:space="preserve">CHEQUE DEVUELTO DEL 15-12-2021</t>
  </si>
  <si>
    <t xml:space="preserve">CARGOS BANCARIOS  AL 23-12-2021</t>
  </si>
  <si>
    <t xml:space="preserve">CARGOS BANCARIOS AL 23-12-2021</t>
  </si>
  <si>
    <t xml:space="preserve">FEBRERO 2022</t>
  </si>
  <si>
    <t xml:space="preserve">PATRIC YARARSETTI  HURTADO </t>
  </si>
  <si>
    <t xml:space="preserve">TRASPORTE  /ENTREGA DE INFORME TECNICO Y FINACIERO </t>
  </si>
  <si>
    <t xml:space="preserve">PATRIC  YARASETTI  HURTADO </t>
  </si>
  <si>
    <t xml:space="preserve">COMPRA DE ALIMENTACION </t>
  </si>
  <si>
    <t xml:space="preserve">COMPRAS COMBUSTIBLE COMPRAS </t>
  </si>
  <si>
    <t xml:space="preserve">PAGO IR-3</t>
  </si>
  <si>
    <t xml:space="preserve">SEGURIDAD SOCIAL FEBRERO./2022/PROYECTO PATRONO</t>
  </si>
  <si>
    <t xml:space="preserve">SEGURIDAD SOCIAL FEBRERO./2022/PROYCTO EMPLEADOS</t>
  </si>
  <si>
    <t xml:space="preserve">SEGURIDAD SOCIAL FEBRERO ./2022/PROYCTO EMPLEADOS</t>
  </si>
  <si>
    <t xml:space="preserve">SEGURIDAD SOCIAL  FEBRERO. /2022/COORD CAFI/PATRONO</t>
  </si>
  <si>
    <t xml:space="preserve">SEGURIDAD SOCIAL FEBRERO. /COORD/ PROYECTO/ EMPLEADOS</t>
  </si>
  <si>
    <t xml:space="preserve">SEGURIDAD SOCIAL  FEBRERO/. 2022 ACOMPAÑAMIENTO HOGAR/PATRONO</t>
  </si>
  <si>
    <t xml:space="preserve">SEGURIDAD SOCIAL FEBRERO/.2022 ACOMPAÑAMIENTO  HOGAR EMPLEADOS</t>
  </si>
  <si>
    <t xml:space="preserve">SEGURIDAD SOCIAL FEBRERO./ ACOMPAÑAMIENTO HOGAR EMPLEADOS</t>
  </si>
  <si>
    <t xml:space="preserve">SEGURIDAD SOCIAL  FEBRERO./ ACOMPAÑAMIENTO HOGAR EMPLEADOS</t>
  </si>
  <si>
    <t xml:space="preserve">SEGURIDAD SOCIAL FEBRERO./  ACOMPAÑAMIENTO HOGAR EMPLEADOS</t>
  </si>
  <si>
    <t xml:space="preserve">SEGURIDAD SOCIAL  FEBRERO. / ACOMPAÑAMIENTO HOGAR EMPLEADOS</t>
  </si>
  <si>
    <t xml:space="preserve">COMPRAS GASTO DE OFICINA / PAGO IMPUESTO </t>
  </si>
  <si>
    <t xml:space="preserve">COMPRAS MERIENDA TALLERES FAMILAR </t>
  </si>
  <si>
    <t xml:space="preserve">COMPRA SALA  DE ESTIMULACION </t>
  </si>
  <si>
    <t xml:space="preserve">COMPRA COMBUSTIBLE / COMPRA </t>
  </si>
  <si>
    <t xml:space="preserve">CARGOS BANCARIOS  AL 28-2-2022</t>
  </si>
  <si>
    <t xml:space="preserve">CARGOS BANCARIOS AL 28-02-2022</t>
  </si>
  <si>
    <t xml:space="preserve">MARZO 2022</t>
  </si>
  <si>
    <t xml:space="preserve">COMPRA ALIMENTACION MARZO 2022</t>
  </si>
  <si>
    <t xml:space="preserve">COMPRA TONE / ARLICULACION DE INCIDENCIA / Y TRANSPORTE</t>
  </si>
  <si>
    <t xml:space="preserve">TRANSPORTE</t>
  </si>
  <si>
    <t xml:space="preserve">COMPRA DE MATERIAL OFICINA /LIMPIEZA Y KID DE ANIMADORAS</t>
  </si>
  <si>
    <t xml:space="preserve">KID DE ANIMADORAS</t>
  </si>
  <si>
    <t xml:space="preserve">MATERIALES DE MANTENIMIENTO</t>
  </si>
  <si>
    <t xml:space="preserve">COMPRA MATERIALES PARA LA SALA</t>
  </si>
  <si>
    <t xml:space="preserve">COMPRA DE GAS</t>
  </si>
  <si>
    <t xml:space="preserve">ALTA VIDA, SRL</t>
  </si>
  <si>
    <t xml:space="preserve">COMPRA BOTELLONES DE AGUA / ENERO /FEBRERO</t>
  </si>
  <si>
    <t xml:space="preserve">COMPRA ALIMENTO S PARA LA SALA  Y TRANSPORTE</t>
  </si>
  <si>
    <t xml:space="preserve">PAGO I R 3 </t>
  </si>
  <si>
    <t xml:space="preserve">MERIENDA ENCUENTRO FAMILIARES</t>
  </si>
  <si>
    <t xml:space="preserve">SOCRATE ORLANDO PEGUERO  LOPEZ</t>
  </si>
  <si>
    <t xml:space="preserve">TRANSPORTE ENTREGA DE INFORME TECNICO Y FINANCIERO/FEBRERO</t>
  </si>
  <si>
    <t xml:space="preserve">PAGO TSS CORRESPONDIENTE A MARZO/2022 (85,118,00)</t>
  </si>
  <si>
    <t xml:space="preserve">SEGURIDAD SOCIAL MARZO./2022/PROYECTO PATRON</t>
  </si>
  <si>
    <t xml:space="preserve">SEGURIDAD SOCIAL MARZO./2022/PROYCTO EMPLEADOS</t>
  </si>
  <si>
    <t xml:space="preserve">SEGURIDAD SOCIAL MARZO ./2022/PROYCTO EMPLEADOS</t>
  </si>
  <si>
    <t xml:space="preserve">SEGURIDAD SOCIAL  MARZO. /2022/COORD CAFI/PATRONO</t>
  </si>
  <si>
    <t xml:space="preserve">SEGURIDAD SOCIAL  MARZO. /COORD/ PROYECTO/ EMPLEADOS</t>
  </si>
  <si>
    <t xml:space="preserve">SEGURIDAD SOCIAL  MARZO. 2022 ACOMPAÑAMIENTO HOGAR/PATRONO</t>
  </si>
  <si>
    <t xml:space="preserve">SEGURIDAD SOCIAL MARZO.2022 ACOMPAÑAMIENTO  HOGAR EMPLEADOS</t>
  </si>
  <si>
    <t xml:space="preserve">SEGURIDAD SOCIAL  MARZO./ ACOMPAÑAMIENTO HOGAR EMPLEADOS</t>
  </si>
  <si>
    <t xml:space="preserve">SEGURIDAD SOCIAL MARZO./ ACOMPAÑAMIENTO HOGAR EMPLEADOS</t>
  </si>
  <si>
    <t xml:space="preserve">SEGURIDAD SOCIAL  MARZO./  ACOMPAÑAMIENTO HOGAR EMPLEADOS</t>
  </si>
  <si>
    <t xml:space="preserve">SEGURIDAD SOCIAL MARZO./  ACOMPAÑAMIENTO HOGAR EMPLEADOS</t>
  </si>
  <si>
    <t xml:space="preserve">SEGURIDAD SOCIAL  MARZO. / ACOMPAÑAMIENTO HOGAR EMPLEADOS</t>
  </si>
  <si>
    <t xml:space="preserve">COMPRRA ALIMENTOS  SALA/ TALLER  FAMILIA Y TRANSPORTE</t>
  </si>
  <si>
    <t xml:space="preserve">COMPRA PARA TALLER  PARA LAS FAMILIAS</t>
  </si>
  <si>
    <t xml:space="preserve">COMPRA TRANPA PARA LOS RATONE </t>
  </si>
  <si>
    <t xml:space="preserve">COMPRA COMBUSTIBLES</t>
  </si>
  <si>
    <t xml:space="preserve">TRASPORTE DE COMPRA  Y FIRMA ADENDO</t>
  </si>
  <si>
    <t xml:space="preserve">METAL COMERCIAL  S.R. L.</t>
  </si>
  <si>
    <t xml:space="preserve">COMPRA PAPEL HIGIENICO  JUMBO</t>
  </si>
  <si>
    <t xml:space="preserve">COMPRA DE ALMOHADILLA  DEL SELLO Y GOMA</t>
  </si>
  <si>
    <t xml:space="preserve">CARGO BANCARIO MARZO 2022</t>
  </si>
  <si>
    <t xml:space="preserve">CARGOS BANCARIO  MARZO AL 30-03-2022</t>
  </si>
  <si>
    <t xml:space="preserve">ABRIL 2022</t>
  </si>
  <si>
    <t xml:space="preserve">COMPRA ALIMENTOS/ACTIVIDAD/HABICHUELA CON DULCE Y TRANSPORTE</t>
  </si>
  <si>
    <t xml:space="preserve">PAGO IR3</t>
  </si>
  <si>
    <t xml:space="preserve">PAGO  NOMINA , ENERO/ FEBRERO Y MARZO DEL 2022</t>
  </si>
  <si>
    <t xml:space="preserve">VANESA MARIA RODRIGUEZ REYES</t>
  </si>
  <si>
    <t xml:space="preserve">YACQUELIN ALTAGRACIA ALMONTE TAVERAS</t>
  </si>
  <si>
    <t xml:space="preserve">FRANCISCO  DIONISIO ENCARNACION</t>
  </si>
  <si>
    <t xml:space="preserve">JESSICA ALT. PANIAGUA</t>
  </si>
  <si>
    <t xml:space="preserve">PAGO DE  LA REGALIA /DIC. 2021</t>
  </si>
  <si>
    <t xml:space="preserve">FRANCISCO DIONISIO ENCARNACION</t>
  </si>
  <si>
    <t xml:space="preserve">COMPRA DE EXTENSION ELECTRICA Y PAGO CERTIFICACION DGII</t>
  </si>
  <si>
    <t xml:space="preserve">PAGO DE LA TSS CORRESPONDIENTE A L  ABRIL DEL 2022(85118,00)</t>
  </si>
  <si>
    <t xml:space="preserve">SEGURIDAD SOCIAL ABRIL./2022/PROYECTO PATRON</t>
  </si>
  <si>
    <t xml:space="preserve">SEGURIDAD SOCIAL ABRIL./2022/PROYCTO EMPLEADOS</t>
  </si>
  <si>
    <t xml:space="preserve">SEGURIDAD SOCIAL  ABRIL/2022/PROYCTO EMPLEADOS</t>
  </si>
  <si>
    <t xml:space="preserve">SEGURIDAD SOCIAL  ABRIL /2022/COORD CAFI/PATRONO</t>
  </si>
  <si>
    <t xml:space="preserve">SEGURIDAD SOCIAL  ABRIL /COORD/ PROYECTO/ EMPLEADOS</t>
  </si>
  <si>
    <t xml:space="preserve">SEGURIDAD SOCIAL  ABRIL 2022 ACOMPAÑAMIENTO HOGAR/PATRONO</t>
  </si>
  <si>
    <t xml:space="preserve">SEGURIDAD SOCIAL ABRI/2022 ACOMPAÑAMIENTO  HOGAR EMPLEADOS</t>
  </si>
  <si>
    <t xml:space="preserve">SEGURIDAD SOCIAL  ABRIL/ ACOMPAÑAMIENTO HOGAR EMPLEADOS</t>
  </si>
  <si>
    <t xml:space="preserve">SEGURIDAD SOCIAL  ABRIL./ ACOMPAÑAMIENTO HOGAR EMPLEADOS</t>
  </si>
  <si>
    <t xml:space="preserve">SEGURIDAD SOCIAL ABRIL./ ACOMPAÑAMIENTO HOGAR EMPLEADOS</t>
  </si>
  <si>
    <t xml:space="preserve">SEGURIDAD SOCIAL  ABRIL/  ACOMPAÑAMIENTO HOGAR EMPLEADOS</t>
  </si>
  <si>
    <t xml:space="preserve">SEGURIDAD SOCIAL ABRIL/  ACOMPAÑAMIENTO HOGAR EMPLEADOS</t>
  </si>
  <si>
    <t xml:space="preserve">SEGURIDAD SOCIAL ABRIL./  ACOMPAÑAMIENTO HOGAR EMPLEADOS</t>
  </si>
  <si>
    <t xml:space="preserve">SEGURIDAD SOCIAL  ABRIL. / ACOMPAÑAMIENTO HOGAR EMPLEADOS</t>
  </si>
  <si>
    <t xml:space="preserve">COMPRA TALLERES  Y ALIMENTACION / MAS TRANSPORTE/ Y JUMPER/INVER,</t>
  </si>
  <si>
    <t xml:space="preserve">PAGO NOMINA CORRESPONDIENTE ABRIL 2022</t>
  </si>
  <si>
    <t xml:space="preserve">PAGO CORRESPONDIENTE ABRIL 2022</t>
  </si>
  <si>
    <t xml:space="preserve">VANESSA MARIA RORIGUEZ REYES</t>
  </si>
  <si>
    <t xml:space="preserve">PAGO NOMINA CORRESPONDIENTE A BRIL 2022</t>
  </si>
  <si>
    <t xml:space="preserve">COMPRA ENVASE DESECHABLE PARA JORNADA DE VACUNA /CODECOC</t>
  </si>
  <si>
    <t xml:space="preserve">CARGO BANCARIO  ABRIL 2022</t>
  </si>
  <si>
    <t xml:space="preserve">CARGOS BANCARIO  ABRIL AL 30-04-2022</t>
  </si>
  <si>
    <t xml:space="preserve">MAYO 2022</t>
  </si>
  <si>
    <t xml:space="preserve">TRANSPORTE META COMERCIAL Y LOS MINA</t>
  </si>
  <si>
    <t xml:space="preserve">VALERYN  COMERCIAL EIRL</t>
  </si>
  <si>
    <t xml:space="preserve">COMPRA  MATERIAL DE LIMPIEZA </t>
  </si>
  <si>
    <t xml:space="preserve">METAL COMERCIAL  SRL</t>
  </si>
  <si>
    <t xml:space="preserve">COMPRA MATERIALES  DE OFICINA </t>
  </si>
  <si>
    <t xml:space="preserve">PAGO TRANSPORTE PARA IR A UNA REUNION A INAIPI</t>
  </si>
  <si>
    <t xml:space="preserve">PROVISION C BS  SRL</t>
  </si>
  <si>
    <t xml:space="preserve">COMPRA YOGUR PARA LA SALA</t>
  </si>
  <si>
    <t xml:space="preserve">COMPRA ALIMENTACION PARA LA SALA /TRANSPORTE /ENTREGA INFORME</t>
  </si>
  <si>
    <t xml:space="preserve">COMPRA  VARIOS  PARA ACTIVIDAD / TALLER FAMILIA </t>
  </si>
  <si>
    <t xml:space="preserve">COMPRA DE ALIMENTACION Y TALLER  Y TRANSPORTE </t>
  </si>
  <si>
    <t xml:space="preserve">COMPRA DE ACTIVIDAD DE LAS MADRES Y SALA</t>
  </si>
  <si>
    <t xml:space="preserve">PAGO TRANSPORTE COMPRAR Y TRAER COMPRA</t>
  </si>
  <si>
    <t xml:space="preserve">COMPRA  COMESTIBLE / ENCUENTRO FAMILIARES</t>
  </si>
  <si>
    <t xml:space="preserve">COMPRA GALONES E AGUA MAYO/2022</t>
  </si>
  <si>
    <t xml:space="preserve">º </t>
  </si>
  <si>
    <t xml:space="preserve">TESORERIA DE LA SEGURIDAD SOCIAL (85,118,00)</t>
  </si>
  <si>
    <t xml:space="preserve">PAGO  TSS CORRESPONDIENTE A L MES  DE MAYO/2022</t>
  </si>
  <si>
    <t xml:space="preserve">SEGURIDAD SOCIAL MAYO./2022/PROYECTO PATRON</t>
  </si>
  <si>
    <t xml:space="preserve">SEGURIDAD SOCIAL MAYO./2022/PROYCTO EMPLEADOS</t>
  </si>
  <si>
    <t xml:space="preserve">SEGURIDAD SOCIAL  MAYO/2022/PROYCTO EMPLEADOS</t>
  </si>
  <si>
    <t xml:space="preserve">SEGURIDAD SOCIAL  MAYO/2022/COORD CAFI/PATRONO</t>
  </si>
  <si>
    <t xml:space="preserve">SEGURIDAD SOCIAL  MAYO /COORD/ PROYECTO/ EMPLEADOS</t>
  </si>
  <si>
    <t xml:space="preserve">SEGURIDAD SOCIAL  MAYO/ 2022 ACOMPAÑAMIENTO HOGAR/PATRONO</t>
  </si>
  <si>
    <t xml:space="preserve">SEGURIDAD SOCIAL MAYO/2022 ACOMPAÑAMIENTO  HOGAR EMPLEADOS</t>
  </si>
  <si>
    <t xml:space="preserve">SEGURIDAD SOCIAL  MAYO/ 2022  ACOMPAÑAMIENTO HOGAR EMPLEADOS</t>
  </si>
  <si>
    <t xml:space="preserve">SEGURIDAD SOCIAL  MAYO/2022 ACOMPAÑAMIENTO HOGAR EMPLEADOS</t>
  </si>
  <si>
    <t xml:space="preserve">SEGURIDAD SOCIAL MAYO/2022 ACOMPAÑAMIENTO HOGAR EMPLEADOS</t>
  </si>
  <si>
    <t xml:space="preserve">SEGURIDAD SOCIAL  MAYO/2022  ACOMPAÑAMIENTO HOGAR EMPLEADOS</t>
  </si>
  <si>
    <t xml:space="preserve">SEGURIDAD SOCIAL MAYO/2022  ACOMPAÑAMIENTO HOGAR EMPLEADOS</t>
  </si>
  <si>
    <t xml:space="preserve">SEGURIDAD SOCIAL  MAYO./2022 ACOMPAÑAMIENTO HOGAR EMPLEADOS</t>
  </si>
  <si>
    <t xml:space="preserve">SEGURIDAD SOCIAL MAYO./2022  ACOMPAÑAMIENTO HOGAR EMPLEADOS</t>
  </si>
  <si>
    <t xml:space="preserve">SEGURIDAD SOCIAL  MAYO /2022 ACOMPAÑAMIENTO HOGAR EMPLEADOS</t>
  </si>
  <si>
    <t xml:space="preserve">PATRIC YARASETTI HURTAO</t>
  </si>
  <si>
    <t xml:space="preserve">PAGO NOMINA CORRESPONDIENTE A MAYO/2022</t>
  </si>
  <si>
    <t xml:space="preserve">MARIA MAXIMINIA  LOPEZ KEVELIER</t>
  </si>
  <si>
    <t xml:space="preserve">INES MARIA MANZANILLO  TRINIDAD</t>
  </si>
  <si>
    <t xml:space="preserve">VANESSA MARIA RODRIGUEZ  REYES</t>
  </si>
  <si>
    <t xml:space="preserve">YACQUELIN ALT. ALMONTE TAVERAS</t>
  </si>
  <si>
    <t xml:space="preserve">ARIANA E. ROMERO DE LOS SANTOS</t>
  </si>
  <si>
    <t xml:space="preserve">BOLIVAR ENRIQUE RAMIREZ P.</t>
  </si>
  <si>
    <t xml:space="preserve">LILIANA PATRICIA CORDERO DICKSON</t>
  </si>
  <si>
    <t xml:space="preserve">COMPRA PARA ACTIVIDAD DE LAS MADRES</t>
  </si>
  <si>
    <t xml:space="preserve">COMPRA ACTIVIDAD DE LAS MADRES</t>
  </si>
  <si>
    <t xml:space="preserve">COMPRA  DE ALIMENTACION / SALA Y TRANSPORTE</t>
  </si>
  <si>
    <t xml:space="preserve">CARGO BANCARIO  MAYO  2022</t>
  </si>
  <si>
    <t xml:space="preserve">CARGOS BANCARIO  ABRIL AL 30-05-2022</t>
  </si>
  <si>
    <t xml:space="preserve">JUNIO 2022</t>
  </si>
  <si>
    <t xml:space="preserve">COMPRA  COMESTIBLES , PAGO IR3 Y TRANSPORTE</t>
  </si>
  <si>
    <t xml:space="preserve">COMPRA VARIIOS MANTENIMIENTO DE LA SALA /VER ANEXOS</t>
  </si>
  <si>
    <t xml:space="preserve">COMPRAS  PREPARATIVO ACTIVIDAD DE NIÑOS</t>
  </si>
  <si>
    <t xml:space="preserve">PAGO I R 3 , CORRESPONDIENTE </t>
  </si>
  <si>
    <t xml:space="preserve">COMPRA ALIMENTO S PARA LA  SALA Y ACTIVIDAD DE NIÑOS</t>
  </si>
  <si>
    <t xml:space="preserve">COMPRA DIVERSA DE OFICINA , SALA  MANT. DE OFICINA LIMPIEZA</t>
  </si>
  <si>
    <t xml:space="preserve">COMPRA MATERIAL GASTABLES  PARA SALA /OFICINA/ LIMPIEZA  </t>
  </si>
  <si>
    <t xml:space="preserve">COMPRA MATERIAL GASTABLES PARA OFICINA</t>
  </si>
  <si>
    <t xml:space="preserve">COMPRA  ALIMENTACION Y GAS</t>
  </si>
  <si>
    <t xml:space="preserve">TRANSPORTE / COMPRA ALIMENTOS Y GAS</t>
  </si>
  <si>
    <t xml:space="preserve">COMPRA ALIMENTO PARA LA SALA </t>
  </si>
  <si>
    <t xml:space="preserve">PAGO TSS CORRESPONDIENTE A JUNIO /2022</t>
  </si>
  <si>
    <t xml:space="preserve">SEGURIDAD SOCIAL JUNIO/2022/PROYECTO PATRON</t>
  </si>
  <si>
    <t xml:space="preserve">SEGURIDAD SOCIAL JUNIO./2022/PROYCTO EMPLEADOS</t>
  </si>
  <si>
    <t xml:space="preserve">SEGURIDAD SOCIAL  JUNIO/2022/PROYCTO EMPLEADOS</t>
  </si>
  <si>
    <t xml:space="preserve">SEGURIDAD SOCIAL  JUNIO/2022/COORD CAFI/PATRONO</t>
  </si>
  <si>
    <t xml:space="preserve">SEGURIDAD SOCIAL  JUNIO /COORD/ PROYECTO/ EMPLEADOS</t>
  </si>
  <si>
    <t xml:space="preserve">SEGURIDAD SOCIAL  JUNIO/ 2022 ACOMPAÑAMIENTO HOGAR/PATRONO</t>
  </si>
  <si>
    <t xml:space="preserve">SEGURIDAD SOCIAL JUNIO/2022 ACOMPAÑAMIENTO  HOGAR EMPLEADOS</t>
  </si>
  <si>
    <t xml:space="preserve">SEGURIDAD SOCIAL  JUNIO/ 2022  ACOMPAÑAMIENTO HOGAR EMPLEADOS</t>
  </si>
  <si>
    <t xml:space="preserve">SEGURIDAD SOCIAL  JUNIO/2022 ACOMPAÑAMIENTO HOGAR EMPLEADOS</t>
  </si>
  <si>
    <t xml:space="preserve">SEGURIDAD SOCIAL JUNIO/2022 ACOMPAÑAMIENTO HOGAR EMPLEADOS</t>
  </si>
  <si>
    <t xml:space="preserve">SEGURIDAD SOCIAL  JUNIO/2022  ACOMPAÑAMIENTO HOGAR EMPLEADOS</t>
  </si>
  <si>
    <t xml:space="preserve">SEGURIDAD SOCIAL JUNIO/2022  ACOMPAÑAMIENTO HOGAR EMPLEADOS</t>
  </si>
  <si>
    <t xml:space="preserve">SEGURIDAD SOCIAL  JUNIO./2022 ACOMPAÑAMIENTO HOGAR EMPLEADOS</t>
  </si>
  <si>
    <t xml:space="preserve">SEGURIDAD SOCIAL JUNIO./2022  ACOMPAÑAMIENTO HOGAR EMPLEADOS</t>
  </si>
  <si>
    <t xml:space="preserve">SEGURIDAD SOCIAL  JUNIO /2022 ACOMPAÑAMIENTO HOGAR EMPLEADOS</t>
  </si>
  <si>
    <t xml:space="preserve">CPMPRA  VARIOS PARA ACTIVIDAD Y SALA /SEGÚN ANEXO</t>
  </si>
  <si>
    <t xml:space="preserve">TRANSPORTE REALIZAR COMPRAR</t>
  </si>
  <si>
    <t xml:space="preserve">COMPRA BROCHA</t>
  </si>
  <si>
    <t xml:space="preserve">COMPRAS VARIOS PARA ACTIVIDAD DE NIÑOS/ SEGÚN ANEXOS</t>
  </si>
  <si>
    <t xml:space="preserve">COMPRA COMESTIBLES PARA ACTIVIDAD DE NIÑOS</t>
  </si>
  <si>
    <t xml:space="preserve">METAL COMERCIAL , SRL</t>
  </si>
  <si>
    <t xml:space="preserve">COMPRA TONER  PARA LA SALA </t>
  </si>
  <si>
    <t xml:space="preserve">IMPRESIÓN CERTIFICADO/ ACTIVIDAD DE NIÑOS</t>
  </si>
  <si>
    <t xml:space="preserve">PAGO NOMINA CORRESPONDIENTE A JUNIO 2022</t>
  </si>
  <si>
    <t xml:space="preserve">COMPRA ACTIVIDADES DE LOS NIÑOS</t>
  </si>
  <si>
    <t xml:space="preserve">COMPRA ACTIVIDADES DE LOS NIÑOS/ TRANSPORTE/ VER ANEXOS</t>
  </si>
  <si>
    <t xml:space="preserve">COMPRA ALIMENTOS PARA LA SALA</t>
  </si>
  <si>
    <t xml:space="preserve">TRANSPORTE /COMPRA REALIZADA</t>
  </si>
  <si>
    <t xml:space="preserve">COMPLETIVO COMPRA DE LA ACTIVIDAD  DE CK 1233/ VER ANEXOS</t>
  </si>
  <si>
    <t xml:space="preserve">PAGO TRANSPORTE ENTREGA DE INFORME TECNICO Y FINANCIERO</t>
  </si>
  <si>
    <t xml:space="preserve">PAGO AGUA CORRESPONDIENTE A JUNIO/2022</t>
  </si>
  <si>
    <t xml:space="preserve">CARGO BANCARIO  JUNIO 2022</t>
  </si>
  <si>
    <t xml:space="preserve">CARGOS BANCARIO  ABRIL AL 30-06-2022</t>
  </si>
  <si>
    <t xml:space="preserve">JULIO 2022</t>
  </si>
  <si>
    <t xml:space="preserve">PAGO IR3, TRANSPORTE ENTREGA INFORME FINANCIERO JUNIO/ OTROS/</t>
  </si>
  <si>
    <t xml:space="preserve">TRANSPORTE /ENTREGAR INFORME FINANCIERO / JUNIO E IR AL BANCO</t>
  </si>
  <si>
    <t xml:space="preserve">PAGO TSS CORRESPONDIENTE A JULIO /2022 (85118.00)</t>
  </si>
  <si>
    <t xml:space="preserve">SEGURIDAD SOCIAL JULIO/2022/PROYECTO PATRON</t>
  </si>
  <si>
    <t xml:space="preserve">SEGURIDAD SOCIAL JULIO./2022/PROYCTO EMPLEADOS</t>
  </si>
  <si>
    <t xml:space="preserve">SEGURIDAD SOCIAL  JULIO/2022/PROYCTO EMPLEADOS</t>
  </si>
  <si>
    <t xml:space="preserve">SEGURIDAD SOCIAL  JULIO/2022/COORD CAFI/PATRONO</t>
  </si>
  <si>
    <t xml:space="preserve">SEGURIDAD SOCIAL  JULIO /COORD/ PROYECTO/ EMPLEADOS</t>
  </si>
  <si>
    <t xml:space="preserve">SEGURIDAD SOCIAL  JULIO/ 2022 ACOMPAÑAMIENTO HOGAR/PATRONO</t>
  </si>
  <si>
    <t xml:space="preserve">SEGURIDAD SOCIAL JULIO/2022 ACOMPAÑAMIENTO  HOGAR EMPLEADOS</t>
  </si>
  <si>
    <t xml:space="preserve">SEGURIDAD SOCIAL  JULIO/ 2022  ACOMPAÑAMIENTO HOGAR EMPLEADOS</t>
  </si>
  <si>
    <t xml:space="preserve">SEGURIDAD SOCIAL  JULIO/2022 ACOMPAÑAMIENTO HOGAR EMPLEADOS</t>
  </si>
  <si>
    <t xml:space="preserve">SEGURIDAD SOCIAL JULIO/2022 ACOMPAÑAMIENTO HOGAR EMPLEADOS</t>
  </si>
  <si>
    <t xml:space="preserve">SEGURIDAD SOCIAL  JULIO/2022  ACOMPAÑAMIENTO HOGAR EMPLEADOS</t>
  </si>
  <si>
    <t xml:space="preserve">SEGURIDAD SOCIAL JULIO/2022  ACOMPAÑAMIENTO HOGAR EMPLEADOS</t>
  </si>
  <si>
    <t xml:space="preserve">SEGURIDAD SOCIAL  JULIO./2022 ACOMPAÑAMIENTO HOGAR EMPLEADOS</t>
  </si>
  <si>
    <t xml:space="preserve">SEGURIDAD SOCIAL JULIO./2022  ACOMPAÑAMIENTO HOGAR EMPLEADOS</t>
  </si>
  <si>
    <t xml:space="preserve">SEGURIDAD SOCIAL  JULIO /2022 ACOMPAÑAMIENTO HOGAR EMPLEADOS</t>
  </si>
  <si>
    <t xml:space="preserve">PAGO TRANSPORTE ENTREGA INFORME TECNICO JULIO / PAGO TSS</t>
  </si>
  <si>
    <t xml:space="preserve">NJULO</t>
  </si>
  <si>
    <t xml:space="preserve">PAGO NOMINA CORRESPONDIENTE A JULIO /2022</t>
  </si>
  <si>
    <t xml:space="preserve">INES M. MANZANILLO TRINIDAD</t>
  </si>
  <si>
    <t xml:space="preserve">YACQUELIN ALT, ALMONTE TAVERA</t>
  </si>
  <si>
    <t xml:space="preserve">CARGO BANCARIO  JULIO  2022</t>
  </si>
  <si>
    <t xml:space="preserve">CARGOS BANCARIO  AL 31-07-2022</t>
  </si>
  <si>
    <t xml:space="preserve">AGOSTO 2022</t>
  </si>
  <si>
    <t xml:space="preserve">COMPRA COMBUSTIBLE TRANSPORTE METAL COMERCIAL/FERRETERIA</t>
  </si>
  <si>
    <t xml:space="preserve">FRANCISCO ALBERTO RAMOS</t>
  </si>
  <si>
    <t xml:space="preserve">COMPRA PINTURA PARA PINTAR EL CAFI</t>
  </si>
  <si>
    <t xml:space="preserve">JUAN FRANCISCO MARCELINO</t>
  </si>
  <si>
    <t xml:space="preserve">COMPRA DE UN TINACO</t>
  </si>
  <si>
    <t xml:space="preserve">MIGUEL ANGEL MOREL SALVADOR</t>
  </si>
  <si>
    <t xml:space="preserve">PAGO MANO DE OBRA PINTAR CAFI</t>
  </si>
  <si>
    <t xml:space="preserve">RICARDO A PEREZ LOPEZ</t>
  </si>
  <si>
    <t xml:space="preserve">PAGO MANO DE OBRA TRABAJO DE PLOMERIA</t>
  </si>
  <si>
    <t xml:space="preserve">COMPRA DE SALA</t>
  </si>
  <si>
    <t xml:space="preserve">HILARIO NUÑEZ / FERRETERIA ECONOMATO</t>
  </si>
  <si>
    <t xml:space="preserve">COMPRA MATERIALES DE PLOMERIA</t>
  </si>
  <si>
    <t xml:space="preserve">PAGO TRANSPORTE PARA IR A  REUNION A INAIPI/ ENTREGA DE CARTA</t>
  </si>
  <si>
    <t xml:space="preserve">PAGO NOMINA CORRESPONDIENTE AL MES DE AGOSTO/2022</t>
  </si>
  <si>
    <t xml:space="preserve">FRANCISCO</t>
  </si>
  <si>
    <t xml:space="preserve">PAGO TSS, CORRESPONDIENTE A  SEPT. /2022(85118.00)</t>
  </si>
  <si>
    <t xml:space="preserve">SEGURIDAD SOCIAL  AGOSTO/2022/PROYECTO PATRON</t>
  </si>
  <si>
    <t xml:space="preserve">SEGURIDAD SOCIAL  AGOSTO/2022/PROYCTO EMPLEADOS</t>
  </si>
  <si>
    <t xml:space="preserve">SEGURIDAD SOCIAL  AGOSTO/2022/COORD CAFI/PATRONO</t>
  </si>
  <si>
    <t xml:space="preserve">SEGURIDAD SOCIAL  AGOSTO /COORD/ PROYECTO/ EMPLEADOS</t>
  </si>
  <si>
    <t xml:space="preserve">SEGURIDAD SOCIAL  AGOSTO/ 2022 ACOMPAÑAMIENTO HOGAR/PATRONO</t>
  </si>
  <si>
    <t xml:space="preserve">SEGURIDAD SOCIAL AGOSTO/2022 ACOMPAÑAMIENTO  HOGAR EMPLEADOS</t>
  </si>
  <si>
    <t xml:space="preserve">SEGURIDAD SOCIAL  AGOSTO/ 2022  ACOMPAÑAMIENTO HOGAR EMPLEADOS</t>
  </si>
  <si>
    <t xml:space="preserve">SEGURIDAD SOCIAL  AGOSTO/2022 ACOMPAÑAMIENTO HOGAR EMPLEADOS</t>
  </si>
  <si>
    <t xml:space="preserve">SEGURIDAD SOCIAL AGOSTO/2022 ACOMPAÑAMIENTO HOGAR EMPLEADOS</t>
  </si>
  <si>
    <t xml:space="preserve">SEGURIDAD SOCIAL  AGOSTO/2022  ACOMPAÑAMIENTO HOGAR EMPLEADOS</t>
  </si>
  <si>
    <t xml:space="preserve">SEGURIDAD SOCIAL AGOSTO/2022  ACOMPAÑAMIENTO HOGAR EMPLEADOS</t>
  </si>
  <si>
    <t xml:space="preserve">SEGURIDAD SOCIAL  AGOSTO./2022 ACOMPAÑAMIENTO HOGAR EMPLEADOS</t>
  </si>
  <si>
    <t xml:space="preserve">SEGURIDAD SOCIAL AGOSTO./2022  ACOMPAÑAMIENTO HOGAR EMPLEADOS</t>
  </si>
  <si>
    <t xml:space="preserve">SEGURIDAD SOCIAL  AGOSTO /2022 ACOMPAÑAMIENTO HOGAR EMPLEADOS</t>
  </si>
  <si>
    <t xml:space="preserve">COMPRA DE SALA Y DE TALLERES LACTANCIA /LA DIFERENCIA  PAGADA CK.1311</t>
  </si>
  <si>
    <t xml:space="preserve">DESIFECTANTES Y OTROS DE LIMPIEZAS</t>
  </si>
  <si>
    <t xml:space="preserve">COMPRA VARIOS COMESTIBLES/ PARA LA SASA</t>
  </si>
  <si>
    <t xml:space="preserve">COMPRA SERVILLETAS, VASOS Y OTRO / TALLER LACTANCIA MATERNA</t>
  </si>
  <si>
    <t xml:space="preserve">PAGO TRANSPORTE HACER COMPRA </t>
  </si>
  <si>
    <t xml:space="preserve">COMPLETIVO COMPRA DEL BRAVO/ DEL CK. 1311 SALDO FACTURA DEL BRAVO (756.00)</t>
  </si>
  <si>
    <t xml:space="preserve">PAGO TRANSPORTE ENTREGAR INFORME FINANCIERO FISICO JULIO/2022</t>
  </si>
  <si>
    <t xml:space="preserve">COMPRA GLOBOS PARA LA ACTIVIDAD</t>
  </si>
  <si>
    <t xml:space="preserve">COMPRA AGUA PARA EL CONSUMO/ AGOSTO 2022</t>
  </si>
  <si>
    <t xml:space="preserve">JHANCEL ALEJANDRO GARCIA</t>
  </si>
  <si>
    <t xml:space="preserve">PAGO DE INSTALACION DEL INTERNET Y SERVICIO /JULIO/2022</t>
  </si>
  <si>
    <t xml:space="preserve">PAGO IR-3, AGOSTO 2022</t>
  </si>
  <si>
    <t xml:space="preserve">CARGO BANCARIO  AGOSTO  2022</t>
  </si>
  <si>
    <t xml:space="preserve">CARGOS BANCARIO  AL 24-08-2022</t>
  </si>
  <si>
    <t xml:space="preserve">Relación de Transferencia </t>
  </si>
  <si>
    <t xml:space="preserve">Fecha de Transferencia </t>
  </si>
  <si>
    <t xml:space="preserve">Transferencia en RD$</t>
  </si>
  <si>
    <t xml:space="preserve">Fecha de Recibido</t>
  </si>
  <si>
    <t xml:space="preserve">DOP</t>
  </si>
  <si>
    <t xml:space="preserve">FONDOS</t>
  </si>
  <si>
    <t xml:space="preserve">Total </t>
  </si>
  <si>
    <t xml:space="preserve">Control Libro Bancario  Proyecto  Experiencias Existentes</t>
  </si>
  <si>
    <t xml:space="preserve">Mes de septiembre2021</t>
  </si>
  <si>
    <t xml:space="preserve">Fecha</t>
  </si>
  <si>
    <t xml:space="preserve">Ck. No.</t>
  </si>
  <si>
    <t xml:space="preserve">Beneficiario </t>
  </si>
  <si>
    <t xml:space="preserve">Detalle</t>
  </si>
  <si>
    <t xml:space="preserve">DR</t>
  </si>
  <si>
    <t xml:space="preserve">CR</t>
  </si>
  <si>
    <t xml:space="preserve">Balance al 30 de Marzo 2021</t>
  </si>
  <si>
    <t xml:space="preserve">PAGO TSS  ENERO Y FEBRERO 2021</t>
  </si>
  <si>
    <t xml:space="preserve">TRANSFERENCIA PORCION 2DO. DESMBOLSO</t>
  </si>
  <si>
    <t xml:space="preserve">TRANSFENCIA</t>
  </si>
  <si>
    <t xml:space="preserve">ERROR EN CK DE NOMINA</t>
  </si>
  <si>
    <t xml:space="preserve">ERROR EN TRASFERENCIA A EMPLEADOS</t>
  </si>
  <si>
    <t xml:space="preserve">Balance al 29 de Abril 2021</t>
  </si>
  <si>
    <t xml:space="preserve">COMPLETIVO ABRIL</t>
  </si>
  <si>
    <t xml:space="preserve">Balance al 30 de Abril 2021</t>
  </si>
  <si>
    <t xml:space="preserve">03/05/20021</t>
  </si>
  <si>
    <t xml:space="preserve">PAGO DE NOMINA NOV,DIC2020, ENERO -ABRILPROP.DE NAV</t>
  </si>
  <si>
    <t xml:space="preserve">NULO </t>
  </si>
  <si>
    <t xml:space="preserve">PATRIA NIDIA SANTANASANCHEZ </t>
  </si>
  <si>
    <t xml:space="preserve">COMPRA DE GAS Y MATERIAL COCINA </t>
  </si>
  <si>
    <t xml:space="preserve">EMPRESA DIAZ LIRANZO S,R,L </t>
  </si>
  <si>
    <t xml:space="preserve">COMPRAS DE MATERIAL LIMPIEZA </t>
  </si>
  <si>
    <t xml:space="preserve">ALTA VIDA,S,R,L </t>
  </si>
  <si>
    <t xml:space="preserve">CASA JARABACOA ,S,R,L</t>
  </si>
  <si>
    <t xml:space="preserve">COMPRA DE HIGUIENES COVIC-19 </t>
  </si>
  <si>
    <t xml:space="preserve">META COMERCIAL ,S,R,L </t>
  </si>
  <si>
    <t xml:space="preserve">COMPRA DE MATERIAL GASTABLE Y LIMPIEZA </t>
  </si>
  <si>
    <t xml:space="preserve">TRASNPORTE LLEVAR LA COMPRA </t>
  </si>
  <si>
    <t xml:space="preserve">Balance al 30 de mayo 2021</t>
  </si>
  <si>
    <t xml:space="preserve">Balance al 30 de junio 2021</t>
  </si>
  <si>
    <t xml:space="preserve">DEPOSITO </t>
  </si>
  <si>
    <t xml:space="preserve">TRANSFERENCIA LIQUIDACION 2DO. DESEMBOLSO </t>
  </si>
  <si>
    <t xml:space="preserve">CK. NOMINA DEL PERSONAL NOV-MARZO2021(1537500.00)</t>
  </si>
  <si>
    <t xml:space="preserve">TRASFERENCIA </t>
  </si>
  <si>
    <t xml:space="preserve">PAGO DE LA TSS DE JULIO 2021</t>
  </si>
  <si>
    <t xml:space="preserve">GUMERSINDO NOLASCO</t>
  </si>
  <si>
    <t xml:space="preserve">PAGO REPARACION LUZ</t>
  </si>
  <si>
    <t xml:space="preserve">PAGO IR3 PERIODO JULIO</t>
  </si>
  <si>
    <t xml:space="preserve">COMPRA MATERIALES REPARAR LLAVE DE LA COCINA</t>
  </si>
  <si>
    <t xml:space="preserve">COMPRA DE VASOS HIGIENICOS Y FOSFORO</t>
  </si>
  <si>
    <t xml:space="preserve">PAGO DE LA TSS DE AGOSTO </t>
  </si>
  <si>
    <t xml:space="preserve">COMPRA DE 30 GALONES DE AGUA (AGUA POTABLE)</t>
  </si>
  <si>
    <t xml:space="preserve">AJUSTE POR DIFERENCIA  /BANCO</t>
  </si>
  <si>
    <t xml:space="preserve">AJUSTE POR DIFERENCIA CARGOS BANCARIOS</t>
  </si>
  <si>
    <t xml:space="preserve">Balance al  de agosto 2021</t>
  </si>
  <si>
    <t xml:space="preserve">PAGO TRANSPORTE DE LA COMPRA</t>
  </si>
  <si>
    <t xml:space="preserve">METAL COMERCIAL, R. L.</t>
  </si>
  <si>
    <t xml:space="preserve">COMPRA MATERIALES APERTURA CAFI</t>
  </si>
  <si>
    <t xml:space="preserve">PATRIC YASETTI HURTADO</t>
  </si>
  <si>
    <t xml:space="preserve">COMPRA MATERIALES PARA LA APERTURA</t>
  </si>
  <si>
    <t xml:space="preserve">COMPRA MANTENIMIENTO DE CAFI Y FUMIGACION CENTRO</t>
  </si>
  <si>
    <t xml:space="preserve">PARIC YARASETTI HURTADO</t>
  </si>
  <si>
    <t xml:space="preserve">PAGO IR3 SEPTIEMBRE 2021 Y TRANSPORTE</t>
  </si>
  <si>
    <t xml:space="preserve">JANAM MUEBLES</t>
  </si>
  <si>
    <t xml:space="preserve">PAGO DE UN TERCER DESEMBOLSO/ PRIMER CONTRATO</t>
  </si>
  <si>
    <t xml:space="preserve">COMPRA MATERIALES DE APERTURA</t>
  </si>
  <si>
    <t xml:space="preserve">COMPRA ALIMENTO PARA LA APERTURA</t>
  </si>
  <si>
    <t xml:space="preserve">PAGO TRANSPORTE COMPR ALIMENTO DE APERTURA</t>
  </si>
  <si>
    <t xml:space="preserve">PAGO TSS DE SEPTIEMBRE 2021</t>
  </si>
  <si>
    <t xml:space="preserve">TRASPORTE COMPRAR ALIMENTACION /INFORME</t>
  </si>
  <si>
    <t xml:space="preserve">COMPRA DE ALIMENTACION DE LA SALA</t>
  </si>
  <si>
    <t xml:space="preserve">COMPRA  ALIMENTOS PARA LA SALA Y TRANSPORTE</t>
  </si>
  <si>
    <t xml:space="preserve">COMPRA MASCARILLAS Y GUANTES </t>
  </si>
  <si>
    <t xml:space="preserve">CAMBIO DE ALMOHADILLA Y GOMA  PARA EL SELLO</t>
  </si>
  <si>
    <t xml:space="preserve">DEPOSITO SOBRANTE EN CHEQUE 947 (112.00)</t>
  </si>
  <si>
    <t xml:space="preserve">DEPOSITO SOBRANTE EN CHEQUE 947 (93,00)</t>
  </si>
  <si>
    <t xml:space="preserve">Balance al 30 de septiembre 2021</t>
  </si>
  <si>
    <t xml:space="preserve">TRANSFERENCIA RECIBIDA </t>
  </si>
  <si>
    <t xml:space="preserve">CK. NOMINA DEL PERSONAL ABRIL-SEPTIEMBRE 2021(1,789,787,25)</t>
  </si>
  <si>
    <t xml:space="preserve"> NOMINA ABRIL,MAYO, JUNIO, JULIO, AGOSTO Y SEPTIEMBRE 2021</t>
  </si>
  <si>
    <t xml:space="preserve">NOMINA ABRIL-MAYO-JUNIO-JULIO-AGOSTO Y SEPTIEMBRE 2021</t>
  </si>
  <si>
    <t xml:space="preserve">YAQUELIN ALT.ALMONTE TAVERAS</t>
  </si>
  <si>
    <t xml:space="preserve">FRANCISCO D ENCARNACION</t>
  </si>
  <si>
    <t xml:space="preserve">HIENA CATALINA F. GUZMAN</t>
  </si>
  <si>
    <t xml:space="preserve">PAGO NOMINA CORRESPONDIENTE  SEPTIEBRE 2021</t>
  </si>
  <si>
    <t xml:space="preserve">LILIANA PATRICIA C. DICCKSON</t>
  </si>
  <si>
    <t xml:space="preserve">PAGO NOMINA CORRESPONDIENTE A SEPTIEMBRE 2021</t>
  </si>
  <si>
    <t xml:space="preserve">COMPRA ALIMENTO   SEPTIEMBRE 2021/ck  959 (9000.00)</t>
  </si>
  <si>
    <t xml:space="preserve">MAXIMO LIRIANO BAUTISTA</t>
  </si>
  <si>
    <t xml:space="preserve">0710/21</t>
  </si>
  <si>
    <t xml:space="preserve">DEPOSITO SOBRANTE CK 959 (9000,00) /COMPRA ALIMENTOS</t>
  </si>
  <si>
    <t xml:space="preserve">CARGOS BANCARIOS </t>
  </si>
  <si>
    <t xml:space="preserve">PAGO TSS CORRESPONDIENTE  A SEPTIEMBRE /2021</t>
  </si>
  <si>
    <t xml:space="preserve">COPIAS IMPRESIÓNES / ENTREGA / INFORME FINANCIERO/TECNICO</t>
  </si>
  <si>
    <t xml:space="preserve">TRANSPORTE ENTREGA DE INFORME FINANCIERO Y TECNICO</t>
  </si>
  <si>
    <t xml:space="preserve">COMPRA ALIMENTACION DE LA SALA Y TRANSPORTE</t>
  </si>
  <si>
    <t xml:space="preserve"> TRANSPORTE</t>
  </si>
  <si>
    <t xml:space="preserve">COMPRA MATERIAL GASTABLE  KIT  PARA  LAS ANIMADORAS</t>
  </si>
  <si>
    <t xml:space="preserve">ENTREGA DEL PRESUPUESTO SEPTIEMBRE Y OCTUBRE 2021</t>
  </si>
  <si>
    <t xml:space="preserve">REEMBOLSO, COMPLETIVO PAGO FACT. PRICE SMART</t>
  </si>
  <si>
    <t xml:space="preserve">CARGO BANCARIO AL 29-10-2021</t>
  </si>
  <si>
    <t xml:space="preserve">PAGO TRANSPORTE ENTREGA DE FACTURA  A INAIPI</t>
  </si>
  <si>
    <t xml:space="preserve">COMPRA ALIMENTO / Y PAGO TRANSPORTE</t>
  </si>
  <si>
    <t xml:space="preserve">COMPLETIVO COMPRA DE ALIMENTOS</t>
  </si>
  <si>
    <t xml:space="preserve">PAGO TRANSPORTE ENTREGA DE FACTURA  </t>
  </si>
  <si>
    <t xml:space="preserve">COMPRA ALIMENTOS PARA LA SALA  Y TRANSPORTE</t>
  </si>
  <si>
    <t xml:space="preserve">DEPOSITO SOBRANTE DE CK, 976  D/F 16-11-2021</t>
  </si>
  <si>
    <t xml:space="preserve">PAGO TSS CORRESPONDIENTE  A NOVIEMBRE /2021</t>
  </si>
  <si>
    <t xml:space="preserve">COMPRA ALIMENTO TRANSPORTE Y IR3,  CORRESPONDIENTE</t>
  </si>
  <si>
    <t xml:space="preserve">DEPOSITO SOBRANTE DE CK, 979  D/F 16-11-2021</t>
  </si>
  <si>
    <t xml:space="preserve">DELTA IMPORT S. R. L</t>
  </si>
  <si>
    <t xml:space="preserve">COMPRA DE UNA (1) IMPRESORA MULTIFUNCIONAL MF -267DW</t>
  </si>
  <si>
    <t xml:space="preserve">COMPRA TONER /PAPEL TOALLAS /PAPEL HIGIENICO Y OTROS</t>
  </si>
  <si>
    <t xml:space="preserve">NOMINA CORRESPONDIENTE A OCTUBRE Y NOVIEMBRE/2021. </t>
  </si>
  <si>
    <t xml:space="preserve">PAGO NOMINA CORRESPONDIENTE AL MES DE OCTUBRE/2021</t>
  </si>
  <si>
    <t xml:space="preserve">VANESSA MA. RODRIGUEZ</t>
  </si>
  <si>
    <t xml:space="preserve">NOMINA CORRESPONDIENTE A  NOVIEMBRE/2021. </t>
  </si>
  <si>
    <t xml:space="preserve">COMPRA GAS / PARA LA COSINA</t>
  </si>
  <si>
    <t xml:space="preserve">CARGO BANCARIO AL 30-11-2021</t>
  </si>
  <si>
    <t xml:space="preserve">Balance al 30 de noviembre 2021</t>
  </si>
  <si>
    <t xml:space="preserve">COMPRA ALIMENTOS PARA LA SALA  y TRANSPORTE</t>
  </si>
  <si>
    <t xml:space="preserve">DEPOSITO SOBRANTE CK 990</t>
  </si>
  <si>
    <t xml:space="preserve">DEPOSITO SOBRANTE CK No.990 D/F 06/12/2021</t>
  </si>
  <si>
    <t xml:space="preserve">SOBRANTES DE CK No: 991 </t>
  </si>
  <si>
    <t xml:space="preserve">TRANSPORTE /ENTREGA DE INFORME FINANCIERO OCT. Y NOV./2021</t>
  </si>
  <si>
    <t xml:space="preserve">COMPRA VARIOS DESECHABLES ACT. DE NAVIDAD/NIÑOS /2021</t>
  </si>
  <si>
    <t xml:space="preserve">COPRA 30 BOTELLONES DE AGUA </t>
  </si>
  <si>
    <t xml:space="preserve">COMPRA PARA ACTIVIDAD NAVIDEÑA DE LOS NIÑOS /TRANSPORTE</t>
  </si>
  <si>
    <t xml:space="preserve">DEPOSITO SOBRANTE EN CK. No.995 D/F 15-12-21</t>
  </si>
  <si>
    <t xml:space="preserve">PAGO NOMINA CORREPONDIENTE A DICIEMBRE/2021</t>
  </si>
  <si>
    <t xml:space="preserve">PAGO NOMINA CORRESPONDIENTE A DICIEMBRE /2021</t>
  </si>
  <si>
    <t xml:space="preserve">NULO PARA CONFECCIONAR LA CHEQUERA SIGUIENTE (MODELO)</t>
  </si>
  <si>
    <t xml:space="preserve">VANESSA  MA. RODRIGUEZ REYES</t>
  </si>
  <si>
    <t xml:space="preserve">YAQULIN ALT.ALMONTE TAVERAS</t>
  </si>
  <si>
    <t xml:space="preserve">162/2021</t>
  </si>
  <si>
    <t xml:space="preserve">PAGO TSS DEL MES DE DICIEMBRE/2021</t>
  </si>
  <si>
    <t xml:space="preserve">CARGO BANCARIO AL 30-11-2021, NO REFLEJADO /MOVIMIENTO</t>
  </si>
  <si>
    <t xml:space="preserve">CARGO BANCARIO AL 23-12-2021</t>
  </si>
  <si>
    <t xml:space="preserve">Balance al 31 de diciembre 2021</t>
  </si>
  <si>
    <t xml:space="preserve">PAGO TRANSPORTE /ENTREGA INFORME FINANCIERO/DIC. 2022</t>
  </si>
  <si>
    <t xml:space="preserve">PAGO IR-3 DIC.  2021 / Y ENERO 2022 / COMPRA Y TRANSPORTE</t>
  </si>
  <si>
    <t xml:space="preserve">COMPRA DE ALIMENTOS </t>
  </si>
  <si>
    <t xml:space="preserve">PAGO TSS DEL MES DE ENERO </t>
  </si>
  <si>
    <t xml:space="preserve">COMPRA DEL CAFI MANTENIMIENTO PARA LA SALA</t>
  </si>
  <si>
    <t xml:space="preserve">COMPRA PARA ENCUENTRO FAMILIAR Y ALIMENTACION</t>
  </si>
  <si>
    <t xml:space="preserve">CKS. DEVUELTO</t>
  </si>
  <si>
    <t xml:space="preserve">DIFERENCIA EN CHEQUES 1029/1035</t>
  </si>
  <si>
    <t xml:space="preserve">DIFERENCIA EN CHEQUES 1029/ 1035, DEPOSITADAS EL 2/2/2022 </t>
  </si>
  <si>
    <t xml:space="preserve">CARGO BANCARIO </t>
  </si>
  <si>
    <t xml:space="preserve">Balance al 31 de enero 2022</t>
  </si>
  <si>
    <t xml:space="preserve">COMPRAS Y COMBUSTIBLE </t>
  </si>
  <si>
    <t xml:space="preserve">DEPOSITO CK. 1034</t>
  </si>
  <si>
    <t xml:space="preserve">PAGO DE LA TSS DEL MES FEBRERO 2022</t>
  </si>
  <si>
    <t xml:space="preserve">COMPRAS ENCUENTRO FAMILIA , ALIMENTACION , PAGO IMPUESTO Y SALA </t>
  </si>
  <si>
    <t xml:space="preserve">DEPOSITO CK. 1036/ DEPOSITADO 1/03/2022</t>
  </si>
  <si>
    <t xml:space="preserve">CARGO BANCARIO AL 28-02-2022</t>
  </si>
  <si>
    <t xml:space="preserve">Balance al 28 FEBRERO  2022</t>
  </si>
  <si>
    <t xml:space="preserve">COMPRA  ALIMENTOS PARA LA SALA / MARZO 2022</t>
  </si>
  <si>
    <t xml:space="preserve">COMPRA DE MATERIAL ES DE OFICINA/KID ANIMADORA / Y LIMPIEZA</t>
  </si>
  <si>
    <t xml:space="preserve">COMPRA BOTELLONES DE AGUA ENERO Y FEBRERO/2022</t>
  </si>
  <si>
    <t xml:space="preserve">COMPRA ALIMENTACION Y TRANSPORTE</t>
  </si>
  <si>
    <t xml:space="preserve">SOCRATE ORLANDO  PEGUERO LOPEZ</t>
  </si>
  <si>
    <t xml:space="preserve">ENTREGA DE INFORME TECNICO Y FINANCIERO FEBRERO/2022</t>
  </si>
  <si>
    <t xml:space="preserve">DEPOSITO SOBRANTE DE CK  1043 D/F 16-03-2022</t>
  </si>
  <si>
    <t xml:space="preserve">21/03/20223</t>
  </si>
  <si>
    <t xml:space="preserve">PAGO TSS CORRESPONDIENTE  A MARZO 2022</t>
  </si>
  <si>
    <t xml:space="preserve">COMPRA DE ALIMENTACION, TALLER DE FAMILIA /  TRANSPORTE</t>
  </si>
  <si>
    <t xml:space="preserve">1047</t>
  </si>
  <si>
    <t xml:space="preserve">TRANSPORTE DE COMPRA Y FIRMA DE ADENDO</t>
  </si>
  <si>
    <t xml:space="preserve">1048</t>
  </si>
  <si>
    <t xml:space="preserve">COMPRA  PAPEL HIGIENICO JUMBO</t>
  </si>
  <si>
    <t xml:space="preserve">1049</t>
  </si>
  <si>
    <t xml:space="preserve">COMPRA ALMOHADILLA DEL SELLO Y GOMA</t>
  </si>
  <si>
    <t xml:space="preserve">DEPOSITO SOBRANTE EN CK 1046 /21-03-2022</t>
  </si>
  <si>
    <t xml:space="preserve">CARGO BANCARIO AL 30-03-2022</t>
  </si>
  <si>
    <t xml:space="preserve">Balance al 28 MARZO  2022</t>
  </si>
  <si>
    <t xml:space="preserve">1050</t>
  </si>
  <si>
    <t xml:space="preserve">COMPRA ALIMENTO ACT. HABICHUELA CON DULCE Y TRANSPORTE</t>
  </si>
  <si>
    <t xml:space="preserve">DEPOSITO SOBRANTE DE CK 1050 </t>
  </si>
  <si>
    <t xml:space="preserve">1051</t>
  </si>
  <si>
    <t xml:space="preserve">PAGO NOMINA ENERO, FEBRERO Y MARZO 2022</t>
  </si>
  <si>
    <t xml:space="preserve">1052</t>
  </si>
  <si>
    <t xml:space="preserve">1053</t>
  </si>
  <si>
    <t xml:space="preserve">1054</t>
  </si>
  <si>
    <t xml:space="preserve">1055</t>
  </si>
  <si>
    <t xml:space="preserve">1056</t>
  </si>
  <si>
    <t xml:space="preserve">1057</t>
  </si>
  <si>
    <t xml:space="preserve">1058</t>
  </si>
  <si>
    <t xml:space="preserve">1059</t>
  </si>
  <si>
    <t xml:space="preserve">1060</t>
  </si>
  <si>
    <t xml:space="preserve">1061</t>
  </si>
  <si>
    <t xml:space="preserve">1062</t>
  </si>
  <si>
    <t xml:space="preserve">1063</t>
  </si>
  <si>
    <t xml:space="preserve">1064</t>
  </si>
  <si>
    <t xml:space="preserve">1065</t>
  </si>
  <si>
    <t xml:space="preserve">1066</t>
  </si>
  <si>
    <t xml:space="preserve">1067</t>
  </si>
  <si>
    <t xml:space="preserve">1068</t>
  </si>
  <si>
    <t xml:space="preserve">1069</t>
  </si>
  <si>
    <t xml:space="preserve">1070</t>
  </si>
  <si>
    <t xml:space="preserve">1071</t>
  </si>
  <si>
    <t xml:space="preserve">1072</t>
  </si>
  <si>
    <t xml:space="preserve">1073</t>
  </si>
  <si>
    <t xml:space="preserve">1074</t>
  </si>
  <si>
    <t xml:space="preserve">1075</t>
  </si>
  <si>
    <t xml:space="preserve">SEIDA MOSQUEA  GONZALEZ</t>
  </si>
  <si>
    <t xml:space="preserve">1076</t>
  </si>
  <si>
    <t xml:space="preserve">1077</t>
  </si>
  <si>
    <t xml:space="preserve">1078</t>
  </si>
  <si>
    <t xml:space="preserve">1079</t>
  </si>
  <si>
    <t xml:space="preserve">1080</t>
  </si>
  <si>
    <t xml:space="preserve">1081</t>
  </si>
  <si>
    <t xml:space="preserve">1082</t>
  </si>
  <si>
    <t xml:space="preserve">1083</t>
  </si>
  <si>
    <t xml:space="preserve">PAGO REGALIA PASCUAL DIC. 2021</t>
  </si>
  <si>
    <t xml:space="preserve">1084</t>
  </si>
  <si>
    <t xml:space="preserve">1085</t>
  </si>
  <si>
    <t xml:space="preserve">1086</t>
  </si>
  <si>
    <t xml:space="preserve">1087</t>
  </si>
  <si>
    <t xml:space="preserve">1088</t>
  </si>
  <si>
    <t xml:space="preserve">1089</t>
  </si>
  <si>
    <t xml:space="preserve">1090</t>
  </si>
  <si>
    <t xml:space="preserve">1091</t>
  </si>
  <si>
    <t xml:space="preserve">1092</t>
  </si>
  <si>
    <t xml:space="preserve">1093</t>
  </si>
  <si>
    <t xml:space="preserve">1094</t>
  </si>
  <si>
    <t xml:space="preserve">1095</t>
  </si>
  <si>
    <t xml:space="preserve">1096</t>
  </si>
  <si>
    <t xml:space="preserve">1097</t>
  </si>
  <si>
    <t xml:space="preserve">1098</t>
  </si>
  <si>
    <t xml:space="preserve">1099</t>
  </si>
  <si>
    <t xml:space="preserve">1100</t>
  </si>
  <si>
    <t xml:space="preserve">1101</t>
  </si>
  <si>
    <t xml:space="preserve">1102</t>
  </si>
  <si>
    <t xml:space="preserve">1103</t>
  </si>
  <si>
    <t xml:space="preserve">1104</t>
  </si>
  <si>
    <t xml:space="preserve">1105</t>
  </si>
  <si>
    <t xml:space="preserve">1106</t>
  </si>
  <si>
    <t xml:space="preserve">1107</t>
  </si>
  <si>
    <t xml:space="preserve">1108</t>
  </si>
  <si>
    <t xml:space="preserve">1109</t>
  </si>
  <si>
    <t xml:space="preserve">1110</t>
  </si>
  <si>
    <t xml:space="preserve">1111</t>
  </si>
  <si>
    <t xml:space="preserve">1112</t>
  </si>
  <si>
    <t xml:space="preserve">COMPRA EXTENSION Y PAGO CERTIFICACION DE LA DGII</t>
  </si>
  <si>
    <t xml:space="preserve">1113</t>
  </si>
  <si>
    <t xml:space="preserve">PAGO DE LA TSS CORRESPONDIENTE ABRIL DEL 2022</t>
  </si>
  <si>
    <t xml:space="preserve">1114</t>
  </si>
  <si>
    <t xml:space="preserve">COMPRA TALLERES FAMILIA Y ALIMENTACION/ TRANSPORTE /OTROS </t>
  </si>
  <si>
    <t xml:space="preserve">DEPOSITO SOBRANTE EN CK NO. 1114</t>
  </si>
  <si>
    <t xml:space="preserve">1115</t>
  </si>
  <si>
    <t xml:space="preserve">PAGO NOMINA CORRESPONDIENTE A ABRIL/2022</t>
  </si>
  <si>
    <t xml:space="preserve">1116</t>
  </si>
  <si>
    <t xml:space="preserve">1117</t>
  </si>
  <si>
    <t xml:space="preserve">1118</t>
  </si>
  <si>
    <t xml:space="preserve">1119</t>
  </si>
  <si>
    <t xml:space="preserve">1120</t>
  </si>
  <si>
    <t xml:space="preserve">1121</t>
  </si>
  <si>
    <t xml:space="preserve">1122</t>
  </si>
  <si>
    <t xml:space="preserve">1123</t>
  </si>
  <si>
    <t xml:space="preserve">1124</t>
  </si>
  <si>
    <t xml:space="preserve">1125</t>
  </si>
  <si>
    <t xml:space="preserve">1126</t>
  </si>
  <si>
    <t xml:space="preserve">1127</t>
  </si>
  <si>
    <t xml:space="preserve">1128</t>
  </si>
  <si>
    <t xml:space="preserve">1129</t>
  </si>
  <si>
    <t xml:space="preserve">1130</t>
  </si>
  <si>
    <t xml:space="preserve">1131</t>
  </si>
  <si>
    <t xml:space="preserve">1132</t>
  </si>
  <si>
    <t xml:space="preserve">1133</t>
  </si>
  <si>
    <t xml:space="preserve">1134</t>
  </si>
  <si>
    <t xml:space="preserve">1135</t>
  </si>
  <si>
    <t xml:space="preserve">1136</t>
  </si>
  <si>
    <t xml:space="preserve">1137</t>
  </si>
  <si>
    <t xml:space="preserve">1138</t>
  </si>
  <si>
    <t xml:space="preserve">1139</t>
  </si>
  <si>
    <t xml:space="preserve">1140</t>
  </si>
  <si>
    <t xml:space="preserve">1141</t>
  </si>
  <si>
    <t xml:space="preserve">1142</t>
  </si>
  <si>
    <t xml:space="preserve">1143</t>
  </si>
  <si>
    <t xml:space="preserve">1144</t>
  </si>
  <si>
    <t xml:space="preserve">1145</t>
  </si>
  <si>
    <t xml:space="preserve">1146</t>
  </si>
  <si>
    <t xml:space="preserve">1147</t>
  </si>
  <si>
    <t xml:space="preserve">1148</t>
  </si>
  <si>
    <t xml:space="preserve">1149</t>
  </si>
  <si>
    <t xml:space="preserve">1150</t>
  </si>
  <si>
    <t xml:space="preserve">1151</t>
  </si>
  <si>
    <t xml:space="preserve">1152</t>
  </si>
  <si>
    <t xml:space="preserve">1153</t>
  </si>
  <si>
    <t xml:space="preserve">COMPRA ENVASE DESECHABLE PARA JORNADA DE VACUNA</t>
  </si>
  <si>
    <t xml:space="preserve">Balance al 30 ABRIL  2022</t>
  </si>
  <si>
    <t xml:space="preserve">CARGO BANCARIO AL 30-04-2022</t>
  </si>
  <si>
    <t xml:space="preserve">1154</t>
  </si>
  <si>
    <t xml:space="preserve">1155</t>
  </si>
  <si>
    <t xml:space="preserve">VALERYN COMERCIAL EIRL</t>
  </si>
  <si>
    <t xml:space="preserve">COMPRA DE MAT. DE LIMPIEZA</t>
  </si>
  <si>
    <t xml:space="preserve">1156</t>
  </si>
  <si>
    <t xml:space="preserve">METAL COMERCIAL SRL</t>
  </si>
  <si>
    <t xml:space="preserve">COMPRA  MANTERIALES DE  OFICINA CAFI, KID DE ANIMADORA</t>
  </si>
  <si>
    <t xml:space="preserve">1157</t>
  </si>
  <si>
    <t xml:space="preserve">TRANSPORTE PARA UNA REUNION INAIPI </t>
  </si>
  <si>
    <t xml:space="preserve">1158</t>
  </si>
  <si>
    <t xml:space="preserve">PROVISIONES CBG S.R.L</t>
  </si>
  <si>
    <t xml:space="preserve">1159</t>
  </si>
  <si>
    <t xml:space="preserve">COMPRA DE ALIMENTACION DE LA SALA Y TRANP./ENT. INFORME</t>
  </si>
  <si>
    <t xml:space="preserve">DEPOSITO SOBRANTE DE CK 1159 D/F  11/05/2022</t>
  </si>
  <si>
    <t xml:space="preserve">1160</t>
  </si>
  <si>
    <t xml:space="preserve">PATRIC YARASETTI HUERTADO</t>
  </si>
  <si>
    <t xml:space="preserve">COMPRA DE ALIMENTACION Y TALLERES /TRANSPORTE</t>
  </si>
  <si>
    <t xml:space="preserve">1161</t>
  </si>
  <si>
    <t xml:space="preserve">COMPRA PARA ACTIVIDAD DE LA MADRES Y SALA </t>
  </si>
  <si>
    <t xml:space="preserve">DEPOSITO SOBRANTE CK No. 1161 d/f 19-05-2022</t>
  </si>
  <si>
    <t xml:space="preserve">1162</t>
  </si>
  <si>
    <t xml:space="preserve">COMPRA AGUA PARA EL USO EN LA SALA / MAYO/2022 </t>
  </si>
  <si>
    <t xml:space="preserve">1163</t>
  </si>
  <si>
    <t xml:space="preserve">PAGO TSS CORRESPONDIENTE A MAYO 2022</t>
  </si>
  <si>
    <t xml:space="preserve">1164</t>
  </si>
  <si>
    <t xml:space="preserve">1165</t>
  </si>
  <si>
    <t xml:space="preserve">1166</t>
  </si>
  <si>
    <t xml:space="preserve">1167</t>
  </si>
  <si>
    <t xml:space="preserve">1168</t>
  </si>
  <si>
    <t xml:space="preserve">1169</t>
  </si>
  <si>
    <t xml:space="preserve">1170</t>
  </si>
  <si>
    <t xml:space="preserve">1171</t>
  </si>
  <si>
    <t xml:space="preserve">1172</t>
  </si>
  <si>
    <t xml:space="preserve">1173</t>
  </si>
  <si>
    <t xml:space="preserve">1174</t>
  </si>
  <si>
    <t xml:space="preserve">1175</t>
  </si>
  <si>
    <t xml:space="preserve">1176</t>
  </si>
  <si>
    <t xml:space="preserve">1177</t>
  </si>
  <si>
    <t xml:space="preserve">1178</t>
  </si>
  <si>
    <t xml:space="preserve">1179</t>
  </si>
  <si>
    <t xml:space="preserve">1180</t>
  </si>
  <si>
    <t xml:space="preserve">1181</t>
  </si>
  <si>
    <t xml:space="preserve">1182</t>
  </si>
  <si>
    <t xml:space="preserve"> FRANCISCO DIONISIO ENCARNACION</t>
  </si>
  <si>
    <t xml:space="preserve">1183</t>
  </si>
  <si>
    <t xml:space="preserve">1184</t>
  </si>
  <si>
    <t xml:space="preserve">1185</t>
  </si>
  <si>
    <t xml:space="preserve">1186</t>
  </si>
  <si>
    <t xml:space="preserve">1187</t>
  </si>
  <si>
    <t xml:space="preserve">1188</t>
  </si>
  <si>
    <t xml:space="preserve">1189</t>
  </si>
  <si>
    <t xml:space="preserve">JESICA ALT. PANIAGUA</t>
  </si>
  <si>
    <t xml:space="preserve">1190</t>
  </si>
  <si>
    <t xml:space="preserve">1191</t>
  </si>
  <si>
    <t xml:space="preserve">1192</t>
  </si>
  <si>
    <t xml:space="preserve">1193</t>
  </si>
  <si>
    <t xml:space="preserve">1194</t>
  </si>
  <si>
    <t xml:space="preserve">COMPRA PARA ACTIVIDAD  DE LAS MADRES</t>
  </si>
  <si>
    <t xml:space="preserve">1195</t>
  </si>
  <si>
    <t xml:space="preserve">1196</t>
  </si>
  <si>
    <t xml:space="preserve">COMPRA DE ALIMENTACION Y TRANSPORTE</t>
  </si>
  <si>
    <t xml:space="preserve">DEPOSITO SOBRANTE CK No. 1196 d/f  31-05-2022</t>
  </si>
  <si>
    <t xml:space="preserve">Balance al 30 DE mayo  2022</t>
  </si>
  <si>
    <t xml:space="preserve">CARGO BANCARIO AL 30-05-2022</t>
  </si>
  <si>
    <t xml:space="preserve">COMPRA DIVERSA DE OFICINA, MANT. SALA  Y OFICINA</t>
  </si>
  <si>
    <t xml:space="preserve">PAGO TSS MES DE JUNIO DEL 2022</t>
  </si>
  <si>
    <t xml:space="preserve">DEEPOSITO</t>
  </si>
  <si>
    <t xml:space="preserve">TRANSFERENCIA  (MANTENIMIENTO DE OPERACIONES)</t>
  </si>
  <si>
    <t xml:space="preserve">COMPRA VARIOS ARTICULOS PARA ACTIVIDAD DE NILOS</t>
  </si>
  <si>
    <t xml:space="preserve">COMPRA TONER Y MASCARILLAS PARA LA SALA</t>
  </si>
  <si>
    <t xml:space="preserve">IMPRESIÓN SELLO CERTIFICADO</t>
  </si>
  <si>
    <t xml:space="preserve">  MARIA MAXIMINIA L. KEVELIER</t>
  </si>
  <si>
    <t xml:space="preserve">1228</t>
  </si>
  <si>
    <t xml:space="preserve">1229</t>
  </si>
  <si>
    <t xml:space="preserve">1230</t>
  </si>
  <si>
    <t xml:space="preserve">1231</t>
  </si>
  <si>
    <t xml:space="preserve">1232</t>
  </si>
  <si>
    <t xml:space="preserve">COMPRA ACTIVIDAD DE LOS NIÑOS</t>
  </si>
  <si>
    <t xml:space="preserve">DEPOSITO  SOBRANTE CK 1200  D/F 13-06-2022</t>
  </si>
  <si>
    <t xml:space="preserve">DEPOSITO SOBRANTE CK 1202  D/F 20-06-2022</t>
  </si>
  <si>
    <t xml:space="preserve">1233</t>
  </si>
  <si>
    <t xml:space="preserve">COMPRA Y TRANSPORTE PARA ACTIVIDAD DE LOS NIÑOS</t>
  </si>
  <si>
    <t xml:space="preserve">1234</t>
  </si>
  <si>
    <t xml:space="preserve">COMPLETIVO COMPRA DE DE LA ACTIVIDAD DE NIÑOS</t>
  </si>
  <si>
    <t xml:space="preserve">1235</t>
  </si>
  <si>
    <t xml:space="preserve">1236</t>
  </si>
  <si>
    <t xml:space="preserve">PAGO GALONES DE AGUA DEL  MES DE JUNIO/2022</t>
  </si>
  <si>
    <t xml:space="preserve">Balance al 30 de junio  2022</t>
  </si>
  <si>
    <t xml:space="preserve">CARGO BANCARIO AL 30-06-2022</t>
  </si>
  <si>
    <t xml:space="preserve">1237</t>
  </si>
  <si>
    <t xml:space="preserve">PAGO IR3, TRANSPORTE Y ENTREGA DE INFORME FINANCIERO/JUNIO</t>
  </si>
  <si>
    <t xml:space="preserve">1238</t>
  </si>
  <si>
    <t xml:space="preserve">PAGO TSS CORRESPONDIENTE A JULIO DEL 2022</t>
  </si>
  <si>
    <t xml:space="preserve">1239</t>
  </si>
  <si>
    <t xml:space="preserve">PAGO TSS, TRANSPORTE Y ENTREGA DE INFORME TECNICO/JULIO</t>
  </si>
  <si>
    <t xml:space="preserve">1240</t>
  </si>
  <si>
    <t xml:space="preserve">1241</t>
  </si>
  <si>
    <t xml:space="preserve">PAGO NOMINA CORRESPONDIENTE A JULIO 2022</t>
  </si>
  <si>
    <t xml:space="preserve">1242</t>
  </si>
  <si>
    <t xml:space="preserve">PAGO NOMINA CORRESPONDIENTE A JULIO 2023</t>
  </si>
  <si>
    <t xml:space="preserve">1243</t>
  </si>
  <si>
    <t xml:space="preserve">PAGO NOMINA CORRESPONDIENTE A JULIO 2024</t>
  </si>
  <si>
    <t xml:space="preserve">1244</t>
  </si>
  <si>
    <t xml:space="preserve">PAGO NOMINA CORRESPONDIENTE A JULIO 2025</t>
  </si>
  <si>
    <t xml:space="preserve">1245</t>
  </si>
  <si>
    <t xml:space="preserve">PAGO NOMINA CORRESPONDIENTE A JULIO 2026</t>
  </si>
  <si>
    <t xml:space="preserve">1246</t>
  </si>
  <si>
    <t xml:space="preserve">PAGO NOMINA CORRESPONDIENTE A JULIO 2027</t>
  </si>
  <si>
    <t xml:space="preserve">1247</t>
  </si>
  <si>
    <t xml:space="preserve">PAGO NOMINA CORRESPONDIENTE A JULIO 2028</t>
  </si>
  <si>
    <t xml:space="preserve">1248</t>
  </si>
  <si>
    <t xml:space="preserve">PAGO NOMINA CORRESPONDIENTE A JULIO 2029</t>
  </si>
  <si>
    <t xml:space="preserve">1249</t>
  </si>
  <si>
    <t xml:space="preserve">PAGO NOMINA CORRESPONDIENTE A JULIO 2030</t>
  </si>
  <si>
    <t xml:space="preserve">1250</t>
  </si>
  <si>
    <t xml:space="preserve">PAGO NOMINA CORRESPONDIENTE A JULIO 2031</t>
  </si>
  <si>
    <t xml:space="preserve">1251</t>
  </si>
  <si>
    <t xml:space="preserve">PAGO NOMINA CORRESPONDIENTE A JULIO 2032</t>
  </si>
  <si>
    <t xml:space="preserve">1252</t>
  </si>
  <si>
    <t xml:space="preserve">1253</t>
  </si>
  <si>
    <t xml:space="preserve">PAGO NOMINA CORRESPONDIENTE A JULIO 2034</t>
  </si>
  <si>
    <t xml:space="preserve">1254</t>
  </si>
  <si>
    <t xml:space="preserve">1255</t>
  </si>
  <si>
    <t xml:space="preserve">PAGO NOMINA CORRESPONDIENTE A JULIO 2036</t>
  </si>
  <si>
    <t xml:space="preserve">1256</t>
  </si>
  <si>
    <t xml:space="preserve">PAGO NOMINA CORRESPONDIENTE A JULIO 2037</t>
  </si>
  <si>
    <t xml:space="preserve">1257</t>
  </si>
  <si>
    <t xml:space="preserve">PAGO NOMINA CORRESPONDIENTE A JULIO 2038</t>
  </si>
  <si>
    <t xml:space="preserve">1258</t>
  </si>
  <si>
    <t xml:space="preserve">PAGO NOMINA CORRESPONDIENTE A JULIO 2039</t>
  </si>
  <si>
    <t xml:space="preserve">1259</t>
  </si>
  <si>
    <t xml:space="preserve">PAGO NOMINA CORRESPONDIENTE A JULIO 2040</t>
  </si>
  <si>
    <t xml:space="preserve">1260</t>
  </si>
  <si>
    <t xml:space="preserve">1261</t>
  </si>
  <si>
    <t xml:space="preserve">PAGO NOMINA CORRESPONDIENTE A JULIO 2042</t>
  </si>
  <si>
    <t xml:space="preserve">1262</t>
  </si>
  <si>
    <t xml:space="preserve">1263</t>
  </si>
  <si>
    <t xml:space="preserve">PAGO NOMINA CORRESPONDIENTE A JULIO 2044</t>
  </si>
  <si>
    <t xml:space="preserve">1264</t>
  </si>
  <si>
    <t xml:space="preserve">1265</t>
  </si>
  <si>
    <t xml:space="preserve">PAGO NOMINA CORRESPONDIENTE A JULIO 2046</t>
  </si>
  <si>
    <t xml:space="preserve">1266</t>
  </si>
  <si>
    <t xml:space="preserve">1267</t>
  </si>
  <si>
    <t xml:space="preserve">1268</t>
  </si>
  <si>
    <t xml:space="preserve">Balance al 30 de julio  2022</t>
  </si>
  <si>
    <t xml:space="preserve">CARGO BANCARIO AL 30-07-2022</t>
  </si>
  <si>
    <t xml:space="preserve">1269</t>
  </si>
  <si>
    <t xml:space="preserve">COMPRA COMBUSTIBLE IR A LA FERRETERIA</t>
  </si>
  <si>
    <t xml:space="preserve">1270</t>
  </si>
  <si>
    <t xml:space="preserve">1271</t>
  </si>
  <si>
    <t xml:space="preserve">COMPRA DE PINTURA PARA PINTAR EL CAFI CODECOC</t>
  </si>
  <si>
    <t xml:space="preserve">1272</t>
  </si>
  <si>
    <t xml:space="preserve">1273</t>
  </si>
  <si>
    <t xml:space="preserve">1274</t>
  </si>
  <si>
    <t xml:space="preserve">1275</t>
  </si>
  <si>
    <t xml:space="preserve">1276</t>
  </si>
  <si>
    <t xml:space="preserve">1277</t>
  </si>
  <si>
    <t xml:space="preserve">RICARDO A. PEREZ LOPEZ</t>
  </si>
  <si>
    <t xml:space="preserve">PAGO MNO DE OBRA PLOMERIA CAFI</t>
  </si>
  <si>
    <t xml:space="preserve">1278</t>
  </si>
  <si>
    <t xml:space="preserve">1279</t>
  </si>
  <si>
    <t xml:space="preserve">HILARIO NUÑEZ</t>
  </si>
  <si>
    <t xml:space="preserve">1280</t>
  </si>
  <si>
    <t xml:space="preserve">1281</t>
  </si>
  <si>
    <t xml:space="preserve">1282</t>
  </si>
  <si>
    <t xml:space="preserve">PAGO TRANSPORTE IDA Y VUELTA DE TRES PERSONA /REUNION </t>
  </si>
  <si>
    <t xml:space="preserve">1283</t>
  </si>
  <si>
    <t xml:space="preserve">COMPRA MATERIAL DE PLOMERIA QUE FALTABA</t>
  </si>
  <si>
    <t xml:space="preserve">1284</t>
  </si>
  <si>
    <t xml:space="preserve">1285</t>
  </si>
  <si>
    <t xml:space="preserve">1286</t>
  </si>
  <si>
    <t xml:space="preserve">PAGO NOMINA CORRESPONDIENTE AL MES DE AGOSTO/2023</t>
  </si>
  <si>
    <t xml:space="preserve">1287</t>
  </si>
  <si>
    <t xml:space="preserve">PAGO NOMINA CORRESPONDIENTE AL MES DE AGOSTO/2024</t>
  </si>
  <si>
    <t xml:space="preserve">1288</t>
  </si>
  <si>
    <t xml:space="preserve">PAGO NOMINA CORRESPONDIENTE AL MES DE AGOSTO/2025</t>
  </si>
  <si>
    <t xml:space="preserve">1289</t>
  </si>
  <si>
    <t xml:space="preserve">PAGO NOMINA CORRESPONDIENTE AL MES DE AGOSTO/2026</t>
  </si>
  <si>
    <t xml:space="preserve">1290</t>
  </si>
  <si>
    <t xml:space="preserve">PAGO NOMINA CORRESPONDIENTE AL MES DE AGOSTO/2027</t>
  </si>
  <si>
    <t xml:space="preserve">1291</t>
  </si>
  <si>
    <t xml:space="preserve">1292</t>
  </si>
  <si>
    <t xml:space="preserve">1293</t>
  </si>
  <si>
    <t xml:space="preserve">1294</t>
  </si>
  <si>
    <t xml:space="preserve">1295</t>
  </si>
  <si>
    <t xml:space="preserve">1296</t>
  </si>
  <si>
    <t xml:space="preserve">1297</t>
  </si>
  <si>
    <t xml:space="preserve">PAGO NOMINA CORRESPONDIENTE AL MES DE AGOSTO/2028</t>
  </si>
  <si>
    <t xml:space="preserve">1298</t>
  </si>
  <si>
    <t xml:space="preserve">PAGO NOMINA CORRESPONDIENTE AL MES DE AGOSTO/2029</t>
  </si>
  <si>
    <t xml:space="preserve">1299</t>
  </si>
  <si>
    <t xml:space="preserve">PAGO NOMINA CORRESPONDIENTE AL MES DE AGOSTO/2030</t>
  </si>
  <si>
    <t xml:space="preserve">1300</t>
  </si>
  <si>
    <t xml:space="preserve">PAGO NOMINA CORRESPONDIENTE AL MES DE AGOSTO/2031</t>
  </si>
  <si>
    <t xml:space="preserve">1301</t>
  </si>
  <si>
    <t xml:space="preserve">PAGO NOMINA CORRESPONDIENTE AL MES DE AGOSTO/2032</t>
  </si>
  <si>
    <t xml:space="preserve">1302</t>
  </si>
  <si>
    <t xml:space="preserve">PAGO NOMINA CORRESPONDIENTE AL MES DE AGOSTO/2033</t>
  </si>
  <si>
    <t xml:space="preserve">1303</t>
  </si>
  <si>
    <t xml:space="preserve">PAGO NOMINA CORRESPONDIENTE AL MES DE AGOSTO/2034</t>
  </si>
  <si>
    <t xml:space="preserve">1304</t>
  </si>
  <si>
    <t xml:space="preserve">1305</t>
  </si>
  <si>
    <t xml:space="preserve">1306</t>
  </si>
  <si>
    <t xml:space="preserve">1307</t>
  </si>
  <si>
    <t xml:space="preserve">1308</t>
  </si>
  <si>
    <t xml:space="preserve">1309</t>
  </si>
  <si>
    <t xml:space="preserve">PAGO TSS DEL MES DE AGOSTO /2022</t>
  </si>
  <si>
    <t xml:space="preserve">1310</t>
  </si>
  <si>
    <t xml:space="preserve">COMPRA DE SALA Y DE TALLERES LACTANCIA</t>
  </si>
  <si>
    <t xml:space="preserve">1311</t>
  </si>
  <si>
    <t xml:space="preserve">COMPLETIO COMPRA DEL BRAVO CK. 1310 24-08-2022</t>
  </si>
  <si>
    <t xml:space="preserve">1312</t>
  </si>
  <si>
    <t xml:space="preserve">1314</t>
  </si>
  <si>
    <t xml:space="preserve">1315</t>
  </si>
  <si>
    <t xml:space="preserve">PAGO DE INSTALACION DEL INTERNET Y SERVICIOS MES DE JULIO/2022</t>
  </si>
  <si>
    <t xml:space="preserve">1316</t>
  </si>
  <si>
    <t xml:space="preserve">1317</t>
  </si>
  <si>
    <t xml:space="preserve">PAGO IR-3 CORRESPONDIENTE A JULIO/2022</t>
  </si>
  <si>
    <t xml:space="preserve">DEPOSITO SOBRANTE DE CK 1311 D/F 24-08-2022</t>
  </si>
  <si>
    <t xml:space="preserve">CHEQUE DEVUELTO (1283)</t>
  </si>
  <si>
    <t xml:space="preserve">CHEQUE DEVUELTO 1283 19-08-2022</t>
  </si>
  <si>
    <t xml:space="preserve">CARGO BANCARIO AL 24-08-2022</t>
  </si>
  <si>
    <t xml:space="preserve">Balance al 30 de agosto  2022</t>
  </si>
  <si>
    <t xml:space="preserve">CARGO BANCARIO AL 30-08-2022</t>
  </si>
  <si>
    <t xml:space="preserve">Conciliación  Balance en Libros y en banco:</t>
  </si>
  <si>
    <t xml:space="preserve">  Corte al 24 de AGOSTO del 2022</t>
  </si>
  <si>
    <t xml:space="preserve">Libro</t>
  </si>
  <si>
    <t xml:space="preserve">Balance en Libro de Banco al 30 de JULIO del  2022</t>
  </si>
  <si>
    <t xml:space="preserve">Más : </t>
  </si>
  <si>
    <t xml:space="preserve">Deposito sobrante ck. 1311 /24-08-2022</t>
  </si>
  <si>
    <t xml:space="preserve">Cheque devuelto ck. 1283 19-08-2022</t>
  </si>
  <si>
    <t xml:space="preserve">Cheques Pagados durante el mes</t>
  </si>
  <si>
    <t xml:space="preserve">Cargos Bancarios</t>
  </si>
  <si>
    <t xml:space="preserve">Balance en Libro de Banco al 24 de agosto 2022</t>
  </si>
  <si>
    <t xml:space="preserve">Banco:</t>
  </si>
  <si>
    <t xml:space="preserve">Balance en Banco al 24  de agosto  del 2022</t>
  </si>
  <si>
    <t xml:space="preserve">Menos: </t>
  </si>
  <si>
    <t xml:space="preserve">Cheques en Transito:</t>
  </si>
  <si>
    <t xml:space="preserve">No. Cheque</t>
  </si>
  <si>
    <t xml:space="preserve">Valor</t>
  </si>
  <si>
    <t xml:space="preserve">Total</t>
  </si>
  <si>
    <t xml:space="preserve">Balance en Banco al 24 de agosto del  2022</t>
  </si>
  <si>
    <t xml:space="preserve">Diferencia entre Libro y banco</t>
  </si>
</sst>
</file>

<file path=xl/styles.xml><?xml version="1.0" encoding="utf-8"?>
<styleSheet xmlns="http://schemas.openxmlformats.org/spreadsheetml/2006/main">
  <numFmts count="24">
    <numFmt numFmtId="164" formatCode="[$$-1C0A]#,##0.00"/>
    <numFmt numFmtId="165" formatCode="_(* #,##0.00_);_(* \(#,##0.00\);_(* \-??_);_(@_)"/>
    <numFmt numFmtId="166" formatCode="General"/>
    <numFmt numFmtId="167" formatCode="_-* #,##0.00_-;\-* #,##0.00_-;_-* \-??_-;_-@_-"/>
    <numFmt numFmtId="168" formatCode="0%"/>
    <numFmt numFmtId="169" formatCode="_-* #,##0.00_€_-;\-* #,##0.00_€_-;_-* \-??_€_-;_-@_-"/>
    <numFmt numFmtId="170" formatCode="0.00"/>
    <numFmt numFmtId="171" formatCode="_-* #,##0.00\ _€_-;\-* #,##0.00\ _€_-;_-* \-??\ _€_-;_-@_-"/>
    <numFmt numFmtId="172" formatCode="#,##0.00"/>
    <numFmt numFmtId="173" formatCode="@"/>
    <numFmt numFmtId="174" formatCode="mmm\-yy"/>
    <numFmt numFmtId="175" formatCode="_(* #,##0.0_);_(* \(#,##0.0\);_(* \-??_);_(@_)"/>
    <numFmt numFmtId="176" formatCode="[$-409]d\-mmm\-yy;@"/>
    <numFmt numFmtId="177" formatCode="m/d/yyyy"/>
    <numFmt numFmtId="178" formatCode="_-* #.##\._-;\-* #.##\._-;_-* \-??_-;_-@_ⴆ"/>
    <numFmt numFmtId="179" formatCode="d\-mmm\-yy"/>
    <numFmt numFmtId="180" formatCode="_-* #.##0\.00\ _€_-;\-* #.##0\.00\ _€_-;_-* \-??\ _€_-;_-@_-"/>
    <numFmt numFmtId="181" formatCode="#.##"/>
    <numFmt numFmtId="182" formatCode="0.000"/>
    <numFmt numFmtId="183" formatCode="0"/>
    <numFmt numFmtId="184" formatCode="_-* #.#\._-;\-* #.#\._-;_-* \-??_-;_-@_ⴆ"/>
    <numFmt numFmtId="185" formatCode="[$-C0A]General"/>
    <numFmt numFmtId="186" formatCode="#,##0"/>
    <numFmt numFmtId="187" formatCode="_-* #._€_-;\-* #._€_-;_-* \-??\ _€_-;_-@_ⴆ"/>
  </numFmts>
  <fonts count="5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Franklin Gothic Demi"/>
      <family val="2"/>
      <charset val="1"/>
    </font>
    <font>
      <b val="true"/>
      <sz val="10"/>
      <color rgb="FFFFFFFF"/>
      <name val="Franklin Gothic Demi"/>
      <family val="2"/>
      <charset val="1"/>
    </font>
    <font>
      <b val="true"/>
      <sz val="9"/>
      <color rgb="FF404040"/>
      <name val="Franklin Gothic Demi"/>
      <family val="2"/>
      <charset val="1"/>
    </font>
    <font>
      <b val="true"/>
      <sz val="8"/>
      <color rgb="FFFFFFFF"/>
      <name val="Franklin Gothic Book"/>
      <family val="2"/>
      <charset val="1"/>
    </font>
    <font>
      <b val="true"/>
      <sz val="7"/>
      <color rgb="FFFFFFFF"/>
      <name val="Franklin Gothic Book"/>
      <family val="2"/>
      <charset val="1"/>
    </font>
    <font>
      <vertAlign val="superscript"/>
      <sz val="11"/>
      <color rgb="FF000000"/>
      <name val="Calibri"/>
      <family val="2"/>
      <charset val="1"/>
    </font>
    <font>
      <b val="true"/>
      <sz val="8"/>
      <name val="Franklin Gothic Book"/>
      <family val="2"/>
      <charset val="1"/>
    </font>
    <font>
      <sz val="8"/>
      <color rgb="FF000000"/>
      <name val="Franklin Gothic Book"/>
      <family val="2"/>
      <charset val="1"/>
    </font>
    <font>
      <b val="true"/>
      <sz val="8"/>
      <color rgb="FF002060"/>
      <name val="Franklin Gothic Book"/>
      <family val="2"/>
      <charset val="1"/>
    </font>
    <font>
      <sz val="8"/>
      <name val="Franklin Gothic Book"/>
      <family val="2"/>
      <charset val="1"/>
    </font>
    <font>
      <b val="true"/>
      <sz val="9"/>
      <color rgb="FFFFFFFF"/>
      <name val="Franklin Gothic Book"/>
      <family val="2"/>
      <charset val="1"/>
    </font>
    <font>
      <sz val="10"/>
      <name val="Franklin Gothic Book"/>
      <family val="2"/>
      <charset val="1"/>
    </font>
    <font>
      <b val="true"/>
      <sz val="14"/>
      <color rgb="FFFFFFFF"/>
      <name val="Franklin Gothic Demi"/>
      <family val="2"/>
      <charset val="1"/>
    </font>
    <font>
      <b val="true"/>
      <sz val="11"/>
      <color rgb="FF002060"/>
      <name val="Franklin Gothic Demi"/>
      <family val="2"/>
      <charset val="1"/>
    </font>
    <font>
      <sz val="12"/>
      <color rgb="FF000000"/>
      <name val="Franklin Gothic Demi"/>
      <family val="2"/>
      <charset val="1"/>
    </font>
    <font>
      <b val="true"/>
      <sz val="12"/>
      <color rgb="FF000000"/>
      <name val="Franklin Gothic Demi"/>
      <family val="2"/>
      <charset val="1"/>
    </font>
    <font>
      <b val="true"/>
      <sz val="10"/>
      <name val="Franklin Gothic Book"/>
      <family val="2"/>
      <charset val="1"/>
    </font>
    <font>
      <sz val="11"/>
      <name val="Eras Bold ITC"/>
      <family val="2"/>
      <charset val="1"/>
    </font>
    <font>
      <sz val="11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 Narrow"/>
      <family val="2"/>
      <charset val="1"/>
    </font>
    <font>
      <sz val="10"/>
      <color rgb="FF000000"/>
      <name val="Franklin Gothic Book"/>
      <family val="2"/>
      <charset val="1"/>
    </font>
    <font>
      <sz val="9"/>
      <name val="Franklin Gothic Book"/>
      <family val="2"/>
      <charset val="1"/>
    </font>
    <font>
      <sz val="10"/>
      <name val="Arial Black"/>
      <family val="2"/>
      <charset val="1"/>
    </font>
    <font>
      <sz val="10"/>
      <color rgb="FFFF0000"/>
      <name val="Franklin Gothic Book"/>
      <family val="2"/>
      <charset val="1"/>
    </font>
    <font>
      <sz val="11"/>
      <name val="Franklin Gothic Book"/>
      <family val="2"/>
      <charset val="1"/>
    </font>
    <font>
      <sz val="12"/>
      <name val="Franklin Gothic Book"/>
      <family val="2"/>
      <charset val="1"/>
    </font>
    <font>
      <b val="true"/>
      <sz val="10"/>
      <color rgb="FFFFFFFF"/>
      <name val="Franklin Gothic Book"/>
      <family val="2"/>
      <charset val="1"/>
    </font>
    <font>
      <b val="true"/>
      <sz val="9"/>
      <color rgb="FF002060"/>
      <name val="Franklin Gothic Book"/>
      <family val="2"/>
      <charset val="1"/>
    </font>
    <font>
      <b val="true"/>
      <sz val="8"/>
      <name val="Arial"/>
      <family val="2"/>
      <charset val="1"/>
    </font>
    <font>
      <b val="true"/>
      <sz val="9"/>
      <color rgb="FFFFFFFF"/>
      <name val="Franklin Gothic Demi"/>
      <family val="2"/>
      <charset val="1"/>
    </font>
    <font>
      <b val="true"/>
      <sz val="8"/>
      <color rgb="FFFFFFFF"/>
      <name val="Franklin Gothic Demi"/>
      <family val="2"/>
      <charset val="1"/>
    </font>
    <font>
      <b val="true"/>
      <sz val="9"/>
      <color rgb="FF002060"/>
      <name val="Franklin Gothic Demi"/>
      <family val="2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name val="Antique Olive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FFFFFF"/>
      <name val="Franklin Gothic Demi"/>
      <family val="2"/>
      <charset val="1"/>
    </font>
    <font>
      <sz val="9"/>
      <name val="Franklin Gothic Dem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2E75B6"/>
        <bgColor rgb="FF008080"/>
      </patternFill>
    </fill>
    <fill>
      <patternFill patternType="solid">
        <fgColor rgb="FFFFD966"/>
        <bgColor rgb="FFFFE699"/>
      </patternFill>
    </fill>
    <fill>
      <patternFill patternType="solid">
        <fgColor rgb="FF1F4E79"/>
        <bgColor rgb="FF203864"/>
      </patternFill>
    </fill>
    <fill>
      <patternFill patternType="solid">
        <fgColor rgb="FFB4C7E7"/>
        <bgColor rgb="FFADB9CA"/>
      </patternFill>
    </fill>
    <fill>
      <patternFill patternType="solid">
        <fgColor rgb="FFFFFFFF"/>
        <bgColor rgb="FFF2F2F2"/>
      </patternFill>
    </fill>
    <fill>
      <patternFill patternType="solid">
        <fgColor rgb="FFADB9CA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C9C9C9"/>
        <bgColor rgb="FFCDCDCD"/>
      </patternFill>
    </fill>
    <fill>
      <patternFill patternType="solid">
        <fgColor rgb="FFF2F2F2"/>
        <bgColor rgb="FFDEEBF7"/>
      </patternFill>
    </fill>
    <fill>
      <patternFill patternType="solid">
        <fgColor rgb="FF203864"/>
        <bgColor rgb="FF333F50"/>
      </patternFill>
    </fill>
    <fill>
      <patternFill patternType="solid">
        <fgColor rgb="FFE0E0E0"/>
        <bgColor rgb="FFDEEBF7"/>
      </patternFill>
    </fill>
    <fill>
      <patternFill patternType="solid">
        <fgColor rgb="FFCDCDCD"/>
        <bgColor rgb="FFC9C9C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A9D18E"/>
        <bgColor rgb="FFC9C9C9"/>
      </patternFill>
    </fill>
    <fill>
      <patternFill patternType="solid">
        <fgColor rgb="FFDEEBF7"/>
        <bgColor rgb="FFE0E0E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dotted">
        <color rgb="FF203864"/>
      </left>
      <right style="dotted">
        <color rgb="FF203864"/>
      </right>
      <top style="dotted">
        <color rgb="FF203864"/>
      </top>
      <bottom style="dotted">
        <color rgb="FF203864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>
        <color rgb="FF2E75B6"/>
      </left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ashed">
        <color rgb="FF2E75B6"/>
      </left>
      <right/>
      <top/>
      <bottom style="dashed">
        <color rgb="FF2E75B6"/>
      </bottom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dashed">
        <color rgb="FF2E75B6"/>
      </left>
      <right/>
      <top style="thin"/>
      <bottom style="dashed">
        <color rgb="FF2E75B6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dashed">
        <color rgb="FF2E75B6"/>
      </top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double">
        <color rgb="FF333F50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thin"/>
      <bottom style="double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3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4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4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4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2" fillId="5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5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6" fillId="4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4" borderId="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4" borderId="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3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7" borderId="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1" fillId="8" borderId="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7" fillId="7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22" fillId="9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22" fillId="9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2" fillId="9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9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8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22" fillId="9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5" fillId="6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3" fillId="0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24" fillId="0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5" fillId="0" borderId="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24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4" fillId="0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4" fillId="0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26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0" borderId="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5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7" fillId="0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7" fillId="0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8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28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9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4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0" fillId="9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4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17" fillId="0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4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7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6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7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7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6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2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3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4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7" fillId="11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6" fillId="11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38" fillId="3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12" borderId="3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9" fillId="12" borderId="3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8" fillId="12" borderId="8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13" borderId="9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13" borderId="1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3" xfId="24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3" xfId="24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6" fontId="5" fillId="14" borderId="3" xfId="24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14" borderId="3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82" fontId="26" fillId="14" borderId="3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0" fillId="4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1" fillId="4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2" fillId="15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4" fillId="0" borderId="1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5" fillId="16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6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7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7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7" fillId="0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7" fillId="0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7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7" fillId="0" borderId="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7" fillId="0" borderId="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7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47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7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8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9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4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9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4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48" fillId="0" borderId="13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47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48" fillId="6" borderId="3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5" fontId="48" fillId="0" borderId="3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6" fontId="47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4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4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7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7" fillId="6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7" fillId="0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7" fontId="47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7" fillId="6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7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47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7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1" fillId="4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2" fillId="3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4" fillId="0" borderId="1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5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16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6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6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3" fillId="6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4" fillId="6" borderId="1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4" fillId="6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4" fillId="6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55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5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5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6" fillId="6" borderId="2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6" fillId="6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6" fillId="6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2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7" fillId="6" borderId="2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6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3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" xfId="20"/>
    <cellStyle name="Normal 10" xfId="21"/>
    <cellStyle name="Normal 2" xfId="22"/>
    <cellStyle name="Normal_4039-IS1-A. BASAURI 03" xfId="23"/>
    <cellStyle name="Normal_5137 -IS-5137 primer informe" xfId="24"/>
    <cellStyle name="Excel Built-in Normal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8FAADC"/>
      <rgbColor rgb="FF993366"/>
      <rgbColor rgb="FFF2F2F2"/>
      <rgbColor rgb="FFDEEBF7"/>
      <rgbColor rgb="FF660066"/>
      <rgbColor rgb="FFFF8080"/>
      <rgbColor rgb="FF1F4E79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DCDCD"/>
      <rgbColor rgb="FFE0E0E0"/>
      <rgbColor rgb="FFFFE699"/>
      <rgbColor rgb="FFADB9CA"/>
      <rgbColor rgb="FFFF99CC"/>
      <rgbColor rgb="FFCC99FF"/>
      <rgbColor rgb="FFF8CBAD"/>
      <rgbColor rgb="FF2E75B6"/>
      <rgbColor rgb="FF33CCCC"/>
      <rgbColor rgb="FF99CC00"/>
      <rgbColor rgb="FFFFD966"/>
      <rgbColor rgb="FFFF9900"/>
      <rgbColor rgb="FFFF6600"/>
      <rgbColor rgb="FF666699"/>
      <rgbColor rgb="FFA9D18E"/>
      <rgbColor rgb="FF002060"/>
      <rgbColor rgb="FF339966"/>
      <rgbColor rgb="FF003300"/>
      <rgbColor rgb="FF333F50"/>
      <rgbColor rgb="FF993300"/>
      <rgbColor rgb="FF993366"/>
      <rgbColor rgb="FF203864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56160</xdr:colOff>
      <xdr:row>0</xdr:row>
      <xdr:rowOff>124560</xdr:rowOff>
    </xdr:from>
    <xdr:to>
      <xdr:col>2</xdr:col>
      <xdr:colOff>1492920</xdr:colOff>
      <xdr:row>1</xdr:row>
      <xdr:rowOff>32400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57400" y="124560"/>
          <a:ext cx="2938320" cy="92484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Yolanda/c/Documents%20and%20Settings/teufeil/Local%20Settings/Temporary%20Internet%20Files/OLK97/PVD%20BUDGET%20-%20final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sheet 1 Project budget"/>
      <sheetName val="Worksheet 2 Budget by activity"/>
      <sheetName val="Worksheet 3 Funding Sources "/>
      <sheetName val="4 Breakdown by sources"/>
      <sheetName val="GL drop down list (hide)"/>
    </sheetNames>
    <sheetDataSet>
      <sheetData sheetId="0"/>
      <sheetData sheetId="1"/>
      <sheetData sheetId="2"/>
      <sheetData sheetId="3"/>
      <sheetData sheetId="4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98" workbookViewId="0">
      <selection pane="topLeft" activeCell="B66" activeCellId="0" sqref="B66"/>
    </sheetView>
  </sheetViews>
  <sheetFormatPr defaultColWidth="9.15625" defaultRowHeight="11.2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2" width="15"/>
    <col collapsed="false" customWidth="true" hidden="false" outlineLevel="0" max="3" min="3" style="3" width="14.86"/>
    <col collapsed="false" customWidth="true" hidden="false" outlineLevel="0" max="4" min="4" style="2" width="14.43"/>
    <col collapsed="false" customWidth="true" hidden="false" outlineLevel="0" max="5" min="5" style="2" width="7.71"/>
    <col collapsed="false" customWidth="true" hidden="false" outlineLevel="0" max="6" min="6" style="2" width="18.85"/>
    <col collapsed="false" customWidth="true" hidden="false" outlineLevel="0" max="7" min="7" style="4" width="17.29"/>
    <col collapsed="false" customWidth="true" hidden="false" outlineLevel="0" max="8" min="8" style="4" width="15.29"/>
    <col collapsed="false" customWidth="true" hidden="false" outlineLevel="0" max="9" min="9" style="2" width="19.99"/>
    <col collapsed="false" customWidth="true" hidden="false" outlineLevel="0" max="10" min="10" style="2" width="17.29"/>
    <col collapsed="false" customWidth="true" hidden="false" outlineLevel="0" max="11" min="11" style="2" width="13.01"/>
    <col collapsed="false" customWidth="false" hidden="false" outlineLevel="0" max="1024" min="12" style="2" width="9.14"/>
  </cols>
  <sheetData>
    <row r="1" customFormat="false" ht="24" hidden="tru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4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</row>
    <row r="3" customFormat="false" ht="23.1" hidden="false" customHeight="true" outlineLevel="0" collapsed="false">
      <c r="A3" s="6" t="s">
        <v>2</v>
      </c>
      <c r="B3" s="6"/>
      <c r="C3" s="6"/>
      <c r="D3" s="6"/>
      <c r="E3" s="6"/>
      <c r="F3" s="6"/>
      <c r="G3" s="6"/>
      <c r="H3" s="6"/>
    </row>
    <row r="4" customFormat="false" ht="25.5" hidden="false" customHeight="true" outlineLevel="0" collapsed="false">
      <c r="A4" s="7" t="s">
        <v>3</v>
      </c>
      <c r="B4" s="8" t="s">
        <v>4</v>
      </c>
      <c r="C4" s="8"/>
      <c r="D4" s="8"/>
      <c r="E4" s="8"/>
      <c r="F4" s="8"/>
      <c r="G4" s="8"/>
      <c r="H4" s="8"/>
    </row>
    <row r="5" customFormat="false" ht="38.25" hidden="false" customHeight="true" outlineLevel="0" collapsed="false">
      <c r="A5" s="7"/>
      <c r="B5" s="9" t="s">
        <v>5</v>
      </c>
      <c r="C5" s="10" t="s">
        <v>6</v>
      </c>
      <c r="D5" s="10" t="s">
        <v>7</v>
      </c>
      <c r="E5" s="9" t="s">
        <v>8</v>
      </c>
      <c r="F5" s="10" t="s">
        <v>9</v>
      </c>
      <c r="G5" s="10" t="s">
        <v>10</v>
      </c>
      <c r="H5" s="10" t="s">
        <v>11</v>
      </c>
    </row>
    <row r="6" customFormat="false" ht="24.75" hidden="false" customHeight="true" outlineLevel="0" collapsed="false">
      <c r="A6" s="11" t="s">
        <v>12</v>
      </c>
      <c r="B6" s="11"/>
      <c r="C6" s="11"/>
      <c r="D6" s="12" t="n">
        <f aca="false">SUM(D7:D8)</f>
        <v>23200</v>
      </c>
      <c r="E6" s="12"/>
      <c r="F6" s="12" t="n">
        <f aca="false">SUM(F7:F8)</f>
        <v>301600</v>
      </c>
      <c r="G6" s="12" t="n">
        <f aca="false">SUM(G7:G8)</f>
        <v>572468.12</v>
      </c>
      <c r="H6" s="12" t="n">
        <f aca="false">SUM(H7:H8)</f>
        <v>-270868.12</v>
      </c>
      <c r="I6" s="13"/>
    </row>
    <row r="7" customFormat="false" ht="18" hidden="false" customHeight="true" outlineLevel="0" collapsed="false">
      <c r="A7" s="14" t="s">
        <v>13</v>
      </c>
      <c r="B7" s="15" t="n">
        <v>1.1</v>
      </c>
      <c r="C7" s="16" t="n">
        <v>1</v>
      </c>
      <c r="D7" s="17" t="n">
        <v>10000</v>
      </c>
      <c r="E7" s="15" t="n">
        <v>13</v>
      </c>
      <c r="F7" s="18" t="n">
        <f aca="false">+E7*D7*C7</f>
        <v>130000</v>
      </c>
      <c r="G7" s="18" t="n">
        <f aca="false">SUMIF('2.-Relación de Gastos  '!H:H,B:B,'2.-Relación de Gastos  '!G:G)</f>
        <v>271421.12</v>
      </c>
      <c r="H7" s="18" t="n">
        <f aca="false">F7-G7</f>
        <v>-141421.12</v>
      </c>
    </row>
    <row r="8" customFormat="false" ht="18" hidden="false" customHeight="true" outlineLevel="0" collapsed="false">
      <c r="A8" s="14" t="s">
        <v>14</v>
      </c>
      <c r="B8" s="19" t="n">
        <v>1.2</v>
      </c>
      <c r="C8" s="16" t="n">
        <v>1</v>
      </c>
      <c r="D8" s="17" t="n">
        <v>13200</v>
      </c>
      <c r="E8" s="15" t="n">
        <v>13</v>
      </c>
      <c r="F8" s="18" t="n">
        <f aca="false">+E8*D8*C8</f>
        <v>171600</v>
      </c>
      <c r="G8" s="18" t="n">
        <f aca="false">SUMIF('2.-Relación de Gastos  '!H:H,B:B,'2.-Relación de Gastos  '!G:G)</f>
        <v>301047</v>
      </c>
      <c r="H8" s="18" t="n">
        <f aca="false">F8-G8</f>
        <v>-129447</v>
      </c>
    </row>
    <row r="9" customFormat="false" ht="18.75" hidden="false" customHeight="true" outlineLevel="0" collapsed="false">
      <c r="A9" s="11" t="s">
        <v>15</v>
      </c>
      <c r="B9" s="11"/>
      <c r="C9" s="11"/>
      <c r="D9" s="12" t="n">
        <f aca="false">SUM(D10:D11)</f>
        <v>5251.01478808225</v>
      </c>
      <c r="E9" s="12"/>
      <c r="F9" s="12" t="n">
        <f aca="false">SUM(F10:F11)</f>
        <v>63012.177456987</v>
      </c>
      <c r="G9" s="12" t="n">
        <f aca="false">SUM(G10:G11)</f>
        <v>31741.56</v>
      </c>
      <c r="H9" s="12" t="n">
        <f aca="false">SUM(H10:H11)</f>
        <v>31270.617456987</v>
      </c>
      <c r="I9" s="13"/>
    </row>
    <row r="10" customFormat="false" ht="18" hidden="false" customHeight="true" outlineLevel="0" collapsed="false">
      <c r="A10" s="20" t="s">
        <v>16</v>
      </c>
      <c r="B10" s="15" t="s">
        <v>17</v>
      </c>
      <c r="C10" s="15" t="n">
        <v>1</v>
      </c>
      <c r="D10" s="18" t="n">
        <f aca="false">+D6/23.83*1.75</f>
        <v>1703.73478808225</v>
      </c>
      <c r="E10" s="15" t="n">
        <v>12</v>
      </c>
      <c r="F10" s="18" t="n">
        <f aca="false">+E10*D10*C10</f>
        <v>20444.817456987</v>
      </c>
      <c r="G10" s="18" t="n">
        <f aca="false">SUMIF('2.-Relación de Gastos  '!H:H,B:B,'2.-Relación de Gastos  '!G:G)</f>
        <v>0</v>
      </c>
      <c r="H10" s="18" t="n">
        <f aca="false">F10-G10</f>
        <v>20444.817456987</v>
      </c>
    </row>
    <row r="11" customFormat="false" ht="18" hidden="false" customHeight="true" outlineLevel="0" collapsed="false">
      <c r="A11" s="20" t="s">
        <v>18</v>
      </c>
      <c r="B11" s="15" t="s">
        <v>19</v>
      </c>
      <c r="C11" s="15" t="n">
        <v>1</v>
      </c>
      <c r="D11" s="18" t="n">
        <f aca="false">+D6*15.29%</f>
        <v>3547.28</v>
      </c>
      <c r="E11" s="15" t="n">
        <v>12</v>
      </c>
      <c r="F11" s="18" t="n">
        <f aca="false">+E11*D11*C11</f>
        <v>42567.36</v>
      </c>
      <c r="G11" s="18" t="n">
        <f aca="false">SUMIF('2.-Relación de Gastos  '!H:H,B:B,'2.-Relación de Gastos  '!G:G)</f>
        <v>31741.56</v>
      </c>
      <c r="H11" s="18" t="n">
        <f aca="false">F11-G11</f>
        <v>10825.8</v>
      </c>
    </row>
    <row r="12" customFormat="false" ht="21.95" hidden="false" customHeight="true" outlineLevel="0" collapsed="false">
      <c r="A12" s="21" t="s">
        <v>20</v>
      </c>
      <c r="B12" s="12"/>
      <c r="C12" s="12"/>
      <c r="D12" s="12" t="n">
        <f aca="false">SUM(D13:D16)</f>
        <v>16890.618773145</v>
      </c>
      <c r="E12" s="12"/>
      <c r="F12" s="12" t="n">
        <f aca="false">SUM(F13:F16)</f>
        <v>215687.42527774</v>
      </c>
      <c r="G12" s="12" t="n">
        <f aca="false">SUM(G13:G16)</f>
        <v>145737.4</v>
      </c>
      <c r="H12" s="12" t="n">
        <f aca="false">SUM(H13:H16)</f>
        <v>69950.0252777404</v>
      </c>
      <c r="I12" s="13"/>
    </row>
    <row r="13" customFormat="false" ht="18" hidden="false" customHeight="true" outlineLevel="0" collapsed="false">
      <c r="A13" s="14" t="s">
        <v>21</v>
      </c>
      <c r="B13" s="15" t="n">
        <v>2.1</v>
      </c>
      <c r="C13" s="15" t="n">
        <v>1</v>
      </c>
      <c r="D13" s="18" t="n">
        <v>10000</v>
      </c>
      <c r="E13" s="15" t="n">
        <v>12</v>
      </c>
      <c r="F13" s="18" t="n">
        <f aca="false">+E13*D13*C13</f>
        <v>120000</v>
      </c>
      <c r="G13" s="18" t="n">
        <f aca="false">SUMIF('2.-Relación de Gastos  '!H:H,B:B,'2.-Relación de Gastos  '!G:G)</f>
        <v>60277</v>
      </c>
      <c r="H13" s="18" t="n">
        <f aca="false">F13-G13</f>
        <v>59723</v>
      </c>
    </row>
    <row r="14" customFormat="false" ht="18" hidden="false" customHeight="true" outlineLevel="0" collapsed="false">
      <c r="A14" s="14" t="s">
        <v>22</v>
      </c>
      <c r="B14" s="15" t="n">
        <v>2.2</v>
      </c>
      <c r="C14" s="15" t="n">
        <v>1</v>
      </c>
      <c r="D14" s="18" t="n">
        <v>5000</v>
      </c>
      <c r="E14" s="15" t="n">
        <v>12</v>
      </c>
      <c r="F14" s="18" t="n">
        <f aca="false">+E14*D14*C14</f>
        <v>60000</v>
      </c>
      <c r="G14" s="18" t="n">
        <f aca="false">SUMIF('2.-Relación de Gastos  '!H:H,B:B,'2.-Relación de Gastos  '!G:G)</f>
        <v>52129.25</v>
      </c>
      <c r="H14" s="18" t="n">
        <f aca="false">F14-G14</f>
        <v>7870.75</v>
      </c>
    </row>
    <row r="15" customFormat="false" ht="18" hidden="false" customHeight="true" outlineLevel="0" collapsed="false">
      <c r="A15" s="14" t="s">
        <v>23</v>
      </c>
      <c r="B15" s="15" t="n">
        <v>2.3</v>
      </c>
      <c r="C15" s="15" t="n">
        <v>1</v>
      </c>
      <c r="D15" s="18" t="n">
        <v>890.618773145037</v>
      </c>
      <c r="E15" s="15" t="n">
        <v>12</v>
      </c>
      <c r="F15" s="18" t="n">
        <f aca="false">+E15*D15*C15</f>
        <v>10687.4252777404</v>
      </c>
      <c r="G15" s="18" t="n">
        <f aca="false">SUMIF('2.-Relación de Gastos  '!H:H,B:B,'2.-Relación de Gastos  '!G:G)</f>
        <v>33331.15</v>
      </c>
      <c r="H15" s="18" t="n">
        <f aca="false">F15-G15</f>
        <v>-22643.7247222596</v>
      </c>
    </row>
    <row r="16" customFormat="false" ht="20.25" hidden="false" customHeight="true" outlineLevel="0" collapsed="false">
      <c r="A16" s="14" t="s">
        <v>24</v>
      </c>
      <c r="B16" s="15" t="n">
        <v>2.4</v>
      </c>
      <c r="C16" s="15" t="n">
        <v>1</v>
      </c>
      <c r="D16" s="18" t="n">
        <v>1000</v>
      </c>
      <c r="E16" s="15" t="n">
        <v>25</v>
      </c>
      <c r="F16" s="18" t="n">
        <f aca="false">+E16*D16*C16</f>
        <v>25000</v>
      </c>
      <c r="G16" s="18" t="n">
        <f aca="false">SUMIF('2.-Relación de Gastos  '!H:H,B:B,'2.-Relación de Gastos  '!G:G)</f>
        <v>0</v>
      </c>
      <c r="H16" s="18" t="n">
        <f aca="false">F16-G16</f>
        <v>25000</v>
      </c>
    </row>
    <row r="17" customFormat="false" ht="33.75" hidden="false" customHeight="true" outlineLevel="0" collapsed="false">
      <c r="A17" s="21" t="s">
        <v>25</v>
      </c>
      <c r="B17" s="12"/>
      <c r="C17" s="12"/>
      <c r="D17" s="12" t="n">
        <f aca="false">SUM(D18:D23)</f>
        <v>129297.298506085</v>
      </c>
      <c r="E17" s="12"/>
      <c r="F17" s="12" t="n">
        <f aca="false">SUM(F18:F23)</f>
        <v>1040067.58207302</v>
      </c>
      <c r="G17" s="12" t="n">
        <f aca="false">SUM(G18:G23)</f>
        <v>1477422.68</v>
      </c>
      <c r="H17" s="12" t="n">
        <f aca="false">SUM(H18:H23)</f>
        <v>-437355.097926983</v>
      </c>
      <c r="I17" s="13"/>
    </row>
    <row r="18" customFormat="false" ht="27.75" hidden="false" customHeight="true" outlineLevel="0" collapsed="false">
      <c r="A18" s="22" t="s">
        <v>26</v>
      </c>
      <c r="B18" s="19" t="n">
        <v>3.1</v>
      </c>
      <c r="C18" s="15" t="n">
        <v>1</v>
      </c>
      <c r="D18" s="18" t="n">
        <v>38500</v>
      </c>
      <c r="E18" s="15" t="n">
        <v>13</v>
      </c>
      <c r="F18" s="18" t="n">
        <f aca="false">+E18*D18*C18</f>
        <v>500500</v>
      </c>
      <c r="G18" s="18" t="n">
        <f aca="false">SUMIF('2.-Relación de Gastos  '!H:H,B:B,'2.-Relación de Gastos  '!G:G)</f>
        <v>1038566.99</v>
      </c>
      <c r="H18" s="18" t="n">
        <f aca="false">F18-G18</f>
        <v>-538066.99</v>
      </c>
      <c r="I18" s="4"/>
    </row>
    <row r="19" customFormat="false" ht="27.75" hidden="false" customHeight="true" outlineLevel="0" collapsed="false">
      <c r="A19" s="22" t="s">
        <v>16</v>
      </c>
      <c r="B19" s="19" t="n">
        <v>3.2</v>
      </c>
      <c r="C19" s="15" t="n">
        <v>1</v>
      </c>
      <c r="D19" s="18" t="n">
        <f aca="false">(D18*C18)/23.83*1.75</f>
        <v>2827.31850608477</v>
      </c>
      <c r="E19" s="15" t="n">
        <v>12</v>
      </c>
      <c r="F19" s="18" t="n">
        <f aca="false">+E19*D19*C19</f>
        <v>33927.8220730172</v>
      </c>
      <c r="G19" s="18" t="n">
        <f aca="false">SUMIF('2.-Relación de Gastos  '!H:H,B:B,'2.-Relación de Gastos  '!G:G)</f>
        <v>0</v>
      </c>
      <c r="H19" s="18" t="n">
        <f aca="false">F19-G19</f>
        <v>33927.8220730172</v>
      </c>
      <c r="I19" s="4"/>
    </row>
    <row r="20" customFormat="false" ht="27.75" hidden="false" customHeight="true" outlineLevel="0" collapsed="false">
      <c r="A20" s="22" t="s">
        <v>27</v>
      </c>
      <c r="B20" s="19" t="n">
        <v>3.3</v>
      </c>
      <c r="C20" s="15" t="n">
        <v>1</v>
      </c>
      <c r="D20" s="18" t="n">
        <f aca="false">(D18*C18)*15.29%</f>
        <v>5886.65</v>
      </c>
      <c r="E20" s="15" t="n">
        <v>12</v>
      </c>
      <c r="F20" s="18" t="n">
        <f aca="false">+E20*D20*C20</f>
        <v>70639.8</v>
      </c>
      <c r="G20" s="18" t="n">
        <f aca="false">SUMIF('2.-Relación de Gastos  '!H:H,B:B,'2.-Relación de Gastos  '!G:G)</f>
        <v>94186.4</v>
      </c>
      <c r="H20" s="18" t="n">
        <f aca="false">F20-G20</f>
        <v>-23546.6</v>
      </c>
      <c r="I20" s="4"/>
    </row>
    <row r="21" customFormat="false" ht="27.75" hidden="false" customHeight="true" outlineLevel="0" collapsed="false">
      <c r="A21" s="22" t="s">
        <v>28</v>
      </c>
      <c r="B21" s="19" t="n">
        <v>3.4</v>
      </c>
      <c r="C21" s="15" t="n">
        <v>1</v>
      </c>
      <c r="D21" s="18" t="n">
        <v>22083.33</v>
      </c>
      <c r="E21" s="15" t="n">
        <v>12</v>
      </c>
      <c r="F21" s="18" t="n">
        <f aca="false">+E21*D21*C21</f>
        <v>264999.96</v>
      </c>
      <c r="G21" s="18" t="n">
        <f aca="false">SUMIF('2.-Relación de Gastos  '!H:H,B:B,'2.-Relación de Gastos  '!G:G)</f>
        <v>199748.22</v>
      </c>
      <c r="H21" s="18" t="n">
        <f aca="false">F21-G21</f>
        <v>65251.74</v>
      </c>
      <c r="I21" s="4"/>
    </row>
    <row r="22" customFormat="false" ht="27.75" hidden="false" customHeight="true" outlineLevel="0" collapsed="false">
      <c r="A22" s="22" t="s">
        <v>29</v>
      </c>
      <c r="B22" s="19" t="n">
        <v>3.5</v>
      </c>
      <c r="C22" s="15" t="n">
        <v>1</v>
      </c>
      <c r="D22" s="18" t="n">
        <v>50000</v>
      </c>
      <c r="E22" s="15" t="n">
        <v>1</v>
      </c>
      <c r="F22" s="18" t="n">
        <f aca="false">+E22*D22*C22</f>
        <v>50000</v>
      </c>
      <c r="G22" s="18" t="n">
        <f aca="false">SUMIF('2.-Relación de Gastos  '!H:H,B:B,'2.-Relación de Gastos  '!G:G)</f>
        <v>53258</v>
      </c>
      <c r="H22" s="18" t="n">
        <f aca="false">F22-G22</f>
        <v>-3258</v>
      </c>
      <c r="I22" s="4"/>
    </row>
    <row r="23" customFormat="false" ht="27.75" hidden="false" customHeight="true" outlineLevel="0" collapsed="false">
      <c r="A23" s="22" t="s">
        <v>30</v>
      </c>
      <c r="B23" s="19" t="n">
        <v>3.6</v>
      </c>
      <c r="C23" s="15" t="n">
        <v>1</v>
      </c>
      <c r="D23" s="18" t="n">
        <v>10000</v>
      </c>
      <c r="E23" s="15" t="n">
        <v>12</v>
      </c>
      <c r="F23" s="18" t="n">
        <f aca="false">+E23*D23*C23</f>
        <v>120000</v>
      </c>
      <c r="G23" s="18" t="n">
        <f aca="false">SUMIF('2.-Relación de Gastos  '!H:H,B:B,'2.-Relación de Gastos  '!G:G)</f>
        <v>91663.07</v>
      </c>
      <c r="H23" s="18" t="n">
        <f aca="false">F23-G23</f>
        <v>28336.93</v>
      </c>
      <c r="I23" s="4"/>
    </row>
    <row r="24" customFormat="false" ht="21.95" hidden="false" customHeight="true" outlineLevel="0" collapsed="false">
      <c r="A24" s="21" t="s">
        <v>31</v>
      </c>
      <c r="B24" s="12"/>
      <c r="C24" s="12"/>
      <c r="D24" s="12" t="n">
        <f aca="false">SUM(D25:D39)</f>
        <v>539206.202979438</v>
      </c>
      <c r="E24" s="12"/>
      <c r="F24" s="12" t="n">
        <f aca="false">SUM(F25:F39)</f>
        <v>5203769.10297944</v>
      </c>
      <c r="G24" s="12" t="n">
        <f aca="false">SUM(G25:G39)</f>
        <v>8669172.89</v>
      </c>
      <c r="H24" s="12" t="n">
        <f aca="false">SUM(H25:H39)</f>
        <v>-3465403.78702057</v>
      </c>
    </row>
    <row r="25" customFormat="false" ht="24.95" hidden="false" customHeight="true" outlineLevel="0" collapsed="false">
      <c r="A25" s="14" t="s">
        <v>32</v>
      </c>
      <c r="B25" s="15" t="n">
        <v>4.01</v>
      </c>
      <c r="C25" s="15" t="n">
        <v>1</v>
      </c>
      <c r="D25" s="23" t="n">
        <v>25000</v>
      </c>
      <c r="E25" s="15" t="n">
        <v>13</v>
      </c>
      <c r="F25" s="18" t="n">
        <f aca="false">+E25*D25*C25</f>
        <v>325000</v>
      </c>
      <c r="G25" s="18" t="n">
        <f aca="false">SUMIF('2.-Relación de Gastos  '!H:H,B:B,'2.-Relación de Gastos  '!G:G)</f>
        <v>676507.5</v>
      </c>
      <c r="H25" s="18" t="n">
        <f aca="false">F25-G25</f>
        <v>-351507.5</v>
      </c>
      <c r="I25" s="13"/>
    </row>
    <row r="26" customFormat="false" ht="24.95" hidden="false" customHeight="true" outlineLevel="0" collapsed="false">
      <c r="A26" s="24" t="s">
        <v>33</v>
      </c>
      <c r="B26" s="15" t="n">
        <v>4.2</v>
      </c>
      <c r="C26" s="15" t="n">
        <v>1</v>
      </c>
      <c r="D26" s="18" t="n">
        <v>26000</v>
      </c>
      <c r="E26" s="15" t="n">
        <v>13</v>
      </c>
      <c r="F26" s="18" t="n">
        <f aca="false">+E26*D26*C26</f>
        <v>338000</v>
      </c>
      <c r="G26" s="18" t="n">
        <f aca="false">SUMIF('2.-Relación de Gastos  '!H:H,B:B,'2.-Relación de Gastos  '!G:G)</f>
        <v>703536.6</v>
      </c>
      <c r="H26" s="18" t="n">
        <f aca="false">F26-G26</f>
        <v>-365536.6</v>
      </c>
    </row>
    <row r="27" customFormat="false" ht="24.95" hidden="false" customHeight="true" outlineLevel="0" collapsed="false">
      <c r="A27" s="22" t="s">
        <v>34</v>
      </c>
      <c r="B27" s="19" t="n">
        <v>4.3</v>
      </c>
      <c r="C27" s="19" t="n">
        <v>1</v>
      </c>
      <c r="D27" s="18" t="n">
        <v>26000</v>
      </c>
      <c r="E27" s="19" t="n">
        <v>13</v>
      </c>
      <c r="F27" s="18" t="n">
        <f aca="false">+E27*D27*C27</f>
        <v>338000</v>
      </c>
      <c r="G27" s="18" t="n">
        <f aca="false">SUMIF('2.-Relación de Gastos  '!H:H,B:B,'2.-Relación de Gastos  '!G:G)</f>
        <v>704293.18</v>
      </c>
      <c r="H27" s="18" t="n">
        <f aca="false">F27-G27</f>
        <v>-366293.18</v>
      </c>
    </row>
    <row r="28" customFormat="false" ht="24.95" hidden="false" customHeight="true" outlineLevel="0" collapsed="false">
      <c r="A28" s="25" t="s">
        <v>35</v>
      </c>
      <c r="B28" s="19" t="n">
        <v>4.4</v>
      </c>
      <c r="C28" s="19" t="n">
        <v>1</v>
      </c>
      <c r="D28" s="23" t="n">
        <v>15000</v>
      </c>
      <c r="E28" s="19" t="n">
        <v>13</v>
      </c>
      <c r="F28" s="18" t="n">
        <f aca="false">+E28*D28*C28</f>
        <v>195000</v>
      </c>
      <c r="G28" s="18" t="n">
        <f aca="false">SUMIF('2.-Relación de Gastos  '!H:H,B:B,'2.-Relación de Gastos  '!G:G)</f>
        <v>368549.7</v>
      </c>
      <c r="H28" s="18" t="n">
        <f aca="false">F28-G28</f>
        <v>-173549.7</v>
      </c>
    </row>
    <row r="29" customFormat="false" ht="24.95" hidden="false" customHeight="true" outlineLevel="0" collapsed="false">
      <c r="A29" s="25" t="s">
        <v>36</v>
      </c>
      <c r="B29" s="19" t="n">
        <v>4.5</v>
      </c>
      <c r="C29" s="19" t="n">
        <v>2</v>
      </c>
      <c r="D29" s="23" t="n">
        <v>11500</v>
      </c>
      <c r="E29" s="19" t="n">
        <v>13</v>
      </c>
      <c r="F29" s="18" t="n">
        <f aca="false">+E29*D29*C29</f>
        <v>299000</v>
      </c>
      <c r="G29" s="18" t="n">
        <f aca="false">SUMIF('2.-Relación de Gastos  '!H:H,B:B,'2.-Relación de Gastos  '!G:G)</f>
        <v>430692.62</v>
      </c>
      <c r="H29" s="18" t="n">
        <f aca="false">F29-G29</f>
        <v>-131692.62</v>
      </c>
    </row>
    <row r="30" customFormat="false" ht="24.95" hidden="false" customHeight="true" outlineLevel="0" collapsed="false">
      <c r="A30" s="25" t="s">
        <v>37</v>
      </c>
      <c r="B30" s="19" t="n">
        <v>4.6</v>
      </c>
      <c r="C30" s="19" t="n">
        <v>1</v>
      </c>
      <c r="D30" s="23" t="n">
        <v>11500</v>
      </c>
      <c r="E30" s="19" t="n">
        <v>13</v>
      </c>
      <c r="F30" s="18" t="n">
        <f aca="false">+E30*D30*C30</f>
        <v>149500</v>
      </c>
      <c r="G30" s="18" t="n">
        <f aca="false">SUMIF('2.-Relación de Gastos  '!H:H,B:B,'2.-Relación de Gastos  '!G:G)</f>
        <v>217018.42</v>
      </c>
      <c r="H30" s="18" t="n">
        <f aca="false">F30-G30</f>
        <v>-67518.42</v>
      </c>
    </row>
    <row r="31" customFormat="false" ht="24.95" hidden="false" customHeight="true" outlineLevel="0" collapsed="false">
      <c r="A31" s="25" t="s">
        <v>38</v>
      </c>
      <c r="B31" s="19" t="n">
        <v>4.7</v>
      </c>
      <c r="C31" s="19" t="n">
        <v>3</v>
      </c>
      <c r="D31" s="23" t="n">
        <v>11500</v>
      </c>
      <c r="E31" s="19" t="n">
        <v>13</v>
      </c>
      <c r="F31" s="18" t="n">
        <f aca="false">+E31*D31*C31</f>
        <v>448500</v>
      </c>
      <c r="G31" s="18" t="n">
        <f aca="false">SUMIF('2.-Relación de Gastos  '!H:H,B:B,'2.-Relación de Gastos  '!G:G)</f>
        <v>844937.199999999</v>
      </c>
      <c r="H31" s="18" t="n">
        <f aca="false">F31-G31</f>
        <v>-396437.199999999</v>
      </c>
    </row>
    <row r="32" customFormat="false" ht="24.95" hidden="false" customHeight="true" outlineLevel="0" collapsed="false">
      <c r="A32" s="25" t="s">
        <v>39</v>
      </c>
      <c r="B32" s="19" t="n">
        <v>4.8</v>
      </c>
      <c r="C32" s="19" t="n">
        <v>4</v>
      </c>
      <c r="D32" s="23" t="n">
        <v>16500</v>
      </c>
      <c r="E32" s="19" t="n">
        <v>13</v>
      </c>
      <c r="F32" s="18" t="n">
        <f aca="false">+E32*D32*C32</f>
        <v>858000</v>
      </c>
      <c r="G32" s="18" t="n">
        <f aca="false">SUMIF('2.-Relación de Gastos  '!H:H,B:B,'2.-Relación de Gastos  '!G:G)</f>
        <v>1801608.45</v>
      </c>
      <c r="H32" s="18" t="n">
        <f aca="false">F32-G32</f>
        <v>-943608.450000003</v>
      </c>
    </row>
    <row r="33" customFormat="false" ht="24.95" hidden="false" customHeight="true" outlineLevel="0" collapsed="false">
      <c r="A33" s="25" t="s">
        <v>40</v>
      </c>
      <c r="B33" s="19" t="n">
        <v>4.9</v>
      </c>
      <c r="C33" s="19" t="n">
        <v>6</v>
      </c>
      <c r="D33" s="23" t="n">
        <v>14000</v>
      </c>
      <c r="E33" s="19" t="n">
        <v>13</v>
      </c>
      <c r="F33" s="18" t="n">
        <f aca="false">+E33*D33*C33</f>
        <v>1092000</v>
      </c>
      <c r="G33" s="18" t="n">
        <f aca="false">SUMIF('2.-Relación de Gastos  '!H:H,B:B,'2.-Relación de Gastos  '!G:G)</f>
        <v>2071545</v>
      </c>
      <c r="H33" s="18" t="n">
        <f aca="false">F33-G33</f>
        <v>-979545.000000003</v>
      </c>
    </row>
    <row r="34" customFormat="false" ht="24.95" hidden="false" customHeight="true" outlineLevel="0" collapsed="false">
      <c r="A34" s="25" t="s">
        <v>16</v>
      </c>
      <c r="B34" s="26" t="n">
        <v>4.1</v>
      </c>
      <c r="C34" s="19" t="n">
        <v>1</v>
      </c>
      <c r="D34" s="23" t="n">
        <f aca="false">((D31*C31)+(D32*C32)+(D25*C25)+(D26*C26)+(D27*C27)+(D28*C28)+(D29*C29)+(D30*C30)+(D33*C33))/23.83*21</f>
        <v>274066.302979438</v>
      </c>
      <c r="E34" s="19" t="n">
        <v>1</v>
      </c>
      <c r="F34" s="18" t="n">
        <f aca="false">+E34*D34*C34</f>
        <v>274066.302979438</v>
      </c>
      <c r="G34" s="18" t="n">
        <f aca="false">SUMIF('2.-Relación de Gastos  '!H:H,B:B,'2.-Relación de Gastos  '!G:G)</f>
        <v>0</v>
      </c>
      <c r="H34" s="18" t="n">
        <f aca="false">F34-G34</f>
        <v>274066.302979438</v>
      </c>
    </row>
    <row r="35" customFormat="false" ht="24.95" hidden="false" customHeight="true" outlineLevel="0" collapsed="false">
      <c r="A35" s="25" t="s">
        <v>27</v>
      </c>
      <c r="B35" s="19" t="n">
        <v>4.11</v>
      </c>
      <c r="C35" s="19" t="n">
        <v>1</v>
      </c>
      <c r="D35" s="23" t="n">
        <f aca="false">((D31*C31)+(D32*C32)+(D30*C30)+(D29*C29)+(D28*C28)+(D27*C27)+(D26*C26)+(D25*C25)+(D33*C33))*15.29%</f>
        <v>47551.9</v>
      </c>
      <c r="E35" s="19" t="n">
        <v>12</v>
      </c>
      <c r="F35" s="18" t="n">
        <f aca="false">+E35*D35*C35</f>
        <v>570622.8</v>
      </c>
      <c r="G35" s="18" t="n">
        <f aca="false">SUMIF('2.-Relación de Gastos  '!H:H,B:B,'2.-Relación de Gastos  '!G:G)</f>
        <v>780015.11</v>
      </c>
      <c r="H35" s="18" t="n">
        <f aca="false">F35-G35</f>
        <v>-209392.31</v>
      </c>
    </row>
    <row r="36" customFormat="false" ht="24.95" hidden="false" customHeight="true" outlineLevel="0" collapsed="false">
      <c r="A36" s="25" t="s">
        <v>41</v>
      </c>
      <c r="B36" s="19" t="n">
        <v>4.12</v>
      </c>
      <c r="C36" s="19" t="n">
        <v>1</v>
      </c>
      <c r="D36" s="23" t="n">
        <v>15000</v>
      </c>
      <c r="E36" s="19" t="n">
        <v>2</v>
      </c>
      <c r="F36" s="18" t="n">
        <f aca="false">+E36*D36*C36</f>
        <v>30000</v>
      </c>
      <c r="G36" s="18" t="n">
        <f aca="false">SUMIF('2.-Relación de Gastos  '!H:H,B:B,'2.-Relación de Gastos  '!G:G)</f>
        <v>22669.11</v>
      </c>
      <c r="H36" s="18" t="n">
        <f aca="false">F36-G36</f>
        <v>7330.89</v>
      </c>
    </row>
    <row r="37" customFormat="false" ht="24.95" hidden="false" customHeight="true" outlineLevel="0" collapsed="false">
      <c r="A37" s="25" t="s">
        <v>42</v>
      </c>
      <c r="B37" s="19" t="n">
        <v>4.13</v>
      </c>
      <c r="C37" s="19" t="n">
        <v>10</v>
      </c>
      <c r="D37" s="23" t="n">
        <v>10388</v>
      </c>
      <c r="E37" s="19" t="n">
        <v>1</v>
      </c>
      <c r="F37" s="18" t="n">
        <f aca="false">+E37*D37*C37</f>
        <v>103880</v>
      </c>
      <c r="G37" s="18" t="n">
        <f aca="false">SUMIF('2.-Relación de Gastos  '!H:H,B:B,'2.-Relación de Gastos  '!G:G)</f>
        <v>0</v>
      </c>
      <c r="H37" s="18" t="n">
        <f aca="false">F37-G37</f>
        <v>103880</v>
      </c>
    </row>
    <row r="38" customFormat="false" ht="24.95" hidden="false" customHeight="true" outlineLevel="0" collapsed="false">
      <c r="A38" s="25" t="s">
        <v>43</v>
      </c>
      <c r="B38" s="19" t="n">
        <v>4.14</v>
      </c>
      <c r="C38" s="19" t="n">
        <v>1</v>
      </c>
      <c r="D38" s="23" t="n">
        <v>35000</v>
      </c>
      <c r="E38" s="19" t="n">
        <v>1</v>
      </c>
      <c r="F38" s="18" t="n">
        <f aca="false">+E38*D38*C38</f>
        <v>35000</v>
      </c>
      <c r="G38" s="18" t="n">
        <f aca="false">SUMIF('2.-Relación de Gastos  '!H:H,B:B,'2.-Relación de Gastos  '!G:G)</f>
        <v>35000</v>
      </c>
      <c r="H38" s="18" t="n">
        <f aca="false">F38-G38</f>
        <v>0</v>
      </c>
    </row>
    <row r="39" customFormat="false" ht="24.95" hidden="false" customHeight="true" outlineLevel="0" collapsed="false">
      <c r="A39" s="25" t="s">
        <v>44</v>
      </c>
      <c r="B39" s="19" t="n">
        <v>4.15</v>
      </c>
      <c r="C39" s="19" t="n">
        <v>368</v>
      </c>
      <c r="D39" s="23" t="n">
        <v>200</v>
      </c>
      <c r="E39" s="19" t="n">
        <v>2</v>
      </c>
      <c r="F39" s="18" t="n">
        <f aca="false">+E39*D39*C39</f>
        <v>147200</v>
      </c>
      <c r="G39" s="18" t="n">
        <f aca="false">SUMIF('2.-Relación de Gastos  '!H:H,B:B,'2.-Relación de Gastos  '!G:G)</f>
        <v>12800</v>
      </c>
      <c r="H39" s="18" t="n">
        <f aca="false">F39-G39</f>
        <v>134400</v>
      </c>
    </row>
    <row r="40" customFormat="false" ht="23.25" hidden="false" customHeight="true" outlineLevel="0" collapsed="false">
      <c r="A40" s="21" t="s">
        <v>45</v>
      </c>
      <c r="B40" s="12"/>
      <c r="C40" s="12"/>
      <c r="D40" s="12" t="n">
        <f aca="false">SUM(D41:D42)</f>
        <v>11000</v>
      </c>
      <c r="E40" s="12"/>
      <c r="F40" s="12" t="n">
        <f aca="false">SUM(F41:F42)</f>
        <v>150000</v>
      </c>
      <c r="G40" s="12" t="n">
        <f aca="false">SUM(G41:G42)</f>
        <v>28681.24</v>
      </c>
      <c r="H40" s="12" t="n">
        <f aca="false">SUM(H41:H42)</f>
        <v>121318.76</v>
      </c>
    </row>
    <row r="41" customFormat="false" ht="18" hidden="false" customHeight="true" outlineLevel="0" collapsed="false">
      <c r="A41" s="24" t="s">
        <v>46</v>
      </c>
      <c r="B41" s="15" t="n">
        <v>5.1</v>
      </c>
      <c r="C41" s="15" t="n">
        <v>1</v>
      </c>
      <c r="D41" s="23" t="n">
        <v>10000</v>
      </c>
      <c r="E41" s="15" t="n">
        <v>3</v>
      </c>
      <c r="F41" s="18" t="n">
        <f aca="false">+E41*D41*C41</f>
        <v>30000</v>
      </c>
      <c r="G41" s="18" t="n">
        <f aca="false">SUMIF('2.-Relación de Gastos  '!H:H,B:B,'2.-Relación de Gastos  '!G:G)</f>
        <v>0</v>
      </c>
      <c r="H41" s="18" t="n">
        <f aca="false">F41-G41</f>
        <v>30000</v>
      </c>
    </row>
    <row r="42" customFormat="false" ht="18" hidden="false" customHeight="true" outlineLevel="0" collapsed="false">
      <c r="A42" s="24" t="s">
        <v>47</v>
      </c>
      <c r="B42" s="15" t="n">
        <v>5.2</v>
      </c>
      <c r="C42" s="15" t="n">
        <v>1</v>
      </c>
      <c r="D42" s="23" t="n">
        <v>1000</v>
      </c>
      <c r="E42" s="15" t="n">
        <v>120</v>
      </c>
      <c r="F42" s="18" t="n">
        <f aca="false">+E42*D42*C42</f>
        <v>120000</v>
      </c>
      <c r="G42" s="18" t="n">
        <f aca="false">SUMIF('2.-Relación de Gastos  '!H:H,B:B,'2.-Relación de Gastos  '!G:G)</f>
        <v>28681.24</v>
      </c>
      <c r="H42" s="18" t="n">
        <f aca="false">F42-G42</f>
        <v>91318.76</v>
      </c>
    </row>
    <row r="43" customFormat="false" ht="24" hidden="false" customHeight="true" outlineLevel="0" collapsed="false">
      <c r="A43" s="21" t="s">
        <v>48</v>
      </c>
      <c r="B43" s="27"/>
      <c r="C43" s="12"/>
      <c r="D43" s="12" t="n">
        <f aca="false">SUM(D44:D45)</f>
        <v>12000</v>
      </c>
      <c r="E43" s="12"/>
      <c r="F43" s="12" t="n">
        <f aca="false">SUM(F44:F45)</f>
        <v>16000</v>
      </c>
      <c r="G43" s="12" t="n">
        <f aca="false">SUM(G44:G45)</f>
        <v>0</v>
      </c>
      <c r="H43" s="12" t="n">
        <f aca="false">SUM(H44:H45)</f>
        <v>16000</v>
      </c>
    </row>
    <row r="44" customFormat="false" ht="18" hidden="false" customHeight="true" outlineLevel="0" collapsed="false">
      <c r="A44" s="24" t="s">
        <v>49</v>
      </c>
      <c r="B44" s="15" t="n">
        <v>6.1</v>
      </c>
      <c r="C44" s="15" t="n">
        <v>1</v>
      </c>
      <c r="D44" s="23" t="n">
        <v>2000</v>
      </c>
      <c r="E44" s="15" t="n">
        <v>3</v>
      </c>
      <c r="F44" s="18" t="n">
        <f aca="false">+E44*D44*C44</f>
        <v>6000</v>
      </c>
      <c r="G44" s="18" t="n">
        <f aca="false">SUMIF('2.-Relación de Gastos  '!H:H,B:B,'2.-Relación de Gastos  '!G:G)</f>
        <v>0</v>
      </c>
      <c r="H44" s="18" t="n">
        <f aca="false">F44-G44</f>
        <v>6000</v>
      </c>
    </row>
    <row r="45" customFormat="false" ht="18" hidden="false" customHeight="true" outlineLevel="0" collapsed="false">
      <c r="A45" s="24" t="s">
        <v>50</v>
      </c>
      <c r="B45" s="15" t="n">
        <v>6.2</v>
      </c>
      <c r="C45" s="15" t="n">
        <v>1</v>
      </c>
      <c r="D45" s="23" t="n">
        <v>10000</v>
      </c>
      <c r="E45" s="15" t="n">
        <v>1</v>
      </c>
      <c r="F45" s="18" t="n">
        <f aca="false">+E45*D45*C45</f>
        <v>10000</v>
      </c>
      <c r="G45" s="18" t="n">
        <f aca="false">SUMIF('2.-Relación de Gastos  '!H:H,B:B,'2.-Relación de Gastos  '!G:G)</f>
        <v>0</v>
      </c>
      <c r="H45" s="18" t="n">
        <f aca="false">F45-G45</f>
        <v>10000</v>
      </c>
    </row>
    <row r="46" customFormat="false" ht="21.95" hidden="false" customHeight="true" outlineLevel="0" collapsed="false">
      <c r="A46" s="21" t="s">
        <v>51</v>
      </c>
      <c r="B46" s="27"/>
      <c r="C46" s="12"/>
      <c r="D46" s="12" t="n">
        <f aca="false">SUM(D47:D48)</f>
        <v>55000</v>
      </c>
      <c r="E46" s="12"/>
      <c r="F46" s="12" t="n">
        <f aca="false">SUM(F47:F48)</f>
        <v>55000</v>
      </c>
      <c r="G46" s="12" t="n">
        <f aca="false">SUM(G47:G48)</f>
        <v>0</v>
      </c>
      <c r="H46" s="12" t="n">
        <f aca="false">SUM(H47:H48)</f>
        <v>55000</v>
      </c>
      <c r="I46" s="13"/>
    </row>
    <row r="47" customFormat="false" ht="18" hidden="false" customHeight="true" outlineLevel="0" collapsed="false">
      <c r="A47" s="28" t="s">
        <v>52</v>
      </c>
      <c r="B47" s="15" t="n">
        <v>7.1</v>
      </c>
      <c r="C47" s="15" t="n">
        <v>1</v>
      </c>
      <c r="D47" s="18" t="n">
        <v>25000</v>
      </c>
      <c r="E47" s="19" t="n">
        <v>1</v>
      </c>
      <c r="F47" s="18" t="n">
        <f aca="false">+E47*D47*C47</f>
        <v>25000</v>
      </c>
      <c r="G47" s="18" t="n">
        <f aca="false">SUMIF('2.-Relación de Gastos  '!H:H,B:B,'2.-Relación de Gastos  '!G:G)</f>
        <v>0</v>
      </c>
      <c r="H47" s="18" t="n">
        <f aca="false">F47-G47</f>
        <v>25000</v>
      </c>
      <c r="I47" s="29"/>
    </row>
    <row r="48" customFormat="false" ht="31.5" hidden="false" customHeight="true" outlineLevel="0" collapsed="false">
      <c r="A48" s="28" t="s">
        <v>53</v>
      </c>
      <c r="B48" s="15" t="n">
        <v>7.2</v>
      </c>
      <c r="C48" s="15" t="n">
        <v>1</v>
      </c>
      <c r="D48" s="18" t="n">
        <v>30000</v>
      </c>
      <c r="E48" s="15" t="n">
        <v>1</v>
      </c>
      <c r="F48" s="18" t="n">
        <f aca="false">+E48*D48*C48</f>
        <v>30000</v>
      </c>
      <c r="G48" s="18" t="n">
        <f aca="false">SUMIF('2.-Relación de Gastos  '!H:H,B:B,'2.-Relación de Gastos  '!G:G)</f>
        <v>0</v>
      </c>
      <c r="H48" s="18" t="n">
        <f aca="false">F48-G48</f>
        <v>30000</v>
      </c>
    </row>
    <row r="49" customFormat="false" ht="21.95" hidden="false" customHeight="true" outlineLevel="0" collapsed="false">
      <c r="A49" s="21" t="s">
        <v>54</v>
      </c>
      <c r="B49" s="27"/>
      <c r="C49" s="12"/>
      <c r="D49" s="12" t="n">
        <f aca="false">SUM(D50:D52)</f>
        <v>80000</v>
      </c>
      <c r="E49" s="12"/>
      <c r="F49" s="12" t="n">
        <f aca="false">SUM(F50:F52)</f>
        <v>135000</v>
      </c>
      <c r="G49" s="12" t="n">
        <f aca="false">SUM(G50:G52)</f>
        <v>103202.36</v>
      </c>
      <c r="H49" s="12" t="n">
        <f aca="false">SUM(H50:H52)</f>
        <v>31797.64</v>
      </c>
      <c r="I49" s="13"/>
    </row>
    <row r="50" customFormat="false" ht="29.25" hidden="false" customHeight="true" outlineLevel="0" collapsed="false">
      <c r="A50" s="28" t="s">
        <v>55</v>
      </c>
      <c r="B50" s="15" t="n">
        <v>8.1</v>
      </c>
      <c r="C50" s="15" t="n">
        <v>1</v>
      </c>
      <c r="D50" s="18" t="n">
        <v>25000</v>
      </c>
      <c r="E50" s="19" t="n">
        <v>1</v>
      </c>
      <c r="F50" s="18" t="n">
        <f aca="false">+E50*D50*C50</f>
        <v>25000</v>
      </c>
      <c r="G50" s="18" t="n">
        <f aca="false">SUMIF('2.-Relación de Gastos  '!H:H,B:B,'2.-Relación de Gastos  '!G:G)</f>
        <v>54142.99</v>
      </c>
      <c r="H50" s="18" t="n">
        <f aca="false">F50-G50</f>
        <v>-29142.99</v>
      </c>
      <c r="I50" s="29"/>
    </row>
    <row r="51" customFormat="false" ht="29.25" hidden="false" customHeight="true" outlineLevel="0" collapsed="false">
      <c r="A51" s="28" t="s">
        <v>56</v>
      </c>
      <c r="B51" s="15" t="n">
        <v>8.2</v>
      </c>
      <c r="C51" s="15" t="n">
        <v>1</v>
      </c>
      <c r="D51" s="18" t="n">
        <v>5000</v>
      </c>
      <c r="E51" s="19" t="n">
        <v>12</v>
      </c>
      <c r="F51" s="18" t="n">
        <f aca="false">+E51*D51*C51</f>
        <v>60000</v>
      </c>
      <c r="G51" s="18" t="n">
        <f aca="false">SUMIF('2.-Relación de Gastos  '!H:H,B:B,'2.-Relación de Gastos  '!G:G)</f>
        <v>49059.37</v>
      </c>
      <c r="H51" s="18" t="n">
        <f aca="false">F51-G51</f>
        <v>10940.63</v>
      </c>
      <c r="I51" s="29"/>
    </row>
    <row r="52" customFormat="false" ht="31.5" hidden="false" customHeight="true" outlineLevel="0" collapsed="false">
      <c r="A52" s="28" t="s">
        <v>57</v>
      </c>
      <c r="B52" s="15" t="n">
        <v>8.3</v>
      </c>
      <c r="C52" s="15" t="n">
        <v>1</v>
      </c>
      <c r="D52" s="18" t="n">
        <v>50000</v>
      </c>
      <c r="E52" s="15" t="n">
        <v>1</v>
      </c>
      <c r="F52" s="18" t="n">
        <f aca="false">+E52*D52*C52</f>
        <v>50000</v>
      </c>
      <c r="G52" s="18" t="n">
        <f aca="false">SUMIF('2.-Relación de Gastos  '!H:H,B:B,'2.-Relación de Gastos  '!G:G)</f>
        <v>0</v>
      </c>
      <c r="H52" s="18" t="n">
        <f aca="false">F52-G52</f>
        <v>50000</v>
      </c>
    </row>
    <row r="53" customFormat="false" ht="21.95" hidden="false" customHeight="true" outlineLevel="0" collapsed="false">
      <c r="A53" s="21" t="s">
        <v>58</v>
      </c>
      <c r="B53" s="27"/>
      <c r="C53" s="12"/>
      <c r="D53" s="12" t="n">
        <f aca="false">SUM(D54:D55)</f>
        <v>45146.1815430779</v>
      </c>
      <c r="E53" s="12"/>
      <c r="F53" s="12" t="n">
        <f aca="false">SUM(F54:F55)</f>
        <v>45146.1815430779</v>
      </c>
      <c r="G53" s="12" t="n">
        <f aca="false">SUM(G54:G55)</f>
        <v>37450</v>
      </c>
      <c r="H53" s="12" t="n">
        <f aca="false">SUM(H54:H55)</f>
        <v>7696.18154307786</v>
      </c>
      <c r="I53" s="13"/>
    </row>
    <row r="54" customFormat="false" ht="29.25" hidden="false" customHeight="true" outlineLevel="0" collapsed="false">
      <c r="A54" s="28" t="s">
        <v>59</v>
      </c>
      <c r="B54" s="15" t="n">
        <v>9.1</v>
      </c>
      <c r="C54" s="15" t="n">
        <v>1</v>
      </c>
      <c r="D54" s="18" t="n">
        <v>41041.9832209799</v>
      </c>
      <c r="E54" s="19" t="n">
        <v>1</v>
      </c>
      <c r="F54" s="18" t="n">
        <f aca="false">+E54*D54*C54</f>
        <v>41041.9832209799</v>
      </c>
      <c r="G54" s="18" t="n">
        <f aca="false">SUMIF('2.-Relación de Gastos  '!H:H,B:B,'2.-Relación de Gastos  '!G:G)</f>
        <v>37450</v>
      </c>
      <c r="H54" s="18" t="n">
        <f aca="false">F54-G54</f>
        <v>3591.98322097988</v>
      </c>
      <c r="I54" s="29"/>
    </row>
    <row r="55" customFormat="false" ht="31.5" hidden="false" customHeight="true" outlineLevel="0" collapsed="false">
      <c r="A55" s="28" t="s">
        <v>60</v>
      </c>
      <c r="B55" s="15" t="n">
        <v>9.2</v>
      </c>
      <c r="C55" s="15" t="n">
        <v>1</v>
      </c>
      <c r="D55" s="18" t="n">
        <v>4104.19832209799</v>
      </c>
      <c r="E55" s="15" t="n">
        <v>1</v>
      </c>
      <c r="F55" s="18" t="n">
        <f aca="false">+E55*D55*C55</f>
        <v>4104.19832209799</v>
      </c>
      <c r="G55" s="18" t="n">
        <f aca="false">SUMIF('2.-Relación de Gastos  '!H:H,B:B,'2.-Relación de Gastos  '!G:G)</f>
        <v>0</v>
      </c>
      <c r="H55" s="18" t="n">
        <f aca="false">F55-G55</f>
        <v>4104.19832209799</v>
      </c>
      <c r="I55" s="30"/>
    </row>
    <row r="56" customFormat="false" ht="21.95" hidden="false" customHeight="true" outlineLevel="0" collapsed="false">
      <c r="A56" s="31" t="s">
        <v>61</v>
      </c>
      <c r="B56" s="31"/>
      <c r="C56" s="32"/>
      <c r="D56" s="31"/>
      <c r="E56" s="31"/>
      <c r="F56" s="31" t="n">
        <f aca="false">F17+F24+F40+F43+F46+F49+F53+F12+F9+F6</f>
        <v>7225282.46933026</v>
      </c>
      <c r="G56" s="32" t="n">
        <f aca="false">G17+G24+G40+G43+G46+G49+G53+G12+G9+G6</f>
        <v>11065876.25</v>
      </c>
      <c r="H56" s="31" t="n">
        <f aca="false">H17+H24+H40+H43+H46+H49+H53+H12+H9+H6</f>
        <v>-3840593.78066974</v>
      </c>
      <c r="I56" s="4" t="n">
        <f aca="false">F56-H56</f>
        <v>11065876.25</v>
      </c>
    </row>
    <row r="57" customFormat="false" ht="11.25" hidden="false" customHeight="false" outlineLevel="0" collapsed="false">
      <c r="A57" s="33"/>
      <c r="B57" s="34"/>
      <c r="D57" s="34"/>
      <c r="E57" s="34"/>
      <c r="F57" s="4"/>
      <c r="G57" s="4" t="n">
        <f aca="false">+D57*E57</f>
        <v>0</v>
      </c>
    </row>
    <row r="58" customFormat="false" ht="11.25" hidden="false" customHeight="false" outlineLevel="0" collapsed="false">
      <c r="I58" s="29"/>
    </row>
    <row r="59" customFormat="false" ht="11.25" hidden="false" customHeight="false" outlineLevel="0" collapsed="false">
      <c r="A59" s="1" t="s">
        <v>62</v>
      </c>
      <c r="B59" s="29" t="n">
        <f aca="false">'4.-Libro de Banco Digital '!G7</f>
        <v>66886.95</v>
      </c>
    </row>
    <row r="60" customFormat="false" ht="11.25" hidden="false" customHeight="false" outlineLevel="0" collapsed="false">
      <c r="A60" s="1" t="s">
        <v>63</v>
      </c>
      <c r="B60" s="29" t="n">
        <f aca="false">'3.- Transferencias'!C13</f>
        <v>12967404.7</v>
      </c>
      <c r="F60" s="29"/>
    </row>
    <row r="61" customFormat="false" ht="11.25" hidden="false" customHeight="false" outlineLevel="0" collapsed="false">
      <c r="A61" s="1" t="s">
        <v>64</v>
      </c>
      <c r="B61" s="29"/>
    </row>
    <row r="62" customFormat="false" ht="11.25" hidden="false" customHeight="false" outlineLevel="0" collapsed="false">
      <c r="A62" s="1" t="s">
        <v>65</v>
      </c>
      <c r="B62" s="29" t="n">
        <f aca="false">G56</f>
        <v>11065876.25</v>
      </c>
      <c r="C62" s="13" t="n">
        <f aca="false">B62/(B60+B59)</f>
        <v>0.84898178950906</v>
      </c>
    </row>
    <row r="63" customFormat="false" ht="11.25" hidden="false" customHeight="false" outlineLevel="0" collapsed="false">
      <c r="A63" s="1" t="s">
        <v>66</v>
      </c>
      <c r="B63" s="29" t="n">
        <f aca="false">B59+B60-B62</f>
        <v>1968415.4</v>
      </c>
    </row>
    <row r="64" customFormat="false" ht="11.25" hidden="false" customHeight="false" outlineLevel="0" collapsed="false">
      <c r="A64" s="1" t="s">
        <v>67</v>
      </c>
      <c r="B64" s="29" t="n">
        <f aca="false">'4.-Libro de Banco Digital '!G548</f>
        <v>1975155.4</v>
      </c>
    </row>
    <row r="65" customFormat="false" ht="12" hidden="false" customHeight="false" outlineLevel="0" collapsed="false">
      <c r="A65" s="35" t="s">
        <v>68</v>
      </c>
      <c r="B65" s="36" t="n">
        <f aca="false">+B63-B64</f>
        <v>-6740.0000000007</v>
      </c>
      <c r="C65" s="37"/>
      <c r="D65" s="29"/>
    </row>
    <row r="66" customFormat="false" ht="12" hidden="false" customHeight="false" outlineLevel="0" collapsed="false">
      <c r="B66" s="29"/>
    </row>
    <row r="68" customFormat="false" ht="11.25" hidden="false" customHeight="false" outlineLevel="0" collapsed="false">
      <c r="G68" s="4" t="s">
        <v>69</v>
      </c>
    </row>
  </sheetData>
  <mergeCells count="5">
    <mergeCell ref="A1:H1"/>
    <mergeCell ref="A2:H2"/>
    <mergeCell ref="A3:H3"/>
    <mergeCell ref="A4:A5"/>
    <mergeCell ref="B4:H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5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A1:AR1224"/>
  <sheetViews>
    <sheetView showFormulas="false" showGridLines="true" showRowColHeaders="true" showZeros="true" rightToLeft="false" tabSelected="true" showOutlineSymbols="true" defaultGridColor="true" view="normal" topLeftCell="B840" colorId="64" zoomScale="75" zoomScaleNormal="75" zoomScalePageLayoutView="100" workbookViewId="0">
      <selection pane="topLeft" activeCell="F850" activeCellId="0" sqref="F850"/>
    </sheetView>
  </sheetViews>
  <sheetFormatPr defaultColWidth="9.15625" defaultRowHeight="12.75" zeroHeight="false" outlineLevelRow="1" outlineLevelCol="1"/>
  <cols>
    <col collapsed="false" customWidth="true" hidden="false" outlineLevel="0" max="1" min="1" style="38" width="2.85"/>
    <col collapsed="false" customWidth="true" hidden="false" outlineLevel="0" max="2" min="2" style="39" width="21.29"/>
    <col collapsed="false" customWidth="true" hidden="false" outlineLevel="0" max="3" min="3" style="39" width="21.86"/>
    <col collapsed="false" customWidth="true" hidden="false" outlineLevel="0" max="4" min="4" style="40" width="12.57"/>
    <col collapsed="false" customWidth="true" hidden="false" outlineLevel="0" max="5" min="5" style="41" width="69.14"/>
    <col collapsed="false" customWidth="true" hidden="false" outlineLevel="0" max="6" min="6" style="42" width="73.14"/>
    <col collapsed="false" customWidth="true" hidden="false" outlineLevel="1" max="7" min="7" style="43" width="28.86"/>
    <col collapsed="false" customWidth="true" hidden="false" outlineLevel="1" max="8" min="8" style="44" width="18.42"/>
    <col collapsed="false" customWidth="true" hidden="true" outlineLevel="0" max="9" min="9" style="38" width="14.86"/>
    <col collapsed="false" customWidth="true" hidden="false" outlineLevel="0" max="10" min="10" style="38" width="16.57"/>
    <col collapsed="false" customWidth="true" hidden="false" outlineLevel="0" max="11" min="11" style="38" width="17.42"/>
    <col collapsed="false" customWidth="true" hidden="false" outlineLevel="0" max="12" min="12" style="38" width="10.85"/>
    <col collapsed="false" customWidth="false" hidden="false" outlineLevel="0" max="13" min="13" style="38" width="9.14"/>
    <col collapsed="false" customWidth="true" hidden="false" outlineLevel="0" max="14" min="14" style="38" width="10.85"/>
    <col collapsed="false" customWidth="false" hidden="false" outlineLevel="0" max="15" min="15" style="38" width="9.14"/>
    <col collapsed="false" customWidth="true" hidden="false" outlineLevel="0" max="16" min="16" style="38" width="18.42"/>
    <col collapsed="false" customWidth="false" hidden="false" outlineLevel="0" max="1024" min="17" style="38" width="9.14"/>
  </cols>
  <sheetData>
    <row r="1" customFormat="false" ht="80.1" hidden="false" customHeight="true" outlineLevel="0" collapsed="false"/>
    <row r="2" customFormat="false" ht="30" hidden="false" customHeight="true" outlineLevel="0" collapsed="false">
      <c r="B2" s="45" t="s">
        <v>0</v>
      </c>
      <c r="C2" s="45"/>
      <c r="D2" s="45"/>
      <c r="E2" s="45"/>
      <c r="F2" s="45"/>
      <c r="G2" s="45"/>
      <c r="H2" s="45"/>
    </row>
    <row r="3" customFormat="false" ht="30" hidden="false" customHeight="true" outlineLevel="0" collapsed="false">
      <c r="B3" s="46" t="s">
        <v>1</v>
      </c>
      <c r="C3" s="46"/>
      <c r="D3" s="46"/>
      <c r="E3" s="46"/>
      <c r="F3" s="46"/>
      <c r="G3" s="46"/>
      <c r="H3" s="46"/>
    </row>
    <row r="4" s="47" customFormat="true" ht="30" hidden="false" customHeight="true" outlineLevel="0" collapsed="false">
      <c r="B4" s="48" t="s">
        <v>70</v>
      </c>
      <c r="C4" s="48"/>
      <c r="D4" s="48"/>
      <c r="E4" s="48"/>
      <c r="F4" s="48"/>
      <c r="G4" s="48"/>
      <c r="H4" s="4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</row>
    <row r="5" s="47" customFormat="true" ht="30" hidden="false" customHeight="true" outlineLevel="0" collapsed="false">
      <c r="B5" s="49" t="s">
        <v>71</v>
      </c>
      <c r="C5" s="49"/>
      <c r="D5" s="49"/>
      <c r="E5" s="49"/>
      <c r="F5" s="49"/>
      <c r="G5" s="50" t="n">
        <f aca="false">G7+G58+G60+G70+G72</f>
        <v>3287808.64</v>
      </c>
      <c r="H5" s="51"/>
      <c r="I5" s="52"/>
      <c r="J5" s="53" t="n">
        <f aca="false">+G5-'1.-Seguimiento Presupuestario'!G56</f>
        <v>-7778067.61</v>
      </c>
      <c r="K5" s="53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</row>
    <row r="6" s="54" customFormat="true" ht="36" hidden="false" customHeight="true" outlineLevel="1" collapsed="false">
      <c r="B6" s="55" t="s">
        <v>72</v>
      </c>
      <c r="C6" s="55" t="s">
        <v>73</v>
      </c>
      <c r="D6" s="55" t="s">
        <v>74</v>
      </c>
      <c r="E6" s="55" t="s">
        <v>75</v>
      </c>
      <c r="F6" s="55" t="s">
        <v>76</v>
      </c>
      <c r="G6" s="55" t="s">
        <v>77</v>
      </c>
      <c r="H6" s="55" t="s">
        <v>78</v>
      </c>
      <c r="I6" s="38"/>
      <c r="J6" s="38"/>
      <c r="K6" s="38"/>
      <c r="L6" s="38"/>
      <c r="M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</row>
    <row r="7" s="54" customFormat="true" ht="38.25" hidden="false" customHeight="true" outlineLevel="1" collapsed="false">
      <c r="B7" s="56" t="s">
        <v>79</v>
      </c>
      <c r="C7" s="57"/>
      <c r="D7" s="58"/>
      <c r="E7" s="59" t="s">
        <v>80</v>
      </c>
      <c r="F7" s="58"/>
      <c r="G7" s="60" t="n">
        <f aca="false">SUM(G8:G57)</f>
        <v>1470458.11</v>
      </c>
      <c r="H7" s="61"/>
      <c r="J7" s="62"/>
    </row>
    <row r="8" s="54" customFormat="true" ht="38.25" hidden="true" customHeight="true" outlineLevel="1" collapsed="false">
      <c r="B8" s="63" t="n">
        <v>44287</v>
      </c>
      <c r="C8" s="64"/>
      <c r="D8" s="65" t="n">
        <v>44291</v>
      </c>
      <c r="E8" s="66" t="s">
        <v>81</v>
      </c>
      <c r="F8" s="67" t="s">
        <v>82</v>
      </c>
      <c r="G8" s="68" t="n">
        <v>-75000</v>
      </c>
      <c r="H8" s="69" t="n">
        <v>3.6</v>
      </c>
      <c r="I8" s="70"/>
    </row>
    <row r="9" s="54" customFormat="true" ht="38.25" hidden="true" customHeight="true" outlineLevel="1" collapsed="false">
      <c r="B9" s="63" t="n">
        <v>44287</v>
      </c>
      <c r="C9" s="64"/>
      <c r="D9" s="65"/>
      <c r="E9" s="66" t="s">
        <v>81</v>
      </c>
      <c r="F9" s="67" t="s">
        <v>82</v>
      </c>
      <c r="G9" s="68" t="n">
        <v>-4900</v>
      </c>
      <c r="H9" s="69" t="n">
        <v>3.6</v>
      </c>
      <c r="I9" s="70"/>
    </row>
    <row r="10" s="54" customFormat="true" ht="38.25" hidden="true" customHeight="true" outlineLevel="1" collapsed="false">
      <c r="B10" s="63" t="n">
        <v>44287</v>
      </c>
      <c r="C10" s="71" t="n">
        <v>904</v>
      </c>
      <c r="D10" s="72" t="n">
        <v>44292</v>
      </c>
      <c r="E10" s="73" t="s">
        <v>83</v>
      </c>
      <c r="F10" s="74" t="s">
        <v>84</v>
      </c>
      <c r="G10" s="75"/>
      <c r="H10" s="76"/>
      <c r="I10" s="70"/>
    </row>
    <row r="11" s="54" customFormat="true" ht="38.25" hidden="true" customHeight="true" outlineLevel="1" collapsed="false">
      <c r="B11" s="63" t="n">
        <v>44287</v>
      </c>
      <c r="C11" s="77"/>
      <c r="D11" s="78"/>
      <c r="E11" s="79" t="s">
        <v>85</v>
      </c>
      <c r="F11" s="80" t="s">
        <v>86</v>
      </c>
      <c r="G11" s="77"/>
      <c r="H11" s="77"/>
      <c r="I11" s="70"/>
    </row>
    <row r="12" s="54" customFormat="true" ht="38.25" hidden="true" customHeight="true" outlineLevel="1" collapsed="false">
      <c r="B12" s="63" t="n">
        <v>44287</v>
      </c>
      <c r="C12" s="77"/>
      <c r="D12" s="78"/>
      <c r="E12" s="79"/>
      <c r="F12" s="79" t="s">
        <v>87</v>
      </c>
      <c r="G12" s="81" t="n">
        <v>7730.56</v>
      </c>
      <c r="H12" s="78" t="s">
        <v>19</v>
      </c>
      <c r="I12" s="70"/>
    </row>
    <row r="13" s="54" customFormat="true" ht="38.25" hidden="true" customHeight="true" outlineLevel="1" collapsed="false">
      <c r="B13" s="63" t="n">
        <v>44287</v>
      </c>
      <c r="C13" s="77"/>
      <c r="D13" s="78"/>
      <c r="E13" s="79"/>
      <c r="F13" s="79" t="s">
        <v>88</v>
      </c>
      <c r="G13" s="81" t="n">
        <v>1182</v>
      </c>
      <c r="H13" s="78" t="n">
        <v>1.1</v>
      </c>
      <c r="I13" s="70"/>
    </row>
    <row r="14" s="54" customFormat="true" ht="38.25" hidden="true" customHeight="true" outlineLevel="1" collapsed="false">
      <c r="B14" s="63" t="n">
        <v>44287</v>
      </c>
      <c r="C14" s="77"/>
      <c r="D14" s="78"/>
      <c r="E14" s="79"/>
      <c r="F14" s="79" t="s">
        <v>89</v>
      </c>
      <c r="G14" s="81" t="n">
        <v>1560.24</v>
      </c>
      <c r="H14" s="78" t="n">
        <v>1.2</v>
      </c>
      <c r="I14" s="70"/>
    </row>
    <row r="15" s="54" customFormat="true" ht="38.25" hidden="true" customHeight="true" outlineLevel="1" collapsed="false">
      <c r="B15" s="63" t="n">
        <v>44287</v>
      </c>
      <c r="C15" s="77"/>
      <c r="D15" s="78"/>
      <c r="E15" s="79"/>
      <c r="F15" s="79" t="s">
        <v>90</v>
      </c>
      <c r="G15" s="81" t="n">
        <v>11773.3</v>
      </c>
      <c r="H15" s="78" t="n">
        <v>3.3</v>
      </c>
      <c r="I15" s="70"/>
    </row>
    <row r="16" s="54" customFormat="true" ht="38.25" hidden="true" customHeight="true" outlineLevel="1" collapsed="false">
      <c r="B16" s="63" t="n">
        <v>44287</v>
      </c>
      <c r="C16" s="77"/>
      <c r="D16" s="78"/>
      <c r="E16" s="79"/>
      <c r="F16" s="79" t="s">
        <v>91</v>
      </c>
      <c r="G16" s="81" t="n">
        <v>4550.7</v>
      </c>
      <c r="H16" s="78" t="n">
        <v>3.1</v>
      </c>
      <c r="I16" s="70"/>
    </row>
    <row r="17" s="54" customFormat="true" ht="38.25" hidden="true" customHeight="true" outlineLevel="1" collapsed="false">
      <c r="B17" s="63" t="n">
        <v>44287</v>
      </c>
      <c r="C17" s="77"/>
      <c r="D17" s="78"/>
      <c r="E17" s="79"/>
      <c r="F17" s="79" t="s">
        <v>92</v>
      </c>
      <c r="G17" s="81" t="n">
        <v>83789.2</v>
      </c>
      <c r="H17" s="78" t="n">
        <v>4.11</v>
      </c>
      <c r="I17" s="70"/>
    </row>
    <row r="18" s="54" customFormat="true" ht="38.25" hidden="true" customHeight="true" outlineLevel="1" collapsed="false">
      <c r="B18" s="63" t="n">
        <v>44287</v>
      </c>
      <c r="C18" s="77"/>
      <c r="D18" s="78"/>
      <c r="E18" s="79"/>
      <c r="F18" s="79" t="s">
        <v>93</v>
      </c>
      <c r="G18" s="81" t="n">
        <v>2955</v>
      </c>
      <c r="H18" s="78" t="n">
        <v>4.01</v>
      </c>
      <c r="I18" s="70"/>
    </row>
    <row r="19" s="54" customFormat="true" ht="38.25" hidden="true" customHeight="true" outlineLevel="1" collapsed="false">
      <c r="B19" s="63" t="n">
        <v>44287</v>
      </c>
      <c r="C19" s="77"/>
      <c r="D19" s="78"/>
      <c r="E19" s="79"/>
      <c r="F19" s="79" t="s">
        <v>93</v>
      </c>
      <c r="G19" s="81" t="n">
        <v>3073.2</v>
      </c>
      <c r="H19" s="78" t="n">
        <v>4.2</v>
      </c>
      <c r="I19" s="70"/>
    </row>
    <row r="20" s="54" customFormat="true" ht="38.25" hidden="true" customHeight="true" outlineLevel="1" collapsed="false">
      <c r="B20" s="63" t="n">
        <v>44287</v>
      </c>
      <c r="C20" s="77"/>
      <c r="D20" s="78"/>
      <c r="E20" s="79"/>
      <c r="F20" s="79" t="s">
        <v>93</v>
      </c>
      <c r="G20" s="81" t="n">
        <v>3073.2</v>
      </c>
      <c r="H20" s="78" t="n">
        <v>4.3</v>
      </c>
      <c r="I20" s="70"/>
    </row>
    <row r="21" s="54" customFormat="true" ht="38.25" hidden="true" customHeight="true" outlineLevel="1" collapsed="false">
      <c r="B21" s="63" t="n">
        <v>44287</v>
      </c>
      <c r="C21" s="77"/>
      <c r="D21" s="78"/>
      <c r="E21" s="79"/>
      <c r="F21" s="79" t="s">
        <v>93</v>
      </c>
      <c r="G21" s="81" t="n">
        <v>1773</v>
      </c>
      <c r="H21" s="78" t="n">
        <v>4.4</v>
      </c>
      <c r="I21" s="70"/>
    </row>
    <row r="22" s="54" customFormat="true" ht="38.25" hidden="true" customHeight="true" outlineLevel="1" collapsed="false">
      <c r="B22" s="63" t="n">
        <v>44287</v>
      </c>
      <c r="C22" s="77"/>
      <c r="D22" s="78"/>
      <c r="E22" s="79"/>
      <c r="F22" s="79" t="s">
        <v>93</v>
      </c>
      <c r="G22" s="81" t="n">
        <v>1359.3</v>
      </c>
      <c r="H22" s="78" t="n">
        <v>4.5</v>
      </c>
      <c r="I22" s="70"/>
    </row>
    <row r="23" s="54" customFormat="true" ht="38.25" hidden="true" customHeight="true" outlineLevel="1" collapsed="false">
      <c r="B23" s="63" t="n">
        <v>44287</v>
      </c>
      <c r="C23" s="77"/>
      <c r="D23" s="78"/>
      <c r="E23" s="79"/>
      <c r="F23" s="79" t="s">
        <v>93</v>
      </c>
      <c r="G23" s="81" t="n">
        <v>0</v>
      </c>
      <c r="H23" s="78" t="n">
        <v>4.6</v>
      </c>
      <c r="I23" s="70"/>
    </row>
    <row r="24" s="54" customFormat="true" ht="38.25" hidden="true" customHeight="true" outlineLevel="1" collapsed="false">
      <c r="B24" s="63" t="n">
        <v>44287</v>
      </c>
      <c r="C24" s="77"/>
      <c r="D24" s="78"/>
      <c r="E24" s="79"/>
      <c r="F24" s="79" t="s">
        <v>93</v>
      </c>
      <c r="G24" s="81" t="n">
        <v>4077.9</v>
      </c>
      <c r="H24" s="78" t="n">
        <v>4.7</v>
      </c>
      <c r="I24" s="70"/>
    </row>
    <row r="25" s="54" customFormat="true" ht="38.25" hidden="true" customHeight="true" outlineLevel="1" collapsed="false">
      <c r="B25" s="63" t="n">
        <v>44287</v>
      </c>
      <c r="C25" s="77"/>
      <c r="D25" s="78"/>
      <c r="E25" s="79"/>
      <c r="F25" s="79" t="s">
        <v>93</v>
      </c>
      <c r="G25" s="81" t="n">
        <v>7801.2</v>
      </c>
      <c r="H25" s="78" t="n">
        <v>4.8</v>
      </c>
      <c r="I25" s="70"/>
    </row>
    <row r="26" s="54" customFormat="true" ht="38.25" hidden="true" customHeight="true" outlineLevel="1" collapsed="false">
      <c r="B26" s="63" t="n">
        <v>44287</v>
      </c>
      <c r="C26" s="77"/>
      <c r="D26" s="78"/>
      <c r="E26" s="79"/>
      <c r="F26" s="79" t="s">
        <v>93</v>
      </c>
      <c r="G26" s="81" t="n">
        <v>8274</v>
      </c>
      <c r="H26" s="78" t="n">
        <v>4.9</v>
      </c>
      <c r="I26" s="70"/>
    </row>
    <row r="27" s="54" customFormat="true" ht="38.25" hidden="true" customHeight="true" outlineLevel="1" collapsed="false">
      <c r="B27" s="63" t="n">
        <v>44287</v>
      </c>
      <c r="C27" s="77"/>
      <c r="D27" s="78"/>
      <c r="E27" s="79"/>
      <c r="F27" s="79" t="s">
        <v>94</v>
      </c>
      <c r="G27" s="81" t="n">
        <v>2409.09</v>
      </c>
      <c r="H27" s="78" t="n">
        <v>3.6</v>
      </c>
      <c r="I27" s="70"/>
    </row>
    <row r="28" s="54" customFormat="true" ht="38.25" hidden="true" customHeight="true" outlineLevel="1" collapsed="false">
      <c r="B28" s="63" t="n">
        <v>44287</v>
      </c>
      <c r="C28" s="78" t="n">
        <v>905</v>
      </c>
      <c r="D28" s="72" t="n">
        <v>44309</v>
      </c>
      <c r="E28" s="79" t="s">
        <v>95</v>
      </c>
      <c r="F28" s="79" t="s">
        <v>96</v>
      </c>
      <c r="G28" s="82" t="n">
        <v>230.95</v>
      </c>
      <c r="H28" s="78" t="n">
        <v>3.1</v>
      </c>
      <c r="I28" s="70"/>
    </row>
    <row r="29" s="54" customFormat="true" ht="38.25" hidden="true" customHeight="true" outlineLevel="1" collapsed="false">
      <c r="B29" s="63" t="n">
        <v>44287</v>
      </c>
      <c r="C29" s="78"/>
      <c r="D29" s="78"/>
      <c r="E29" s="79"/>
      <c r="F29" s="79" t="s">
        <v>97</v>
      </c>
      <c r="G29" s="79" t="n">
        <v>25.64</v>
      </c>
      <c r="H29" s="78" t="n">
        <v>3.6</v>
      </c>
      <c r="I29" s="70"/>
    </row>
    <row r="30" s="54" customFormat="true" ht="38.25" hidden="true" customHeight="true" outlineLevel="1" collapsed="false">
      <c r="B30" s="63" t="n">
        <v>44287</v>
      </c>
      <c r="C30" s="78" t="n">
        <v>907</v>
      </c>
      <c r="D30" s="72" t="n">
        <v>44309</v>
      </c>
      <c r="E30" s="79" t="s">
        <v>95</v>
      </c>
      <c r="F30" s="80" t="s">
        <v>98</v>
      </c>
      <c r="G30" s="79"/>
      <c r="H30" s="83"/>
      <c r="I30" s="70"/>
    </row>
    <row r="31" s="54" customFormat="true" ht="38.25" hidden="true" customHeight="true" outlineLevel="1" collapsed="false">
      <c r="B31" s="63" t="n">
        <v>44287</v>
      </c>
      <c r="C31" s="78" t="s">
        <v>99</v>
      </c>
      <c r="D31" s="78"/>
      <c r="E31" s="79" t="s">
        <v>100</v>
      </c>
      <c r="F31" s="79" t="s">
        <v>101</v>
      </c>
      <c r="G31" s="81" t="n">
        <v>151262.75</v>
      </c>
      <c r="H31" s="78" t="n">
        <v>3.1</v>
      </c>
      <c r="I31" s="70"/>
    </row>
    <row r="32" s="54" customFormat="true" ht="38.25" hidden="true" customHeight="true" outlineLevel="1" collapsed="false">
      <c r="B32" s="63" t="n">
        <v>44287</v>
      </c>
      <c r="C32" s="78" t="s">
        <v>99</v>
      </c>
      <c r="D32" s="78"/>
      <c r="E32" s="79" t="s">
        <v>102</v>
      </c>
      <c r="F32" s="79" t="s">
        <v>101</v>
      </c>
      <c r="G32" s="81" t="n">
        <v>52019.88</v>
      </c>
      <c r="H32" s="78" t="n">
        <v>1.2</v>
      </c>
      <c r="I32" s="70"/>
    </row>
    <row r="33" s="54" customFormat="true" ht="38.25" hidden="true" customHeight="true" outlineLevel="1" collapsed="false">
      <c r="B33" s="63" t="n">
        <v>44287</v>
      </c>
      <c r="C33" s="78" t="s">
        <v>99</v>
      </c>
      <c r="D33" s="78"/>
      <c r="E33" s="79" t="s">
        <v>95</v>
      </c>
      <c r="F33" s="79" t="s">
        <v>101</v>
      </c>
      <c r="G33" s="81" t="n">
        <v>39409</v>
      </c>
      <c r="H33" s="78" t="n">
        <v>1.1</v>
      </c>
      <c r="I33" s="70"/>
    </row>
    <row r="34" s="54" customFormat="true" ht="38.25" hidden="true" customHeight="true" outlineLevel="1" collapsed="false">
      <c r="B34" s="63" t="n">
        <v>44287</v>
      </c>
      <c r="C34" s="78" t="s">
        <v>99</v>
      </c>
      <c r="D34" s="78"/>
      <c r="E34" s="79" t="s">
        <v>103</v>
      </c>
      <c r="F34" s="79" t="s">
        <v>101</v>
      </c>
      <c r="G34" s="81" t="n">
        <v>98522.5</v>
      </c>
      <c r="H34" s="78" t="n">
        <v>4.01</v>
      </c>
      <c r="I34" s="70"/>
    </row>
    <row r="35" s="54" customFormat="true" ht="38.25" hidden="true" customHeight="true" outlineLevel="1" collapsed="false">
      <c r="B35" s="63" t="n">
        <v>44287</v>
      </c>
      <c r="C35" s="78" t="s">
        <v>99</v>
      </c>
      <c r="D35" s="78"/>
      <c r="E35" s="79" t="s">
        <v>104</v>
      </c>
      <c r="F35" s="79" t="s">
        <v>101</v>
      </c>
      <c r="G35" s="81" t="n">
        <v>102463.4</v>
      </c>
      <c r="H35" s="78" t="n">
        <v>4.3</v>
      </c>
      <c r="I35" s="70"/>
    </row>
    <row r="36" s="54" customFormat="true" ht="38.25" hidden="true" customHeight="true" outlineLevel="1" collapsed="false">
      <c r="B36" s="63" t="n">
        <v>44287</v>
      </c>
      <c r="C36" s="78" t="s">
        <v>99</v>
      </c>
      <c r="D36" s="78"/>
      <c r="E36" s="79" t="s">
        <v>105</v>
      </c>
      <c r="F36" s="79" t="s">
        <v>101</v>
      </c>
      <c r="G36" s="81" t="n">
        <v>55172.6</v>
      </c>
      <c r="H36" s="78" t="n">
        <v>4.9</v>
      </c>
      <c r="I36" s="70"/>
    </row>
    <row r="37" s="54" customFormat="true" ht="38.25" hidden="true" customHeight="true" outlineLevel="1" collapsed="false">
      <c r="B37" s="63" t="n">
        <v>44287</v>
      </c>
      <c r="C37" s="78" t="s">
        <v>99</v>
      </c>
      <c r="D37" s="78"/>
      <c r="E37" s="79" t="s">
        <v>106</v>
      </c>
      <c r="F37" s="79" t="s">
        <v>101</v>
      </c>
      <c r="G37" s="81" t="n">
        <v>55172.6</v>
      </c>
      <c r="H37" s="78" t="n">
        <v>4.9</v>
      </c>
      <c r="I37" s="70"/>
    </row>
    <row r="38" s="54" customFormat="true" ht="38.25" hidden="true" customHeight="true" outlineLevel="1" collapsed="false">
      <c r="B38" s="63" t="n">
        <v>44287</v>
      </c>
      <c r="C38" s="78" t="s">
        <v>99</v>
      </c>
      <c r="D38" s="78"/>
      <c r="E38" s="79" t="s">
        <v>107</v>
      </c>
      <c r="F38" s="79" t="s">
        <v>101</v>
      </c>
      <c r="G38" s="81" t="n">
        <v>55172.6</v>
      </c>
      <c r="H38" s="78" t="n">
        <v>4.9</v>
      </c>
      <c r="I38" s="70"/>
    </row>
    <row r="39" s="54" customFormat="true" ht="38.25" hidden="true" customHeight="true" outlineLevel="1" collapsed="false">
      <c r="B39" s="63" t="n">
        <v>44287</v>
      </c>
      <c r="C39" s="78" t="s">
        <v>99</v>
      </c>
      <c r="D39" s="78"/>
      <c r="E39" s="79" t="s">
        <v>108</v>
      </c>
      <c r="F39" s="79" t="s">
        <v>101</v>
      </c>
      <c r="G39" s="81" t="n">
        <v>55172.6</v>
      </c>
      <c r="H39" s="78" t="n">
        <v>4.9</v>
      </c>
      <c r="I39" s="70"/>
    </row>
    <row r="40" s="54" customFormat="true" ht="38.25" hidden="true" customHeight="true" outlineLevel="1" collapsed="false">
      <c r="B40" s="63" t="n">
        <v>44287</v>
      </c>
      <c r="C40" s="78" t="s">
        <v>99</v>
      </c>
      <c r="D40" s="78"/>
      <c r="E40" s="79" t="s">
        <v>109</v>
      </c>
      <c r="F40" s="79" t="s">
        <v>101</v>
      </c>
      <c r="G40" s="81" t="n">
        <v>55172</v>
      </c>
      <c r="H40" s="78" t="n">
        <v>4.9</v>
      </c>
      <c r="I40" s="70"/>
    </row>
    <row r="41" s="54" customFormat="true" ht="38.25" hidden="true" customHeight="true" outlineLevel="1" collapsed="false">
      <c r="B41" s="63" t="n">
        <v>44287</v>
      </c>
      <c r="C41" s="78" t="s">
        <v>99</v>
      </c>
      <c r="D41" s="78"/>
      <c r="E41" s="79" t="s">
        <v>110</v>
      </c>
      <c r="F41" s="79" t="s">
        <v>101</v>
      </c>
      <c r="G41" s="81" t="n">
        <v>65024.45</v>
      </c>
      <c r="H41" s="78" t="n">
        <v>4.8</v>
      </c>
      <c r="I41" s="70"/>
    </row>
    <row r="42" s="54" customFormat="true" ht="38.25" hidden="true" customHeight="true" outlineLevel="1" collapsed="false">
      <c r="B42" s="63" t="n">
        <v>44287</v>
      </c>
      <c r="C42" s="78" t="s">
        <v>99</v>
      </c>
      <c r="D42" s="78"/>
      <c r="E42" s="79" t="s">
        <v>111</v>
      </c>
      <c r="F42" s="79" t="s">
        <v>101</v>
      </c>
      <c r="G42" s="81" t="n">
        <v>59113.5</v>
      </c>
      <c r="H42" s="78" t="n">
        <v>4.4</v>
      </c>
      <c r="I42" s="70"/>
    </row>
    <row r="43" s="54" customFormat="true" ht="38.25" hidden="true" customHeight="true" outlineLevel="1" collapsed="false">
      <c r="B43" s="63" t="n">
        <v>44287</v>
      </c>
      <c r="C43" s="78" t="s">
        <v>99</v>
      </c>
      <c r="D43" s="78"/>
      <c r="E43" s="79" t="s">
        <v>112</v>
      </c>
      <c r="F43" s="79" t="s">
        <v>101</v>
      </c>
      <c r="G43" s="81" t="n">
        <v>65024.85</v>
      </c>
      <c r="H43" s="78" t="n">
        <v>4.8</v>
      </c>
      <c r="I43" s="70"/>
    </row>
    <row r="44" s="54" customFormat="true" ht="38.25" hidden="true" customHeight="true" outlineLevel="1" collapsed="false">
      <c r="B44" s="63" t="n">
        <v>44287</v>
      </c>
      <c r="C44" s="78" t="s">
        <v>99</v>
      </c>
      <c r="D44" s="78"/>
      <c r="E44" s="79" t="s">
        <v>113</v>
      </c>
      <c r="F44" s="79" t="s">
        <v>101</v>
      </c>
      <c r="G44" s="81" t="n">
        <v>45320.35</v>
      </c>
      <c r="H44" s="84" t="n">
        <v>4.5</v>
      </c>
      <c r="I44" s="70"/>
    </row>
    <row r="45" s="54" customFormat="true" ht="38.25" hidden="true" customHeight="true" outlineLevel="1" collapsed="false">
      <c r="B45" s="63" t="n">
        <v>44287</v>
      </c>
      <c r="C45" s="78" t="s">
        <v>99</v>
      </c>
      <c r="D45" s="78"/>
      <c r="E45" s="79" t="s">
        <v>114</v>
      </c>
      <c r="F45" s="79" t="s">
        <v>101</v>
      </c>
      <c r="G45" s="81" t="n">
        <v>102463.4</v>
      </c>
      <c r="H45" s="84" t="n">
        <v>4.2</v>
      </c>
      <c r="I45" s="70"/>
    </row>
    <row r="46" s="54" customFormat="true" ht="38.25" hidden="true" customHeight="true" outlineLevel="1" collapsed="false">
      <c r="B46" s="63" t="n">
        <v>44287</v>
      </c>
      <c r="C46" s="78" t="s">
        <v>99</v>
      </c>
      <c r="D46" s="78"/>
      <c r="E46" s="79" t="s">
        <v>115</v>
      </c>
      <c r="F46" s="79" t="s">
        <v>101</v>
      </c>
      <c r="G46" s="81" t="n">
        <v>45320.35</v>
      </c>
      <c r="H46" s="84" t="n">
        <v>4.7</v>
      </c>
      <c r="I46" s="70"/>
    </row>
    <row r="47" s="54" customFormat="true" ht="38.25" hidden="true" customHeight="true" outlineLevel="1" collapsed="false">
      <c r="B47" s="63" t="n">
        <v>44287</v>
      </c>
      <c r="C47" s="78" t="s">
        <v>99</v>
      </c>
      <c r="D47" s="78"/>
      <c r="E47" s="79" t="s">
        <v>116</v>
      </c>
      <c r="F47" s="79" t="s">
        <v>101</v>
      </c>
      <c r="G47" s="81" t="n">
        <v>65024.85</v>
      </c>
      <c r="H47" s="84" t="n">
        <v>4.8</v>
      </c>
      <c r="I47" s="70"/>
    </row>
    <row r="48" s="54" customFormat="true" ht="38.25" hidden="true" customHeight="true" outlineLevel="1" collapsed="false">
      <c r="B48" s="63" t="n">
        <v>44287</v>
      </c>
      <c r="C48" s="78" t="s">
        <v>99</v>
      </c>
      <c r="D48" s="78"/>
      <c r="E48" s="79" t="s">
        <v>117</v>
      </c>
      <c r="F48" s="79" t="s">
        <v>101</v>
      </c>
      <c r="G48" s="81" t="n">
        <v>45320.35</v>
      </c>
      <c r="H48" s="84" t="n">
        <v>4.7</v>
      </c>
      <c r="I48" s="70"/>
    </row>
    <row r="49" customFormat="false" ht="38.25" hidden="true" customHeight="true" outlineLevel="0" collapsed="false">
      <c r="B49" s="63" t="n">
        <v>44287</v>
      </c>
      <c r="C49" s="78" t="s">
        <v>99</v>
      </c>
      <c r="D49" s="84"/>
      <c r="E49" s="85" t="s">
        <v>118</v>
      </c>
      <c r="F49" s="85" t="s">
        <v>101</v>
      </c>
      <c r="G49" s="86" t="n">
        <v>65024.85</v>
      </c>
      <c r="H49" s="84" t="n">
        <v>4.8</v>
      </c>
    </row>
    <row r="50" customFormat="false" ht="38.25" hidden="true" customHeight="true" outlineLevel="0" collapsed="false">
      <c r="B50" s="63" t="n">
        <v>44287</v>
      </c>
      <c r="C50" s="78" t="s">
        <v>99</v>
      </c>
      <c r="D50" s="84"/>
      <c r="E50" s="85" t="s">
        <v>119</v>
      </c>
      <c r="F50" s="85" t="s">
        <v>101</v>
      </c>
      <c r="G50" s="86" t="n">
        <v>45320.35</v>
      </c>
      <c r="H50" s="84" t="n">
        <v>4.7</v>
      </c>
    </row>
    <row r="51" customFormat="false" ht="38.25" hidden="true" customHeight="true" outlineLevel="0" collapsed="false">
      <c r="B51" s="63" t="n">
        <v>44287</v>
      </c>
      <c r="C51" s="84"/>
      <c r="D51" s="84"/>
      <c r="E51" s="85" t="s">
        <v>120</v>
      </c>
      <c r="F51" s="85" t="s">
        <v>121</v>
      </c>
      <c r="G51" s="86" t="n">
        <v>0.1</v>
      </c>
      <c r="H51" s="78" t="n">
        <v>3.6</v>
      </c>
    </row>
    <row r="52" customFormat="false" ht="38.25" hidden="true" customHeight="true" outlineLevel="0" collapsed="false">
      <c r="B52" s="63" t="n">
        <v>44287</v>
      </c>
      <c r="C52" s="84"/>
      <c r="D52" s="84"/>
      <c r="E52" s="85" t="s">
        <v>120</v>
      </c>
      <c r="F52" s="85" t="s">
        <v>122</v>
      </c>
      <c r="G52" s="86" t="n">
        <v>0.6</v>
      </c>
      <c r="H52" s="78" t="n">
        <v>4.9</v>
      </c>
    </row>
    <row r="53" customFormat="false" ht="38.25" hidden="true" customHeight="true" outlineLevel="0" collapsed="false">
      <c r="B53" s="63" t="n">
        <v>44287</v>
      </c>
      <c r="C53" s="84"/>
      <c r="D53" s="84"/>
      <c r="E53" s="85" t="s">
        <v>120</v>
      </c>
      <c r="F53" s="85" t="s">
        <v>122</v>
      </c>
      <c r="G53" s="86" t="n">
        <v>0.4</v>
      </c>
      <c r="H53" s="78" t="n">
        <v>4.8</v>
      </c>
    </row>
    <row r="54" customFormat="false" ht="38.25" hidden="true" customHeight="true" outlineLevel="0" collapsed="false">
      <c r="B54" s="63" t="n">
        <v>44287</v>
      </c>
      <c r="C54" s="84"/>
      <c r="D54" s="87" t="n">
        <v>44309</v>
      </c>
      <c r="E54" s="85" t="s">
        <v>81</v>
      </c>
      <c r="F54" s="85" t="s">
        <v>123</v>
      </c>
      <c r="G54" s="86" t="n">
        <v>-1.1</v>
      </c>
      <c r="H54" s="78" t="n">
        <v>3.6</v>
      </c>
    </row>
    <row r="55" customFormat="false" ht="38.25" hidden="true" customHeight="true" outlineLevel="0" collapsed="false">
      <c r="B55" s="63" t="n">
        <v>44287</v>
      </c>
      <c r="C55" s="84" t="n">
        <v>908</v>
      </c>
      <c r="D55" s="87" t="n">
        <v>44309</v>
      </c>
      <c r="E55" s="85" t="s">
        <v>108</v>
      </c>
      <c r="F55" s="85" t="s">
        <v>124</v>
      </c>
      <c r="G55" s="86" t="n">
        <v>4900</v>
      </c>
      <c r="H55" s="78" t="n">
        <v>3.6</v>
      </c>
    </row>
    <row r="56" customFormat="false" ht="38.25" hidden="true" customHeight="true" outlineLevel="0" collapsed="false">
      <c r="B56" s="63" t="n">
        <v>44287</v>
      </c>
      <c r="C56" s="84" t="n">
        <v>909</v>
      </c>
      <c r="D56" s="87" t="n">
        <v>44309</v>
      </c>
      <c r="E56" s="41" t="s">
        <v>125</v>
      </c>
      <c r="F56" s="88" t="s">
        <v>124</v>
      </c>
      <c r="G56" s="86" t="n">
        <v>75000</v>
      </c>
      <c r="H56" s="78" t="n">
        <v>3.6</v>
      </c>
    </row>
    <row r="57" customFormat="false" ht="38.25" hidden="true" customHeight="true" outlineLevel="0" collapsed="false">
      <c r="B57" s="63" t="n">
        <v>44287</v>
      </c>
      <c r="C57" s="85"/>
      <c r="D57" s="89" t="n">
        <v>44315</v>
      </c>
      <c r="E57" s="85" t="s">
        <v>126</v>
      </c>
      <c r="F57" s="85" t="s">
        <v>126</v>
      </c>
      <c r="G57" s="86" t="n">
        <v>2322.4</v>
      </c>
      <c r="H57" s="84" t="n">
        <v>2.3</v>
      </c>
    </row>
    <row r="58" customFormat="false" ht="38.25" hidden="false" customHeight="true" outlineLevel="0" collapsed="false">
      <c r="B58" s="56" t="s">
        <v>127</v>
      </c>
      <c r="C58" s="57"/>
      <c r="D58" s="90"/>
      <c r="E58" s="59" t="s">
        <v>80</v>
      </c>
      <c r="F58" s="58"/>
      <c r="G58" s="60" t="n">
        <f aca="false">SUM(G59)</f>
        <v>245</v>
      </c>
      <c r="H58" s="61"/>
    </row>
    <row r="59" customFormat="false" ht="38.25" hidden="true" customHeight="true" outlineLevel="0" collapsed="false">
      <c r="B59" s="63" t="n">
        <v>44287</v>
      </c>
      <c r="C59" s="91"/>
      <c r="D59" s="92" t="n">
        <v>44316</v>
      </c>
      <c r="E59" s="91" t="s">
        <v>126</v>
      </c>
      <c r="F59" s="91" t="s">
        <v>126</v>
      </c>
      <c r="G59" s="93" t="n">
        <v>245</v>
      </c>
      <c r="H59" s="94" t="n">
        <v>2.3</v>
      </c>
    </row>
    <row r="60" customFormat="false" ht="38.25" hidden="false" customHeight="true" outlineLevel="0" collapsed="false">
      <c r="B60" s="56" t="s">
        <v>128</v>
      </c>
      <c r="C60" s="57"/>
      <c r="D60" s="90"/>
      <c r="E60" s="59" t="s">
        <v>80</v>
      </c>
      <c r="F60" s="58"/>
      <c r="G60" s="60" t="n">
        <f aca="false">SUM(G61:G69)</f>
        <v>208374.53</v>
      </c>
      <c r="H60" s="61"/>
    </row>
    <row r="61" customFormat="false" ht="38.25" hidden="true" customHeight="true" outlineLevel="0" collapsed="false">
      <c r="B61" s="63" t="n">
        <v>44317</v>
      </c>
      <c r="C61" s="95" t="n">
        <v>910</v>
      </c>
      <c r="D61" s="96" t="n">
        <v>44319</v>
      </c>
      <c r="E61" s="97" t="s">
        <v>102</v>
      </c>
      <c r="F61" s="95" t="s">
        <v>129</v>
      </c>
      <c r="G61" s="98" t="n">
        <v>83600</v>
      </c>
      <c r="H61" s="95" t="n">
        <v>1.2</v>
      </c>
    </row>
    <row r="62" customFormat="false" ht="38.25" hidden="true" customHeight="true" outlineLevel="0" collapsed="false">
      <c r="B62" s="63" t="n">
        <v>44317</v>
      </c>
      <c r="C62" s="95" t="n">
        <v>912</v>
      </c>
      <c r="D62" s="96" t="n">
        <v>44319</v>
      </c>
      <c r="E62" s="97" t="s">
        <v>111</v>
      </c>
      <c r="F62" s="95" t="s">
        <v>129</v>
      </c>
      <c r="G62" s="98" t="n">
        <v>95000</v>
      </c>
      <c r="H62" s="95" t="n">
        <v>4.4</v>
      </c>
    </row>
    <row r="63" customFormat="false" ht="38.25" hidden="true" customHeight="true" outlineLevel="0" collapsed="false">
      <c r="B63" s="63" t="n">
        <v>44317</v>
      </c>
      <c r="C63" s="95" t="n">
        <v>913</v>
      </c>
      <c r="D63" s="96" t="n">
        <v>44329</v>
      </c>
      <c r="E63" s="97" t="s">
        <v>130</v>
      </c>
      <c r="F63" s="95" t="s">
        <v>131</v>
      </c>
      <c r="G63" s="98" t="n">
        <v>4060</v>
      </c>
      <c r="H63" s="95" t="n">
        <v>3.6</v>
      </c>
    </row>
    <row r="64" customFormat="false" ht="38.25" hidden="true" customHeight="true" outlineLevel="0" collapsed="false">
      <c r="B64" s="63" t="n">
        <v>44317</v>
      </c>
      <c r="C64" s="95" t="n">
        <v>914</v>
      </c>
      <c r="D64" s="96" t="n">
        <v>44329</v>
      </c>
      <c r="E64" s="97" t="s">
        <v>132</v>
      </c>
      <c r="F64" s="95" t="s">
        <v>133</v>
      </c>
      <c r="G64" s="98" t="n">
        <v>2921.22</v>
      </c>
      <c r="H64" s="95" t="n">
        <v>3.6</v>
      </c>
    </row>
    <row r="65" customFormat="false" ht="38.25" hidden="true" customHeight="true" outlineLevel="0" collapsed="false">
      <c r="B65" s="63" t="n">
        <v>44317</v>
      </c>
      <c r="C65" s="95" t="n">
        <v>915</v>
      </c>
      <c r="D65" s="96" t="n">
        <v>44329</v>
      </c>
      <c r="E65" s="97" t="s">
        <v>134</v>
      </c>
      <c r="F65" s="95" t="s">
        <v>135</v>
      </c>
      <c r="G65" s="98" t="n">
        <v>900</v>
      </c>
      <c r="H65" s="95" t="n">
        <v>3.6</v>
      </c>
    </row>
    <row r="66" customFormat="false" ht="38.25" hidden="true" customHeight="true" outlineLevel="0" collapsed="false">
      <c r="B66" s="63" t="n">
        <v>44317</v>
      </c>
      <c r="C66" s="95" t="n">
        <v>917</v>
      </c>
      <c r="D66" s="96" t="n">
        <v>44329</v>
      </c>
      <c r="E66" s="97" t="s">
        <v>136</v>
      </c>
      <c r="F66" s="95" t="s">
        <v>137</v>
      </c>
      <c r="G66" s="98" t="n">
        <v>6025.22</v>
      </c>
      <c r="H66" s="95" t="n">
        <v>2.1</v>
      </c>
    </row>
    <row r="67" customFormat="false" ht="38.25" hidden="true" customHeight="true" outlineLevel="0" collapsed="false">
      <c r="B67" s="63" t="n">
        <v>44317</v>
      </c>
      <c r="C67" s="95" t="n">
        <v>919</v>
      </c>
      <c r="D67" s="96" t="n">
        <v>44329</v>
      </c>
      <c r="E67" s="97" t="s">
        <v>138</v>
      </c>
      <c r="F67" s="95" t="s">
        <v>139</v>
      </c>
      <c r="G67" s="98" t="n">
        <v>14652.01</v>
      </c>
      <c r="H67" s="95" t="n">
        <v>2.1</v>
      </c>
    </row>
    <row r="68" customFormat="false" ht="38.25" hidden="true" customHeight="true" outlineLevel="0" collapsed="false">
      <c r="B68" s="63" t="n">
        <v>44317</v>
      </c>
      <c r="C68" s="95" t="n">
        <v>920</v>
      </c>
      <c r="D68" s="96" t="n">
        <v>44329</v>
      </c>
      <c r="E68" s="97" t="s">
        <v>140</v>
      </c>
      <c r="F68" s="95" t="s">
        <v>141</v>
      </c>
      <c r="G68" s="98" t="n">
        <v>729.25</v>
      </c>
      <c r="H68" s="95" t="n">
        <v>2.2</v>
      </c>
    </row>
    <row r="69" customFormat="false" ht="38.25" hidden="true" customHeight="true" outlineLevel="0" collapsed="false">
      <c r="B69" s="63" t="n">
        <v>44317</v>
      </c>
      <c r="C69" s="99"/>
      <c r="D69" s="96" t="n">
        <v>44347</v>
      </c>
      <c r="E69" s="100" t="s">
        <v>126</v>
      </c>
      <c r="F69" s="95" t="s">
        <v>126</v>
      </c>
      <c r="G69" s="81" t="n">
        <v>486.83</v>
      </c>
      <c r="H69" s="95" t="n">
        <v>2.3</v>
      </c>
    </row>
    <row r="70" customFormat="false" ht="38.25" hidden="false" customHeight="true" outlineLevel="0" collapsed="false">
      <c r="B70" s="56" t="s">
        <v>142</v>
      </c>
      <c r="C70" s="57"/>
      <c r="D70" s="90"/>
      <c r="E70" s="59" t="s">
        <v>80</v>
      </c>
      <c r="F70" s="58"/>
      <c r="G70" s="60" t="n">
        <f aca="false">SUM(G71)</f>
        <v>245</v>
      </c>
      <c r="H70" s="61"/>
    </row>
    <row r="71" customFormat="false" ht="38.25" hidden="false" customHeight="true" outlineLevel="0" collapsed="false">
      <c r="B71" s="63" t="n">
        <v>44348</v>
      </c>
      <c r="C71" s="91"/>
      <c r="D71" s="92" t="n">
        <v>44377</v>
      </c>
      <c r="E71" s="91" t="s">
        <v>126</v>
      </c>
      <c r="F71" s="91" t="s">
        <v>126</v>
      </c>
      <c r="G71" s="93" t="n">
        <v>245</v>
      </c>
      <c r="H71" s="95" t="n">
        <v>2.3</v>
      </c>
    </row>
    <row r="72" customFormat="false" ht="38.25" hidden="false" customHeight="true" outlineLevel="0" collapsed="false">
      <c r="B72" s="56" t="s">
        <v>143</v>
      </c>
      <c r="C72" s="57"/>
      <c r="D72" s="90"/>
      <c r="E72" s="59" t="s">
        <v>80</v>
      </c>
      <c r="F72" s="58"/>
      <c r="G72" s="60" t="n">
        <f aca="false">SUM(G73:G109)</f>
        <v>1608486</v>
      </c>
      <c r="H72" s="61"/>
    </row>
    <row r="73" customFormat="false" ht="38.25" hidden="false" customHeight="true" outlineLevel="0" collapsed="false">
      <c r="B73" s="63" t="n">
        <v>44378</v>
      </c>
      <c r="C73" s="95" t="n">
        <v>921</v>
      </c>
      <c r="D73" s="96" t="n">
        <v>44393</v>
      </c>
      <c r="E73" s="97" t="s">
        <v>100</v>
      </c>
      <c r="F73" s="97" t="s">
        <v>144</v>
      </c>
      <c r="G73" s="91"/>
      <c r="H73" s="91"/>
    </row>
    <row r="74" customFormat="false" ht="38.25" hidden="false" customHeight="true" outlineLevel="0" collapsed="false">
      <c r="B74" s="63" t="n">
        <v>44378</v>
      </c>
      <c r="C74" s="91"/>
      <c r="D74" s="96"/>
      <c r="E74" s="97" t="s">
        <v>145</v>
      </c>
      <c r="F74" s="97" t="s">
        <v>146</v>
      </c>
      <c r="G74" s="98" t="n">
        <v>192500</v>
      </c>
      <c r="H74" s="94" t="n">
        <v>3.1</v>
      </c>
    </row>
    <row r="75" customFormat="false" ht="38.25" hidden="false" customHeight="true" outlineLevel="0" collapsed="false">
      <c r="B75" s="63" t="n">
        <v>44378</v>
      </c>
      <c r="C75" s="91"/>
      <c r="D75" s="96"/>
      <c r="E75" s="101" t="s">
        <v>147</v>
      </c>
      <c r="F75" s="97" t="s">
        <v>146</v>
      </c>
      <c r="G75" s="98" t="n">
        <v>50000</v>
      </c>
      <c r="H75" s="78" t="n">
        <v>1.1</v>
      </c>
    </row>
    <row r="76" customFormat="false" ht="38.25" hidden="false" customHeight="true" outlineLevel="0" collapsed="false">
      <c r="B76" s="63" t="n">
        <v>44378</v>
      </c>
      <c r="C76" s="91"/>
      <c r="D76" s="96"/>
      <c r="E76" s="101" t="s">
        <v>148</v>
      </c>
      <c r="F76" s="97" t="s">
        <v>146</v>
      </c>
      <c r="G76" s="98" t="n">
        <v>125000</v>
      </c>
      <c r="H76" s="78" t="n">
        <v>4.01</v>
      </c>
    </row>
    <row r="77" customFormat="false" ht="38.25" hidden="false" customHeight="true" outlineLevel="0" collapsed="false">
      <c r="B77" s="63" t="n">
        <v>44378</v>
      </c>
      <c r="C77" s="91"/>
      <c r="D77" s="96"/>
      <c r="E77" s="101" t="s">
        <v>149</v>
      </c>
      <c r="F77" s="97" t="s">
        <v>146</v>
      </c>
      <c r="G77" s="98" t="n">
        <v>130000</v>
      </c>
      <c r="H77" s="78" t="n">
        <v>4.3</v>
      </c>
    </row>
    <row r="78" customFormat="false" ht="38.25" hidden="false" customHeight="true" outlineLevel="0" collapsed="false">
      <c r="B78" s="63" t="n">
        <v>44378</v>
      </c>
      <c r="C78" s="91"/>
      <c r="D78" s="96"/>
      <c r="E78" s="101" t="s">
        <v>150</v>
      </c>
      <c r="F78" s="97" t="s">
        <v>146</v>
      </c>
      <c r="G78" s="98" t="n">
        <v>70000</v>
      </c>
      <c r="H78" s="78" t="n">
        <v>4.9</v>
      </c>
    </row>
    <row r="79" customFormat="false" ht="38.25" hidden="false" customHeight="true" outlineLevel="0" collapsed="false">
      <c r="B79" s="63" t="n">
        <v>44378</v>
      </c>
      <c r="C79" s="91"/>
      <c r="D79" s="96"/>
      <c r="E79" s="101" t="s">
        <v>151</v>
      </c>
      <c r="F79" s="97" t="s">
        <v>146</v>
      </c>
      <c r="G79" s="98" t="n">
        <v>70000</v>
      </c>
      <c r="H79" s="78" t="n">
        <v>4.9</v>
      </c>
    </row>
    <row r="80" customFormat="false" ht="38.25" hidden="false" customHeight="true" outlineLevel="0" collapsed="false">
      <c r="B80" s="63" t="n">
        <v>44378</v>
      </c>
      <c r="C80" s="91"/>
      <c r="D80" s="96"/>
      <c r="E80" s="102" t="s">
        <v>152</v>
      </c>
      <c r="F80" s="97" t="s">
        <v>146</v>
      </c>
      <c r="G80" s="98" t="n">
        <v>70000</v>
      </c>
      <c r="H80" s="78" t="n">
        <v>4.9</v>
      </c>
    </row>
    <row r="81" customFormat="false" ht="39" hidden="false" customHeight="true" outlineLevel="0" collapsed="false">
      <c r="B81" s="63" t="n">
        <v>44378</v>
      </c>
      <c r="C81" s="91"/>
      <c r="D81" s="99"/>
      <c r="E81" s="101" t="s">
        <v>153</v>
      </c>
      <c r="F81" s="97" t="s">
        <v>146</v>
      </c>
      <c r="G81" s="98" t="n">
        <v>70000</v>
      </c>
      <c r="H81" s="78" t="n">
        <v>4.9</v>
      </c>
    </row>
    <row r="82" customFormat="false" ht="39" hidden="false" customHeight="true" outlineLevel="0" collapsed="false">
      <c r="B82" s="63" t="n">
        <v>44378</v>
      </c>
      <c r="C82" s="91"/>
      <c r="D82" s="96"/>
      <c r="E82" s="103" t="s">
        <v>154</v>
      </c>
      <c r="F82" s="97" t="s">
        <v>146</v>
      </c>
      <c r="G82" s="98" t="n">
        <v>70000</v>
      </c>
      <c r="H82" s="78" t="n">
        <v>4.9</v>
      </c>
    </row>
    <row r="83" customFormat="false" ht="38.25" hidden="false" customHeight="true" outlineLevel="0" collapsed="false">
      <c r="B83" s="63" t="n">
        <v>44378</v>
      </c>
      <c r="C83" s="91"/>
      <c r="D83" s="104"/>
      <c r="E83" s="91" t="s">
        <v>155</v>
      </c>
      <c r="F83" s="105" t="s">
        <v>146</v>
      </c>
      <c r="G83" s="106" t="n">
        <v>82500</v>
      </c>
      <c r="H83" s="78" t="n">
        <v>4.8</v>
      </c>
    </row>
    <row r="84" customFormat="false" ht="38.25" hidden="false" customHeight="true" outlineLevel="0" collapsed="false">
      <c r="B84" s="63" t="n">
        <v>44378</v>
      </c>
      <c r="C84" s="91"/>
      <c r="D84" s="92"/>
      <c r="E84" s="91" t="s">
        <v>156</v>
      </c>
      <c r="F84" s="107" t="s">
        <v>146</v>
      </c>
      <c r="G84" s="108" t="n">
        <v>82500</v>
      </c>
      <c r="H84" s="78" t="n">
        <v>4.8</v>
      </c>
    </row>
    <row r="85" customFormat="false" ht="38.25" hidden="false" customHeight="true" outlineLevel="0" collapsed="false">
      <c r="B85" s="63" t="n">
        <v>44378</v>
      </c>
      <c r="C85" s="91"/>
      <c r="D85" s="92"/>
      <c r="E85" s="91" t="s">
        <v>157</v>
      </c>
      <c r="F85" s="107" t="s">
        <v>146</v>
      </c>
      <c r="G85" s="108" t="n">
        <v>57500</v>
      </c>
      <c r="H85" s="84" t="n">
        <v>4.5</v>
      </c>
    </row>
    <row r="86" customFormat="false" ht="38.25" hidden="false" customHeight="true" outlineLevel="0" collapsed="false">
      <c r="B86" s="63" t="n">
        <v>44378</v>
      </c>
      <c r="C86" s="91"/>
      <c r="D86" s="92"/>
      <c r="E86" s="91" t="s">
        <v>158</v>
      </c>
      <c r="F86" s="107" t="s">
        <v>146</v>
      </c>
      <c r="G86" s="108" t="n">
        <v>130000</v>
      </c>
      <c r="H86" s="84" t="n">
        <v>4.2</v>
      </c>
    </row>
    <row r="87" customFormat="false" ht="39" hidden="false" customHeight="true" outlineLevel="0" collapsed="false">
      <c r="B87" s="63" t="n">
        <v>44378</v>
      </c>
      <c r="C87" s="91"/>
      <c r="D87" s="109"/>
      <c r="E87" s="91" t="s">
        <v>159</v>
      </c>
      <c r="F87" s="107" t="s">
        <v>146</v>
      </c>
      <c r="G87" s="108" t="n">
        <v>57500</v>
      </c>
      <c r="H87" s="84" t="n">
        <v>4.7</v>
      </c>
    </row>
    <row r="88" customFormat="false" ht="38.25" hidden="false" customHeight="true" outlineLevel="0" collapsed="false">
      <c r="B88" s="63" t="n">
        <v>44378</v>
      </c>
      <c r="C88" s="91"/>
      <c r="D88" s="92"/>
      <c r="E88" s="41" t="s">
        <v>160</v>
      </c>
      <c r="F88" s="107" t="s">
        <v>146</v>
      </c>
      <c r="G88" s="108" t="n">
        <v>82500</v>
      </c>
      <c r="H88" s="84" t="n">
        <v>4.8</v>
      </c>
    </row>
    <row r="89" customFormat="false" ht="28.5" hidden="false" customHeight="true" outlineLevel="0" collapsed="false">
      <c r="B89" s="63" t="n">
        <v>44378</v>
      </c>
      <c r="C89" s="91"/>
      <c r="D89" s="92"/>
      <c r="E89" s="91" t="s">
        <v>161</v>
      </c>
      <c r="F89" s="107" t="s">
        <v>146</v>
      </c>
      <c r="G89" s="108" t="n">
        <v>57500</v>
      </c>
      <c r="H89" s="84" t="n">
        <v>4.7</v>
      </c>
    </row>
    <row r="90" customFormat="false" ht="38.25" hidden="false" customHeight="true" outlineLevel="0" collapsed="false">
      <c r="B90" s="63" t="n">
        <v>44378</v>
      </c>
      <c r="C90" s="91"/>
      <c r="D90" s="92"/>
      <c r="E90" s="91" t="s">
        <v>162</v>
      </c>
      <c r="F90" s="107" t="s">
        <v>146</v>
      </c>
      <c r="G90" s="108" t="n">
        <v>82500</v>
      </c>
      <c r="H90" s="84" t="n">
        <v>4.8</v>
      </c>
    </row>
    <row r="91" customFormat="false" ht="38.25" hidden="false" customHeight="true" outlineLevel="0" collapsed="false">
      <c r="B91" s="63" t="n">
        <v>44378</v>
      </c>
      <c r="C91" s="91"/>
      <c r="D91" s="92"/>
      <c r="E91" s="91" t="s">
        <v>163</v>
      </c>
      <c r="F91" s="107" t="s">
        <v>146</v>
      </c>
      <c r="G91" s="108" t="n">
        <v>57500</v>
      </c>
      <c r="H91" s="84" t="n">
        <v>4.7</v>
      </c>
    </row>
    <row r="92" customFormat="false" ht="38.25" hidden="false" customHeight="true" outlineLevel="0" collapsed="false">
      <c r="B92" s="63" t="n">
        <v>44378</v>
      </c>
      <c r="C92" s="94" t="n">
        <v>922</v>
      </c>
      <c r="D92" s="92" t="n">
        <v>44393</v>
      </c>
      <c r="E92" s="91" t="s">
        <v>100</v>
      </c>
      <c r="F92" s="107" t="s">
        <v>164</v>
      </c>
      <c r="G92" s="93" t="n">
        <v>3000</v>
      </c>
      <c r="H92" s="110" t="n">
        <v>3.6</v>
      </c>
    </row>
    <row r="93" customFormat="false" ht="38.25" hidden="false" customHeight="true" outlineLevel="0" collapsed="false">
      <c r="B93" s="63" t="n">
        <v>44378</v>
      </c>
      <c r="C93" s="94" t="n">
        <v>924</v>
      </c>
      <c r="D93" s="92" t="n">
        <v>44397</v>
      </c>
      <c r="E93" s="91" t="s">
        <v>83</v>
      </c>
      <c r="F93" s="107" t="s">
        <v>165</v>
      </c>
      <c r="G93" s="93"/>
      <c r="H93" s="91"/>
    </row>
    <row r="94" customFormat="false" ht="38.25" hidden="false" customHeight="true" outlineLevel="0" collapsed="false">
      <c r="B94" s="63" t="n">
        <v>44378</v>
      </c>
      <c r="C94" s="91"/>
      <c r="D94" s="92"/>
      <c r="E94" s="91" t="s">
        <v>83</v>
      </c>
      <c r="F94" s="91" t="s">
        <v>166</v>
      </c>
      <c r="G94" s="93" t="n">
        <v>1847</v>
      </c>
      <c r="H94" s="111" t="s">
        <v>19</v>
      </c>
    </row>
    <row r="95" customFormat="false" ht="38.25" hidden="false" customHeight="true" outlineLevel="0" collapsed="false">
      <c r="B95" s="63" t="n">
        <v>44378</v>
      </c>
      <c r="C95" s="91"/>
      <c r="D95" s="92"/>
      <c r="E95" s="91"/>
      <c r="F95" s="91" t="s">
        <v>167</v>
      </c>
      <c r="G95" s="93" t="n">
        <v>591</v>
      </c>
      <c r="H95" s="112" t="n">
        <v>1.1</v>
      </c>
      <c r="J95" s="53"/>
    </row>
    <row r="96" customFormat="false" ht="38.25" hidden="false" customHeight="true" outlineLevel="0" collapsed="false">
      <c r="B96" s="63" t="n">
        <v>44378</v>
      </c>
      <c r="C96" s="91"/>
      <c r="D96" s="92"/>
      <c r="E96" s="91"/>
      <c r="F96" s="91" t="s">
        <v>168</v>
      </c>
      <c r="G96" s="93"/>
      <c r="H96" s="112" t="n">
        <v>1.2</v>
      </c>
      <c r="J96" s="53"/>
    </row>
    <row r="97" customFormat="false" ht="38.25" hidden="false" customHeight="true" outlineLevel="0" collapsed="false">
      <c r="B97" s="63" t="n">
        <v>44378</v>
      </c>
      <c r="C97" s="91"/>
      <c r="D97" s="92"/>
      <c r="E97" s="91"/>
      <c r="F97" s="91" t="s">
        <v>169</v>
      </c>
      <c r="G97" s="93" t="n">
        <v>5886.65</v>
      </c>
      <c r="H97" s="113" t="n">
        <v>3.3</v>
      </c>
      <c r="J97" s="53"/>
    </row>
    <row r="98" customFormat="false" ht="38.25" hidden="false" customHeight="true" outlineLevel="0" collapsed="false">
      <c r="B98" s="63" t="n">
        <v>44378</v>
      </c>
      <c r="C98" s="91"/>
      <c r="D98" s="92"/>
      <c r="E98" s="91"/>
      <c r="F98" s="91" t="s">
        <v>170</v>
      </c>
      <c r="G98" s="93" t="n">
        <v>2275.35</v>
      </c>
      <c r="H98" s="112" t="n">
        <v>3.1</v>
      </c>
      <c r="J98" s="53"/>
    </row>
    <row r="99" customFormat="false" ht="38.25" hidden="false" customHeight="true" outlineLevel="0" collapsed="false">
      <c r="B99" s="63" t="n">
        <v>44378</v>
      </c>
      <c r="C99" s="91"/>
      <c r="D99" s="92"/>
      <c r="E99" s="91"/>
      <c r="F99" s="91" t="s">
        <v>171</v>
      </c>
      <c r="G99" s="93" t="n">
        <v>39601.1</v>
      </c>
      <c r="H99" s="112" t="n">
        <v>4.11</v>
      </c>
      <c r="J99" s="53"/>
    </row>
    <row r="100" customFormat="false" ht="38.25" hidden="false" customHeight="true" outlineLevel="0" collapsed="false">
      <c r="B100" s="63" t="n">
        <v>44378</v>
      </c>
      <c r="C100" s="91"/>
      <c r="D100" s="92"/>
      <c r="E100" s="91"/>
      <c r="F100" s="91" t="s">
        <v>172</v>
      </c>
      <c r="G100" s="93" t="n">
        <v>1477.5</v>
      </c>
      <c r="H100" s="114" t="n">
        <v>4.01</v>
      </c>
    </row>
    <row r="101" customFormat="false" ht="38.25" hidden="false" customHeight="true" outlineLevel="0" collapsed="false">
      <c r="B101" s="63" t="n">
        <v>44378</v>
      </c>
      <c r="C101" s="91"/>
      <c r="D101" s="92"/>
      <c r="E101" s="91"/>
      <c r="F101" s="91" t="s">
        <v>172</v>
      </c>
      <c r="G101" s="93" t="n">
        <v>1536.6</v>
      </c>
      <c r="H101" s="112" t="n">
        <v>4.2</v>
      </c>
      <c r="J101" s="53"/>
    </row>
    <row r="102" customFormat="false" ht="38.25" hidden="false" customHeight="true" outlineLevel="0" collapsed="false">
      <c r="B102" s="63" t="n">
        <v>44378</v>
      </c>
      <c r="C102" s="91"/>
      <c r="D102" s="92"/>
      <c r="E102" s="91"/>
      <c r="F102" s="91" t="s">
        <v>172</v>
      </c>
      <c r="G102" s="93" t="n">
        <v>1536.6</v>
      </c>
      <c r="H102" s="112" t="n">
        <v>4.3</v>
      </c>
      <c r="J102" s="53"/>
    </row>
    <row r="103" customFormat="false" ht="38.25" hidden="false" customHeight="true" outlineLevel="0" collapsed="false">
      <c r="B103" s="63" t="n">
        <v>44378</v>
      </c>
      <c r="C103" s="91"/>
      <c r="D103" s="91"/>
      <c r="E103" s="91"/>
      <c r="F103" s="91" t="s">
        <v>172</v>
      </c>
      <c r="G103" s="93"/>
      <c r="H103" s="112" t="n">
        <v>4.4</v>
      </c>
      <c r="J103" s="53"/>
    </row>
    <row r="104" customFormat="false" ht="38.25" hidden="false" customHeight="true" outlineLevel="0" collapsed="false">
      <c r="B104" s="63" t="n">
        <v>44378</v>
      </c>
      <c r="C104" s="91"/>
      <c r="D104" s="91"/>
      <c r="E104" s="91"/>
      <c r="F104" s="91" t="s">
        <v>172</v>
      </c>
      <c r="G104" s="93" t="n">
        <v>679.65</v>
      </c>
      <c r="H104" s="112" t="n">
        <v>4.5</v>
      </c>
      <c r="J104" s="53"/>
    </row>
    <row r="105" customFormat="false" ht="38.25" hidden="false" customHeight="true" outlineLevel="0" collapsed="false">
      <c r="B105" s="63" t="n">
        <v>44378</v>
      </c>
      <c r="C105" s="91"/>
      <c r="D105" s="91"/>
      <c r="E105" s="91"/>
      <c r="F105" s="91" t="s">
        <v>172</v>
      </c>
      <c r="G105" s="93" t="n">
        <v>0</v>
      </c>
      <c r="H105" s="112" t="n">
        <v>4.6</v>
      </c>
      <c r="J105" s="53"/>
    </row>
    <row r="106" customFormat="false" ht="38.25" hidden="false" customHeight="true" outlineLevel="0" collapsed="false">
      <c r="B106" s="63" t="n">
        <v>44378</v>
      </c>
      <c r="C106" s="91"/>
      <c r="D106" s="91"/>
      <c r="F106" s="91" t="s">
        <v>172</v>
      </c>
      <c r="G106" s="115" t="n">
        <v>2038.95</v>
      </c>
      <c r="H106" s="112" t="n">
        <v>4.7</v>
      </c>
      <c r="J106" s="53"/>
    </row>
    <row r="107" customFormat="false" ht="38.25" hidden="false" customHeight="true" outlineLevel="0" collapsed="false">
      <c r="B107" s="63" t="n">
        <v>44378</v>
      </c>
      <c r="C107" s="91"/>
      <c r="D107" s="91"/>
      <c r="E107" s="91"/>
      <c r="F107" s="91" t="s">
        <v>172</v>
      </c>
      <c r="G107" s="115" t="n">
        <v>3900.6</v>
      </c>
      <c r="H107" s="112" t="n">
        <v>4.8</v>
      </c>
      <c r="J107" s="53"/>
    </row>
    <row r="108" customFormat="false" ht="38.25" hidden="false" customHeight="true" outlineLevel="0" collapsed="false">
      <c r="B108" s="116" t="n">
        <v>44378</v>
      </c>
      <c r="C108" s="117"/>
      <c r="D108" s="117"/>
      <c r="E108" s="117"/>
      <c r="F108" s="117" t="s">
        <v>172</v>
      </c>
      <c r="G108" s="115" t="n">
        <v>4137</v>
      </c>
      <c r="H108" s="112" t="n">
        <v>4.9</v>
      </c>
      <c r="J108" s="53"/>
    </row>
    <row r="109" customFormat="false" ht="38.25" hidden="false" customHeight="true" outlineLevel="0" collapsed="false">
      <c r="B109" s="63" t="n">
        <v>44378</v>
      </c>
      <c r="C109" s="91"/>
      <c r="D109" s="92" t="n">
        <v>44397</v>
      </c>
      <c r="E109" s="91" t="s">
        <v>126</v>
      </c>
      <c r="F109" s="91" t="s">
        <v>126</v>
      </c>
      <c r="G109" s="93" t="n">
        <v>2478</v>
      </c>
      <c r="H109" s="95" t="n">
        <v>2.3</v>
      </c>
      <c r="J109" s="53"/>
    </row>
    <row r="110" customFormat="false" ht="38.25" hidden="false" customHeight="true" outlineLevel="0" collapsed="false">
      <c r="B110" s="56" t="s">
        <v>173</v>
      </c>
      <c r="C110" s="57"/>
      <c r="D110" s="90"/>
      <c r="E110" s="59" t="s">
        <v>80</v>
      </c>
      <c r="F110" s="58"/>
      <c r="G110" s="60" t="n">
        <f aca="false">SUM(G111:G132)</f>
        <v>73860.1</v>
      </c>
      <c r="H110" s="61"/>
      <c r="J110" s="53"/>
    </row>
    <row r="111" customFormat="false" ht="38.25" hidden="false" customHeight="true" outlineLevel="0" collapsed="false">
      <c r="B111" s="116" t="n">
        <v>44417</v>
      </c>
      <c r="C111" s="118" t="n">
        <v>925</v>
      </c>
      <c r="D111" s="117"/>
      <c r="E111" s="117" t="s">
        <v>174</v>
      </c>
      <c r="F111" s="117"/>
      <c r="G111" s="115" t="n">
        <v>2000</v>
      </c>
      <c r="H111" s="112" t="n">
        <v>3.5</v>
      </c>
      <c r="J111" s="53"/>
    </row>
    <row r="112" customFormat="false" ht="38.25" hidden="false" customHeight="true" outlineLevel="0" collapsed="false">
      <c r="B112" s="116" t="n">
        <v>44428</v>
      </c>
      <c r="C112" s="118" t="n">
        <v>927</v>
      </c>
      <c r="D112" s="117"/>
      <c r="E112" s="117" t="s">
        <v>175</v>
      </c>
      <c r="F112" s="117"/>
      <c r="G112" s="115" t="n">
        <v>256.59</v>
      </c>
      <c r="H112" s="112" t="n">
        <v>2.3</v>
      </c>
      <c r="J112" s="53"/>
    </row>
    <row r="113" customFormat="false" ht="38.25" hidden="false" customHeight="true" outlineLevel="0" collapsed="false">
      <c r="B113" s="116" t="n">
        <v>44428</v>
      </c>
      <c r="C113" s="118" t="n">
        <v>928</v>
      </c>
      <c r="D113" s="117"/>
      <c r="E113" s="117" t="s">
        <v>176</v>
      </c>
      <c r="F113" s="117"/>
      <c r="G113" s="115" t="n">
        <v>3140</v>
      </c>
      <c r="H113" s="112" t="n">
        <v>3.5</v>
      </c>
      <c r="J113" s="53"/>
    </row>
    <row r="114" customFormat="false" ht="38.25" hidden="false" customHeight="true" outlineLevel="0" collapsed="false">
      <c r="B114" s="116" t="n">
        <v>44428</v>
      </c>
      <c r="C114" s="118" t="n">
        <v>930</v>
      </c>
      <c r="D114" s="119"/>
      <c r="E114" s="117" t="s">
        <v>177</v>
      </c>
      <c r="F114" s="117"/>
      <c r="G114" s="115" t="n">
        <v>1386</v>
      </c>
      <c r="H114" s="112" t="n">
        <v>3.6</v>
      </c>
      <c r="J114" s="53"/>
    </row>
    <row r="115" customFormat="false" ht="38.25" hidden="false" customHeight="true" outlineLevel="0" collapsed="false">
      <c r="B115" s="116" t="n">
        <v>44431</v>
      </c>
      <c r="C115" s="118" t="n">
        <v>931</v>
      </c>
      <c r="D115" s="117"/>
      <c r="E115" s="117" t="s">
        <v>83</v>
      </c>
      <c r="F115" s="117" t="s">
        <v>178</v>
      </c>
      <c r="G115" s="115"/>
      <c r="H115" s="112"/>
      <c r="J115" s="53"/>
    </row>
    <row r="116" customFormat="false" ht="38.25" hidden="false" customHeight="true" outlineLevel="0" collapsed="false">
      <c r="B116" s="116"/>
      <c r="C116" s="117"/>
      <c r="D116" s="117"/>
      <c r="E116" s="117"/>
      <c r="F116" s="117" t="s">
        <v>179</v>
      </c>
      <c r="G116" s="115" t="n">
        <v>1847</v>
      </c>
      <c r="H116" s="111" t="s">
        <v>19</v>
      </c>
      <c r="J116" s="53"/>
    </row>
    <row r="117" customFormat="false" ht="38.25" hidden="false" customHeight="true" outlineLevel="0" collapsed="false">
      <c r="B117" s="116"/>
      <c r="C117" s="117"/>
      <c r="D117" s="117"/>
      <c r="E117" s="117"/>
      <c r="F117" s="117" t="s">
        <v>180</v>
      </c>
      <c r="G117" s="115" t="n">
        <v>591</v>
      </c>
      <c r="H117" s="112" t="n">
        <v>1.1</v>
      </c>
      <c r="J117" s="53"/>
    </row>
    <row r="118" customFormat="false" ht="38.25" hidden="false" customHeight="true" outlineLevel="0" collapsed="false">
      <c r="B118" s="116"/>
      <c r="C118" s="117"/>
      <c r="D118" s="117"/>
      <c r="E118" s="117"/>
      <c r="F118" s="117" t="s">
        <v>180</v>
      </c>
      <c r="G118" s="115"/>
      <c r="H118" s="112" t="n">
        <v>1.2</v>
      </c>
      <c r="J118" s="53"/>
    </row>
    <row r="119" customFormat="false" ht="38.25" hidden="false" customHeight="true" outlineLevel="0" collapsed="false">
      <c r="B119" s="116"/>
      <c r="C119" s="117"/>
      <c r="D119" s="117"/>
      <c r="E119" s="117"/>
      <c r="F119" s="117" t="s">
        <v>181</v>
      </c>
      <c r="G119" s="115" t="n">
        <v>5886.65</v>
      </c>
      <c r="H119" s="112" t="n">
        <v>3.3</v>
      </c>
      <c r="J119" s="53"/>
    </row>
    <row r="120" customFormat="false" ht="38.25" hidden="false" customHeight="true" outlineLevel="0" collapsed="false">
      <c r="B120" s="116"/>
      <c r="C120" s="117"/>
      <c r="D120" s="117"/>
      <c r="E120" s="117"/>
      <c r="F120" s="117" t="s">
        <v>182</v>
      </c>
      <c r="G120" s="115" t="n">
        <v>2275.35</v>
      </c>
      <c r="H120" s="112" t="n">
        <v>3.1</v>
      </c>
      <c r="J120" s="53"/>
    </row>
    <row r="121" customFormat="false" ht="38.25" hidden="false" customHeight="true" outlineLevel="0" collapsed="false">
      <c r="B121" s="116"/>
      <c r="C121" s="117"/>
      <c r="D121" s="117"/>
      <c r="E121" s="117"/>
      <c r="F121" s="117" t="s">
        <v>183</v>
      </c>
      <c r="G121" s="115" t="n">
        <v>39601.1</v>
      </c>
      <c r="H121" s="112" t="n">
        <v>4.11</v>
      </c>
      <c r="J121" s="53"/>
    </row>
    <row r="122" customFormat="false" ht="38.25" hidden="false" customHeight="true" outlineLevel="0" collapsed="false">
      <c r="B122" s="116"/>
      <c r="C122" s="117"/>
      <c r="D122" s="117"/>
      <c r="E122" s="117"/>
      <c r="F122" s="117" t="s">
        <v>184</v>
      </c>
      <c r="G122" s="115" t="n">
        <v>1477.5</v>
      </c>
      <c r="H122" s="112" t="n">
        <v>4.01</v>
      </c>
      <c r="J122" s="53"/>
    </row>
    <row r="123" customFormat="false" ht="38.25" hidden="false" customHeight="true" outlineLevel="0" collapsed="false">
      <c r="B123" s="116"/>
      <c r="C123" s="117"/>
      <c r="D123" s="117"/>
      <c r="E123" s="117"/>
      <c r="F123" s="117" t="s">
        <v>93</v>
      </c>
      <c r="G123" s="115" t="n">
        <v>1536.6</v>
      </c>
      <c r="H123" s="112" t="n">
        <v>4.2</v>
      </c>
      <c r="J123" s="53"/>
    </row>
    <row r="124" customFormat="false" ht="38.25" hidden="false" customHeight="true" outlineLevel="0" collapsed="false">
      <c r="B124" s="116"/>
      <c r="C124" s="117"/>
      <c r="D124" s="117"/>
      <c r="E124" s="117"/>
      <c r="F124" s="117" t="s">
        <v>93</v>
      </c>
      <c r="G124" s="115" t="n">
        <v>1536.6</v>
      </c>
      <c r="H124" s="112" t="n">
        <v>4.3</v>
      </c>
      <c r="J124" s="53"/>
    </row>
    <row r="125" customFormat="false" ht="38.25" hidden="false" customHeight="true" outlineLevel="0" collapsed="false">
      <c r="B125" s="116"/>
      <c r="C125" s="117"/>
      <c r="D125" s="117"/>
      <c r="E125" s="117"/>
      <c r="F125" s="117" t="s">
        <v>93</v>
      </c>
      <c r="G125" s="115"/>
      <c r="H125" s="112" t="n">
        <v>4.4</v>
      </c>
      <c r="J125" s="53"/>
    </row>
    <row r="126" customFormat="false" ht="38.25" hidden="false" customHeight="true" outlineLevel="0" collapsed="false">
      <c r="B126" s="116"/>
      <c r="C126" s="117"/>
      <c r="D126" s="117"/>
      <c r="E126" s="117"/>
      <c r="F126" s="117" t="s">
        <v>93</v>
      </c>
      <c r="G126" s="115" t="n">
        <v>679.65</v>
      </c>
      <c r="H126" s="112" t="n">
        <v>4.5</v>
      </c>
      <c r="J126" s="53"/>
    </row>
    <row r="127" customFormat="false" ht="38.25" hidden="false" customHeight="true" outlineLevel="0" collapsed="false">
      <c r="B127" s="116"/>
      <c r="C127" s="117"/>
      <c r="D127" s="117"/>
      <c r="E127" s="117"/>
      <c r="F127" s="117" t="s">
        <v>93</v>
      </c>
      <c r="G127" s="115" t="n">
        <v>2038.95</v>
      </c>
      <c r="H127" s="112" t="n">
        <v>4.7</v>
      </c>
      <c r="J127" s="53"/>
    </row>
    <row r="128" customFormat="false" ht="38.25" hidden="false" customHeight="true" outlineLevel="0" collapsed="false">
      <c r="B128" s="116"/>
      <c r="C128" s="117"/>
      <c r="D128" s="117"/>
      <c r="E128" s="117"/>
      <c r="F128" s="117" t="s">
        <v>93</v>
      </c>
      <c r="G128" s="115" t="n">
        <v>3900.6</v>
      </c>
      <c r="H128" s="112" t="n">
        <v>4.8</v>
      </c>
      <c r="J128" s="53"/>
    </row>
    <row r="129" customFormat="false" ht="38.25" hidden="false" customHeight="true" outlineLevel="0" collapsed="false">
      <c r="B129" s="116"/>
      <c r="C129" s="117"/>
      <c r="D129" s="117"/>
      <c r="E129" s="117"/>
      <c r="F129" s="117" t="s">
        <v>93</v>
      </c>
      <c r="G129" s="115" t="n">
        <v>4137</v>
      </c>
      <c r="H129" s="112" t="n">
        <v>4.9</v>
      </c>
      <c r="J129" s="53"/>
    </row>
    <row r="130" customFormat="false" ht="38.25" hidden="false" customHeight="true" outlineLevel="0" collapsed="false">
      <c r="B130" s="116" t="n">
        <v>44432</v>
      </c>
      <c r="C130" s="118" t="n">
        <v>932</v>
      </c>
      <c r="D130" s="117"/>
      <c r="E130" s="117" t="s">
        <v>185</v>
      </c>
      <c r="F130" s="117"/>
      <c r="G130" s="115" t="n">
        <v>900</v>
      </c>
      <c r="H130" s="112" t="n">
        <v>3.6</v>
      </c>
      <c r="J130" s="53"/>
    </row>
    <row r="131" customFormat="false" ht="38.25" hidden="false" customHeight="true" outlineLevel="0" collapsed="false">
      <c r="B131" s="116" t="n">
        <v>44438</v>
      </c>
      <c r="C131" s="117"/>
      <c r="D131" s="117"/>
      <c r="E131" s="117" t="s">
        <v>126</v>
      </c>
      <c r="F131" s="117"/>
      <c r="G131" s="115" t="n">
        <v>669.44</v>
      </c>
      <c r="H131" s="112" t="n">
        <v>2.3</v>
      </c>
      <c r="J131" s="53"/>
    </row>
    <row r="132" customFormat="false" ht="38.25" hidden="false" customHeight="true" outlineLevel="0" collapsed="false">
      <c r="B132" s="63" t="n">
        <v>44438</v>
      </c>
      <c r="C132" s="91"/>
      <c r="D132" s="92"/>
      <c r="E132" s="91" t="s">
        <v>186</v>
      </c>
      <c r="F132" s="91"/>
      <c r="G132" s="93" t="n">
        <v>0.07</v>
      </c>
      <c r="H132" s="95" t="n">
        <v>2.3</v>
      </c>
      <c r="J132" s="53"/>
    </row>
    <row r="133" customFormat="false" ht="38.25" hidden="false" customHeight="true" outlineLevel="0" collapsed="false">
      <c r="B133" s="56" t="s">
        <v>173</v>
      </c>
      <c r="C133" s="57"/>
      <c r="D133" s="90"/>
      <c r="E133" s="59" t="s">
        <v>80</v>
      </c>
      <c r="F133" s="58"/>
      <c r="G133" s="60" t="n">
        <f aca="false">SUM(G135:G174)</f>
        <v>173781.48</v>
      </c>
      <c r="H133" s="112"/>
      <c r="J133" s="53"/>
    </row>
    <row r="134" customFormat="false" ht="38.25" hidden="false" customHeight="true" outlineLevel="0" collapsed="false">
      <c r="B134" s="116"/>
      <c r="C134" s="118"/>
      <c r="D134" s="117"/>
      <c r="E134" s="117"/>
      <c r="F134" s="117"/>
      <c r="G134" s="115"/>
      <c r="H134" s="112"/>
      <c r="J134" s="53"/>
    </row>
    <row r="135" customFormat="false" ht="38.25" hidden="false" customHeight="true" outlineLevel="0" collapsed="false">
      <c r="B135" s="116" t="n">
        <v>44441</v>
      </c>
      <c r="C135" s="118" t="n">
        <v>933</v>
      </c>
      <c r="D135" s="117"/>
      <c r="E135" s="117" t="s">
        <v>100</v>
      </c>
      <c r="F135" s="117" t="s">
        <v>187</v>
      </c>
      <c r="G135" s="115" t="n">
        <v>1000</v>
      </c>
      <c r="H135" s="112" t="n">
        <v>2.2</v>
      </c>
      <c r="J135" s="53"/>
    </row>
    <row r="136" customFormat="false" ht="38.25" hidden="false" customHeight="true" outlineLevel="0" collapsed="false">
      <c r="B136" s="116" t="n">
        <v>44442</v>
      </c>
      <c r="C136" s="118" t="n">
        <v>934</v>
      </c>
      <c r="D136" s="117"/>
      <c r="E136" s="117" t="s">
        <v>138</v>
      </c>
      <c r="F136" s="117" t="s">
        <v>188</v>
      </c>
      <c r="G136" s="115" t="n">
        <v>8156</v>
      </c>
      <c r="H136" s="112" t="n">
        <v>8.2</v>
      </c>
      <c r="J136" s="53"/>
    </row>
    <row r="137" customFormat="false" ht="38.25" hidden="false" customHeight="true" outlineLevel="0" collapsed="false">
      <c r="B137" s="116" t="n">
        <v>44442</v>
      </c>
      <c r="C137" s="118"/>
      <c r="D137" s="117"/>
      <c r="E137" s="117"/>
      <c r="F137" s="115" t="s">
        <v>188</v>
      </c>
      <c r="G137" s="115" t="n">
        <v>13969</v>
      </c>
      <c r="H137" s="112" t="n">
        <v>3.6</v>
      </c>
      <c r="J137" s="53"/>
    </row>
    <row r="138" customFormat="false" ht="38.25" hidden="false" customHeight="true" outlineLevel="0" collapsed="false">
      <c r="B138" s="116" t="n">
        <v>44442</v>
      </c>
      <c r="C138" s="117"/>
      <c r="D138" s="117"/>
      <c r="E138" s="117"/>
      <c r="F138" s="115" t="s">
        <v>188</v>
      </c>
      <c r="G138" s="115" t="n">
        <v>7747</v>
      </c>
      <c r="H138" s="112" t="n">
        <v>4.12</v>
      </c>
      <c r="J138" s="53"/>
    </row>
    <row r="139" customFormat="false" ht="38.25" hidden="false" customHeight="true" outlineLevel="0" collapsed="false">
      <c r="B139" s="116" t="n">
        <v>44442</v>
      </c>
      <c r="C139" s="118" t="n">
        <v>935</v>
      </c>
      <c r="D139" s="91" t="s">
        <v>189</v>
      </c>
      <c r="E139" s="117" t="s">
        <v>189</v>
      </c>
      <c r="F139" s="93"/>
      <c r="G139" s="115" t="n">
        <v>0</v>
      </c>
      <c r="H139" s="112"/>
      <c r="J139" s="53"/>
    </row>
    <row r="140" customFormat="false" ht="38.25" hidden="false" customHeight="true" outlineLevel="0" collapsed="false">
      <c r="B140" s="116" t="n">
        <v>44442</v>
      </c>
      <c r="C140" s="118" t="n">
        <v>936</v>
      </c>
      <c r="D140" s="117"/>
      <c r="E140" s="117" t="s">
        <v>136</v>
      </c>
      <c r="F140" s="117" t="s">
        <v>188</v>
      </c>
      <c r="G140" s="115" t="n">
        <v>9403.7</v>
      </c>
      <c r="H140" s="112" t="n">
        <v>2.1</v>
      </c>
      <c r="J140" s="53"/>
    </row>
    <row r="141" customFormat="false" ht="38.25" hidden="false" customHeight="true" outlineLevel="0" collapsed="false">
      <c r="B141" s="116" t="n">
        <v>44442</v>
      </c>
      <c r="C141" s="118" t="n">
        <v>937</v>
      </c>
      <c r="D141" s="117"/>
      <c r="E141" s="117" t="s">
        <v>190</v>
      </c>
      <c r="F141" s="117" t="s">
        <v>188</v>
      </c>
      <c r="G141" s="115" t="n">
        <v>672</v>
      </c>
      <c r="H141" s="112" t="n">
        <v>8.2</v>
      </c>
      <c r="J141" s="53"/>
    </row>
    <row r="142" customFormat="false" ht="38.25" hidden="false" customHeight="true" outlineLevel="0" collapsed="false">
      <c r="B142" s="116" t="n">
        <v>44453</v>
      </c>
      <c r="C142" s="118" t="n">
        <v>938</v>
      </c>
      <c r="D142" s="117"/>
      <c r="E142" s="117" t="s">
        <v>190</v>
      </c>
      <c r="F142" s="105" t="s">
        <v>191</v>
      </c>
      <c r="G142" s="115" t="n">
        <v>1948</v>
      </c>
      <c r="H142" s="112" t="n">
        <v>3.5</v>
      </c>
      <c r="J142" s="53"/>
    </row>
    <row r="143" customFormat="false" ht="38.25" hidden="false" customHeight="true" outlineLevel="0" collapsed="false">
      <c r="B143" s="116" t="n">
        <v>44453</v>
      </c>
      <c r="C143" s="118" t="n">
        <v>938</v>
      </c>
      <c r="D143" s="117"/>
      <c r="E143" s="117" t="s">
        <v>190</v>
      </c>
      <c r="F143" s="105" t="s">
        <v>191</v>
      </c>
      <c r="G143" s="115" t="n">
        <v>1947</v>
      </c>
      <c r="H143" s="112" t="n">
        <v>2.1</v>
      </c>
      <c r="J143" s="53"/>
    </row>
    <row r="144" customFormat="false" ht="38.25" hidden="false" customHeight="true" outlineLevel="0" collapsed="false">
      <c r="B144" s="116" t="n">
        <v>44453</v>
      </c>
      <c r="C144" s="118" t="n">
        <v>939</v>
      </c>
      <c r="D144" s="117"/>
      <c r="E144" s="117" t="s">
        <v>190</v>
      </c>
      <c r="F144" s="105" t="s">
        <v>192</v>
      </c>
      <c r="G144" s="115" t="n">
        <v>1500</v>
      </c>
      <c r="H144" s="112" t="n">
        <v>2.2</v>
      </c>
      <c r="J144" s="53"/>
    </row>
    <row r="145" customFormat="false" ht="38.25" hidden="false" customHeight="true" outlineLevel="0" collapsed="false">
      <c r="B145" s="116" t="n">
        <v>44453</v>
      </c>
      <c r="C145" s="94" t="n">
        <v>939</v>
      </c>
      <c r="D145" s="91"/>
      <c r="E145" s="93"/>
      <c r="F145" s="97" t="s">
        <v>193</v>
      </c>
      <c r="G145" s="115" t="n">
        <v>256.59</v>
      </c>
      <c r="H145" s="95" t="n">
        <v>2.3</v>
      </c>
      <c r="J145" s="120"/>
    </row>
    <row r="146" customFormat="false" ht="38.25" hidden="false" customHeight="true" outlineLevel="0" collapsed="false">
      <c r="B146" s="116" t="n">
        <v>44455</v>
      </c>
      <c r="C146" s="94" t="n">
        <v>940</v>
      </c>
      <c r="D146" s="91"/>
      <c r="E146" s="117" t="s">
        <v>190</v>
      </c>
      <c r="F146" s="97" t="s">
        <v>194</v>
      </c>
      <c r="G146" s="115" t="n">
        <v>28500</v>
      </c>
      <c r="H146" s="95" t="n">
        <v>8.1</v>
      </c>
      <c r="J146" s="52"/>
    </row>
    <row r="147" customFormat="false" ht="38.25" hidden="false" customHeight="true" outlineLevel="0" collapsed="false">
      <c r="B147" s="116" t="n">
        <v>44455</v>
      </c>
      <c r="C147" s="94" t="n">
        <v>941</v>
      </c>
      <c r="D147" s="91"/>
      <c r="E147" s="93" t="s">
        <v>195</v>
      </c>
      <c r="F147" s="97" t="s">
        <v>196</v>
      </c>
      <c r="G147" s="115" t="n">
        <v>500</v>
      </c>
      <c r="H147" s="95" t="n">
        <v>2.2</v>
      </c>
    </row>
    <row r="148" customFormat="false" ht="38.25" hidden="false" customHeight="true" outlineLevel="0" collapsed="false">
      <c r="B148" s="116" t="n">
        <v>44456</v>
      </c>
      <c r="C148" s="94" t="n">
        <v>942</v>
      </c>
      <c r="D148" s="91"/>
      <c r="E148" s="117" t="s">
        <v>190</v>
      </c>
      <c r="F148" s="97" t="s">
        <v>197</v>
      </c>
      <c r="G148" s="115" t="n">
        <v>5000</v>
      </c>
      <c r="H148" s="95" t="n">
        <v>2.3</v>
      </c>
    </row>
    <row r="149" customFormat="false" ht="38.25" hidden="false" customHeight="true" outlineLevel="0" collapsed="false">
      <c r="B149" s="116" t="n">
        <v>44456</v>
      </c>
      <c r="C149" s="94" t="n">
        <v>943</v>
      </c>
      <c r="D149" s="91"/>
      <c r="E149" s="117" t="s">
        <v>190</v>
      </c>
      <c r="F149" s="97" t="s">
        <v>198</v>
      </c>
      <c r="G149" s="115" t="n">
        <v>5000</v>
      </c>
      <c r="H149" s="95" t="n">
        <v>3.4</v>
      </c>
    </row>
    <row r="150" customFormat="false" ht="38.25" hidden="false" customHeight="true" outlineLevel="0" collapsed="false">
      <c r="B150" s="116" t="n">
        <v>44456</v>
      </c>
      <c r="C150" s="94" t="n">
        <v>944</v>
      </c>
      <c r="D150" s="91"/>
      <c r="E150" s="117" t="s">
        <v>100</v>
      </c>
      <c r="F150" s="97" t="s">
        <v>199</v>
      </c>
      <c r="G150" s="115" t="n">
        <v>1000</v>
      </c>
      <c r="H150" s="95" t="n">
        <v>2.2</v>
      </c>
    </row>
    <row r="151" customFormat="false" ht="38.25" hidden="false" customHeight="true" outlineLevel="0" collapsed="false">
      <c r="B151" s="116" t="n">
        <v>44456</v>
      </c>
      <c r="C151" s="94" t="n">
        <v>944</v>
      </c>
      <c r="D151" s="91"/>
      <c r="E151" s="117" t="s">
        <v>100</v>
      </c>
      <c r="F151" s="97" t="s">
        <v>199</v>
      </c>
      <c r="G151" s="115" t="n">
        <v>63</v>
      </c>
      <c r="H151" s="95" t="n">
        <v>3.4</v>
      </c>
    </row>
    <row r="152" customFormat="false" ht="38.25" hidden="false" customHeight="true" outlineLevel="0" collapsed="false">
      <c r="B152" s="116" t="n">
        <v>44460</v>
      </c>
      <c r="C152" s="94" t="n">
        <v>945</v>
      </c>
      <c r="D152" s="91"/>
      <c r="E152" s="117" t="s">
        <v>200</v>
      </c>
      <c r="F152" s="117" t="s">
        <v>201</v>
      </c>
      <c r="G152" s="121"/>
      <c r="H152" s="95"/>
    </row>
    <row r="153" customFormat="false" ht="38.25" hidden="false" customHeight="true" outlineLevel="0" collapsed="false">
      <c r="B153" s="116"/>
      <c r="C153" s="94"/>
      <c r="D153" s="91"/>
      <c r="E153" s="117"/>
      <c r="F153" s="97" t="s">
        <v>202</v>
      </c>
      <c r="G153" s="115" t="n">
        <v>1847</v>
      </c>
      <c r="H153" s="95" t="n">
        <v>1.2</v>
      </c>
    </row>
    <row r="154" customFormat="false" ht="38.25" hidden="false" customHeight="true" outlineLevel="0" collapsed="false">
      <c r="B154" s="116"/>
      <c r="C154" s="94"/>
      <c r="D154" s="91"/>
      <c r="E154" s="117"/>
      <c r="F154" s="97" t="s">
        <v>203</v>
      </c>
      <c r="G154" s="115" t="n">
        <v>1371.12</v>
      </c>
      <c r="H154" s="95" t="n">
        <v>1.1</v>
      </c>
    </row>
    <row r="155" customFormat="false" ht="38.25" hidden="false" customHeight="true" outlineLevel="0" collapsed="false">
      <c r="B155" s="116"/>
      <c r="C155" s="94"/>
      <c r="D155" s="91"/>
      <c r="E155" s="117"/>
      <c r="F155" s="97" t="s">
        <v>204</v>
      </c>
      <c r="G155" s="115" t="n">
        <v>5886.65</v>
      </c>
      <c r="H155" s="95" t="n">
        <v>3.3</v>
      </c>
    </row>
    <row r="156" customFormat="false" ht="38.25" hidden="false" customHeight="true" outlineLevel="0" collapsed="false">
      <c r="B156" s="116"/>
      <c r="C156" s="94"/>
      <c r="D156" s="91"/>
      <c r="E156" s="117"/>
      <c r="F156" s="97" t="s">
        <v>205</v>
      </c>
      <c r="G156" s="115" t="n">
        <v>2275.35</v>
      </c>
      <c r="H156" s="95" t="n">
        <v>3.1</v>
      </c>
    </row>
    <row r="157" customFormat="false" ht="38.25" hidden="false" customHeight="true" outlineLevel="0" collapsed="false">
      <c r="B157" s="116"/>
      <c r="C157" s="94"/>
      <c r="D157" s="91"/>
      <c r="E157" s="117"/>
      <c r="F157" s="97" t="s">
        <v>206</v>
      </c>
      <c r="G157" s="115" t="n">
        <v>41619.38</v>
      </c>
      <c r="H157" s="95" t="n">
        <v>4.11</v>
      </c>
    </row>
    <row r="158" customFormat="false" ht="38.25" hidden="false" customHeight="true" outlineLevel="0" collapsed="false">
      <c r="B158" s="116"/>
      <c r="C158" s="94"/>
      <c r="D158" s="91"/>
      <c r="E158" s="117"/>
      <c r="F158" s="97" t="s">
        <v>207</v>
      </c>
      <c r="G158" s="115" t="n">
        <v>1477.5</v>
      </c>
      <c r="H158" s="95" t="n">
        <v>4.01</v>
      </c>
    </row>
    <row r="159" customFormat="false" ht="38.25" hidden="false" customHeight="true" outlineLevel="0" collapsed="false">
      <c r="B159" s="116"/>
      <c r="C159" s="94"/>
      <c r="D159" s="91"/>
      <c r="E159" s="117"/>
      <c r="F159" s="97" t="s">
        <v>207</v>
      </c>
      <c r="G159" s="115" t="n">
        <v>1536.6</v>
      </c>
      <c r="H159" s="95" t="n">
        <v>4.2</v>
      </c>
    </row>
    <row r="160" customFormat="false" ht="38.25" hidden="false" customHeight="true" outlineLevel="0" collapsed="false">
      <c r="B160" s="116"/>
      <c r="C160" s="94"/>
      <c r="D160" s="91"/>
      <c r="E160" s="117"/>
      <c r="F160" s="97" t="s">
        <v>207</v>
      </c>
      <c r="G160" s="115" t="n">
        <v>1536.6</v>
      </c>
      <c r="H160" s="95" t="n">
        <v>4.3</v>
      </c>
    </row>
    <row r="161" customFormat="false" ht="38.25" hidden="false" customHeight="true" outlineLevel="0" collapsed="false">
      <c r="B161" s="116"/>
      <c r="C161" s="94"/>
      <c r="D161" s="91"/>
      <c r="E161" s="117"/>
      <c r="F161" s="97" t="s">
        <v>207</v>
      </c>
      <c r="G161" s="115"/>
      <c r="H161" s="95" t="n">
        <v>4.4</v>
      </c>
    </row>
    <row r="162" customFormat="false" ht="38.25" hidden="false" customHeight="true" outlineLevel="0" collapsed="false">
      <c r="B162" s="116"/>
      <c r="C162" s="94"/>
      <c r="D162" s="91"/>
      <c r="E162" s="117"/>
      <c r="F162" s="97" t="s">
        <v>207</v>
      </c>
      <c r="G162" s="115" t="n">
        <v>679.65</v>
      </c>
      <c r="H162" s="95" t="n">
        <v>4.5</v>
      </c>
    </row>
    <row r="163" customFormat="false" ht="38.25" hidden="false" customHeight="true" outlineLevel="0" collapsed="false">
      <c r="B163" s="116"/>
      <c r="C163" s="94"/>
      <c r="D163" s="91"/>
      <c r="E163" s="117"/>
      <c r="F163" s="97" t="s">
        <v>207</v>
      </c>
      <c r="G163" s="115"/>
      <c r="H163" s="95" t="n">
        <v>4.6</v>
      </c>
    </row>
    <row r="164" customFormat="false" ht="38.25" hidden="false" customHeight="true" outlineLevel="0" collapsed="false">
      <c r="B164" s="116"/>
      <c r="C164" s="94"/>
      <c r="D164" s="91"/>
      <c r="E164" s="117"/>
      <c r="F164" s="97" t="s">
        <v>207</v>
      </c>
      <c r="G164" s="115" t="n">
        <v>2038.95</v>
      </c>
      <c r="H164" s="95" t="n">
        <v>4.7</v>
      </c>
    </row>
    <row r="165" customFormat="false" ht="38.25" hidden="false" customHeight="true" outlineLevel="0" collapsed="false">
      <c r="B165" s="116"/>
      <c r="C165" s="94"/>
      <c r="D165" s="91"/>
      <c r="E165" s="117"/>
      <c r="F165" s="97" t="s">
        <v>207</v>
      </c>
      <c r="G165" s="115" t="n">
        <v>3900.6</v>
      </c>
      <c r="H165" s="95" t="n">
        <v>4.8</v>
      </c>
    </row>
    <row r="166" customFormat="false" ht="38.25" hidden="false" customHeight="true" outlineLevel="0" collapsed="false">
      <c r="B166" s="116"/>
      <c r="C166" s="94"/>
      <c r="D166" s="91"/>
      <c r="E166" s="117"/>
      <c r="F166" s="97" t="s">
        <v>207</v>
      </c>
      <c r="G166" s="121" t="n">
        <v>4137</v>
      </c>
      <c r="H166" s="95" t="n">
        <v>4.9</v>
      </c>
    </row>
    <row r="167" customFormat="false" ht="38.25" hidden="false" customHeight="true" outlineLevel="0" collapsed="false">
      <c r="B167" s="116" t="n">
        <v>44460</v>
      </c>
      <c r="C167" s="94" t="n">
        <v>946</v>
      </c>
      <c r="D167" s="91"/>
      <c r="E167" s="117" t="s">
        <v>208</v>
      </c>
      <c r="F167" s="97" t="s">
        <v>209</v>
      </c>
      <c r="G167" s="121" t="n">
        <v>1000</v>
      </c>
      <c r="H167" s="95" t="n">
        <v>2.2</v>
      </c>
    </row>
    <row r="168" customFormat="false" ht="38.25" hidden="false" customHeight="true" outlineLevel="0" collapsed="false">
      <c r="B168" s="116" t="n">
        <v>44461</v>
      </c>
      <c r="C168" s="94" t="n">
        <v>947</v>
      </c>
      <c r="D168" s="91" t="s">
        <v>210</v>
      </c>
      <c r="E168" s="117" t="s">
        <v>211</v>
      </c>
      <c r="F168" s="117" t="s">
        <v>212</v>
      </c>
      <c r="G168" s="115" t="n">
        <v>7888</v>
      </c>
      <c r="H168" s="95" t="n">
        <v>3.4</v>
      </c>
    </row>
    <row r="169" customFormat="false" ht="38.25" hidden="false" customHeight="true" outlineLevel="0" collapsed="false">
      <c r="B169" s="116" t="n">
        <v>44461</v>
      </c>
      <c r="C169" s="94" t="n">
        <v>948</v>
      </c>
      <c r="D169" s="91"/>
      <c r="E169" s="117" t="s">
        <v>189</v>
      </c>
      <c r="F169" s="117" t="s">
        <v>189</v>
      </c>
      <c r="G169" s="115"/>
      <c r="H169" s="95"/>
    </row>
    <row r="170" customFormat="false" ht="38.25" hidden="false" customHeight="true" outlineLevel="0" collapsed="false">
      <c r="B170" s="116" t="n">
        <v>44461</v>
      </c>
      <c r="C170" s="94" t="n">
        <v>949</v>
      </c>
      <c r="D170" s="91"/>
      <c r="E170" s="117" t="s">
        <v>213</v>
      </c>
      <c r="F170" s="117" t="s">
        <v>214</v>
      </c>
      <c r="G170" s="115" t="n">
        <v>900</v>
      </c>
      <c r="H170" s="95" t="n">
        <v>3.4</v>
      </c>
    </row>
    <row r="171" customFormat="false" ht="38.25" hidden="false" customHeight="true" outlineLevel="0" collapsed="false">
      <c r="B171" s="116" t="n">
        <v>44461</v>
      </c>
      <c r="C171" s="94" t="n">
        <v>950</v>
      </c>
      <c r="D171" s="91"/>
      <c r="E171" s="117" t="s">
        <v>100</v>
      </c>
      <c r="F171" s="117" t="s">
        <v>215</v>
      </c>
      <c r="G171" s="115" t="n">
        <v>5407</v>
      </c>
      <c r="H171" s="95" t="n">
        <v>3.4</v>
      </c>
    </row>
    <row r="172" customFormat="false" ht="38.25" hidden="false" customHeight="true" outlineLevel="0" collapsed="false">
      <c r="B172" s="116" t="n">
        <v>44466</v>
      </c>
      <c r="C172" s="94" t="n">
        <v>951</v>
      </c>
      <c r="D172" s="91" t="s">
        <v>210</v>
      </c>
      <c r="E172" s="117" t="s">
        <v>216</v>
      </c>
      <c r="F172" s="97" t="s">
        <v>217</v>
      </c>
      <c r="G172" s="121" t="n">
        <v>2595</v>
      </c>
      <c r="H172" s="95" t="n">
        <v>8.2</v>
      </c>
    </row>
    <row r="173" customFormat="false" ht="38.25" hidden="false" customHeight="true" outlineLevel="0" collapsed="false">
      <c r="B173" s="116" t="n">
        <v>44466</v>
      </c>
      <c r="C173" s="94" t="n">
        <v>952</v>
      </c>
      <c r="E173" s="91" t="s">
        <v>211</v>
      </c>
      <c r="F173" s="91" t="s">
        <v>218</v>
      </c>
      <c r="G173" s="115" t="n">
        <v>590</v>
      </c>
      <c r="H173" s="95" t="n">
        <v>3.6</v>
      </c>
    </row>
    <row r="174" customFormat="false" ht="38.25" hidden="false" customHeight="true" outlineLevel="0" collapsed="false">
      <c r="B174" s="63" t="n">
        <v>44469</v>
      </c>
      <c r="C174" s="94"/>
      <c r="D174" s="91" t="s">
        <v>210</v>
      </c>
      <c r="E174" s="91" t="s">
        <v>126</v>
      </c>
      <c r="F174" s="91" t="s">
        <v>126</v>
      </c>
      <c r="G174" s="115" t="n">
        <v>432.79</v>
      </c>
      <c r="H174" s="95" t="n">
        <v>2.3</v>
      </c>
    </row>
    <row r="175" customFormat="false" ht="38.25" hidden="false" customHeight="true" outlineLevel="0" collapsed="false">
      <c r="B175" s="56" t="s">
        <v>219</v>
      </c>
      <c r="C175" s="57"/>
      <c r="D175" s="90"/>
      <c r="E175" s="59" t="s">
        <v>80</v>
      </c>
      <c r="F175" s="58"/>
      <c r="G175" s="60" t="n">
        <f aca="false">SUM(G177:G208)</f>
        <v>1870142.24</v>
      </c>
      <c r="H175" s="95"/>
    </row>
    <row r="176" customFormat="false" ht="38.25" hidden="false" customHeight="true" outlineLevel="0" collapsed="false">
      <c r="B176" s="116" t="n">
        <v>44476</v>
      </c>
      <c r="C176" s="94" t="n">
        <v>953</v>
      </c>
      <c r="D176" s="91" t="s">
        <v>210</v>
      </c>
      <c r="E176" s="122" t="s">
        <v>220</v>
      </c>
      <c r="F176" s="91"/>
      <c r="G176" s="115"/>
      <c r="H176" s="95"/>
    </row>
    <row r="177" customFormat="false" ht="38.25" hidden="false" customHeight="true" outlineLevel="0" collapsed="false">
      <c r="B177" s="116" t="n">
        <v>44476</v>
      </c>
      <c r="C177" s="94" t="n">
        <v>953</v>
      </c>
      <c r="D177" s="91" t="s">
        <v>210</v>
      </c>
      <c r="E177" s="122" t="s">
        <v>220</v>
      </c>
      <c r="F177" s="91" t="s">
        <v>100</v>
      </c>
      <c r="G177" s="115" t="n">
        <v>223480.95</v>
      </c>
      <c r="H177" s="95" t="n">
        <v>3.1</v>
      </c>
    </row>
    <row r="178" customFormat="false" ht="38.25" hidden="false" customHeight="true" outlineLevel="0" collapsed="false">
      <c r="B178" s="116" t="n">
        <v>44476</v>
      </c>
      <c r="C178" s="94" t="n">
        <v>953</v>
      </c>
      <c r="D178" s="91" t="s">
        <v>210</v>
      </c>
      <c r="E178" s="122" t="s">
        <v>220</v>
      </c>
      <c r="F178" s="91" t="s">
        <v>114</v>
      </c>
      <c r="G178" s="115" t="n">
        <v>151390.2</v>
      </c>
      <c r="H178" s="95" t="n">
        <v>4.2</v>
      </c>
    </row>
    <row r="179" customFormat="false" ht="38.25" hidden="false" customHeight="true" outlineLevel="0" collapsed="false">
      <c r="B179" s="116" t="n">
        <v>44476</v>
      </c>
      <c r="C179" s="94" t="n">
        <v>953</v>
      </c>
      <c r="D179" s="91" t="s">
        <v>210</v>
      </c>
      <c r="E179" s="91" t="s">
        <v>220</v>
      </c>
      <c r="F179" s="91" t="s">
        <v>221</v>
      </c>
      <c r="G179" s="115" t="n">
        <v>151390.2</v>
      </c>
      <c r="H179" s="95" t="n">
        <v>4.3</v>
      </c>
    </row>
    <row r="180" customFormat="false" ht="38.25" hidden="false" customHeight="true" outlineLevel="0" collapsed="false">
      <c r="B180" s="116" t="n">
        <v>44476</v>
      </c>
      <c r="C180" s="94" t="n">
        <v>953</v>
      </c>
      <c r="D180" s="91" t="s">
        <v>210</v>
      </c>
      <c r="E180" s="122" t="s">
        <v>220</v>
      </c>
      <c r="F180" s="91" t="s">
        <v>222</v>
      </c>
      <c r="G180" s="115" t="n">
        <v>66961.05</v>
      </c>
      <c r="H180" s="95" t="n">
        <v>4.6</v>
      </c>
    </row>
    <row r="181" customFormat="false" ht="38.25" hidden="false" customHeight="true" outlineLevel="0" collapsed="false">
      <c r="B181" s="116" t="n">
        <v>44476</v>
      </c>
      <c r="C181" s="94" t="n">
        <v>953</v>
      </c>
      <c r="D181" s="91" t="s">
        <v>210</v>
      </c>
      <c r="E181" s="122" t="s">
        <v>220</v>
      </c>
      <c r="F181" s="91" t="s">
        <v>223</v>
      </c>
      <c r="G181" s="115" t="n">
        <v>81517.8</v>
      </c>
      <c r="H181" s="95" t="n">
        <v>4.9</v>
      </c>
    </row>
    <row r="182" customFormat="false" ht="38.25" hidden="false" customHeight="true" outlineLevel="0" collapsed="false">
      <c r="B182" s="116" t="n">
        <v>44476</v>
      </c>
      <c r="C182" s="94" t="n">
        <v>953</v>
      </c>
      <c r="D182" s="91" t="s">
        <v>210</v>
      </c>
      <c r="E182" s="122" t="s">
        <v>220</v>
      </c>
      <c r="F182" s="91" t="s">
        <v>224</v>
      </c>
      <c r="G182" s="115" t="n">
        <v>81517.8</v>
      </c>
      <c r="H182" s="95" t="n">
        <v>4.9</v>
      </c>
    </row>
    <row r="183" customFormat="false" ht="38.25" hidden="false" customHeight="true" outlineLevel="0" collapsed="false">
      <c r="B183" s="116" t="n">
        <v>44476</v>
      </c>
      <c r="C183" s="94" t="n">
        <v>953</v>
      </c>
      <c r="D183" s="91" t="s">
        <v>210</v>
      </c>
      <c r="E183" s="122" t="s">
        <v>220</v>
      </c>
      <c r="F183" s="91" t="s">
        <v>225</v>
      </c>
      <c r="G183" s="115" t="n">
        <v>81517.8</v>
      </c>
      <c r="H183" s="95" t="n">
        <v>4.9</v>
      </c>
    </row>
    <row r="184" customFormat="false" ht="38.25" hidden="false" customHeight="true" outlineLevel="0" collapsed="false">
      <c r="B184" s="116" t="n">
        <v>44476</v>
      </c>
      <c r="C184" s="94" t="n">
        <v>953</v>
      </c>
      <c r="D184" s="91" t="s">
        <v>210</v>
      </c>
      <c r="E184" s="122" t="s">
        <v>220</v>
      </c>
      <c r="F184" s="91" t="s">
        <v>226</v>
      </c>
      <c r="G184" s="115" t="n">
        <v>81517.8</v>
      </c>
      <c r="H184" s="95" t="n">
        <v>4.9</v>
      </c>
    </row>
    <row r="185" customFormat="false" ht="38.25" hidden="false" customHeight="true" outlineLevel="0" collapsed="false">
      <c r="B185" s="116" t="n">
        <v>44476</v>
      </c>
      <c r="C185" s="94" t="n">
        <v>953</v>
      </c>
      <c r="D185" s="91" t="s">
        <v>210</v>
      </c>
      <c r="E185" s="122" t="s">
        <v>220</v>
      </c>
      <c r="F185" s="91" t="s">
        <v>227</v>
      </c>
      <c r="G185" s="115" t="n">
        <v>96074.55</v>
      </c>
      <c r="H185" s="95" t="n">
        <v>4.8</v>
      </c>
    </row>
    <row r="186" customFormat="false" ht="38.25" hidden="false" customHeight="true" outlineLevel="0" collapsed="false">
      <c r="B186" s="116" t="n">
        <v>44476</v>
      </c>
      <c r="C186" s="94" t="n">
        <v>953</v>
      </c>
      <c r="D186" s="91" t="s">
        <v>210</v>
      </c>
      <c r="E186" s="122" t="s">
        <v>220</v>
      </c>
      <c r="F186" s="91" t="s">
        <v>228</v>
      </c>
      <c r="G186" s="115" t="n">
        <v>96074.55</v>
      </c>
      <c r="H186" s="95" t="n">
        <v>4.8</v>
      </c>
    </row>
    <row r="187" customFormat="false" ht="38.25" hidden="false" customHeight="true" outlineLevel="0" collapsed="false">
      <c r="B187" s="116" t="n">
        <v>44476</v>
      </c>
      <c r="C187" s="94" t="n">
        <v>953</v>
      </c>
      <c r="D187" s="91" t="s">
        <v>210</v>
      </c>
      <c r="E187" s="122" t="s">
        <v>220</v>
      </c>
      <c r="F187" s="91" t="s">
        <v>229</v>
      </c>
      <c r="G187" s="115" t="n">
        <v>145567.5</v>
      </c>
      <c r="H187" s="95" t="n">
        <v>4.01</v>
      </c>
    </row>
    <row r="188" customFormat="false" ht="38.25" hidden="false" customHeight="true" outlineLevel="0" collapsed="false">
      <c r="B188" s="116" t="n">
        <v>44476</v>
      </c>
      <c r="C188" s="94" t="n">
        <v>953</v>
      </c>
      <c r="D188" s="91" t="s">
        <v>210</v>
      </c>
      <c r="E188" s="122" t="s">
        <v>220</v>
      </c>
      <c r="F188" s="91" t="s">
        <v>230</v>
      </c>
      <c r="G188" s="115" t="n">
        <v>58227</v>
      </c>
      <c r="H188" s="95" t="n">
        <v>1.1</v>
      </c>
    </row>
    <row r="189" customFormat="false" ht="38.25" hidden="false" customHeight="true" outlineLevel="0" collapsed="false">
      <c r="B189" s="116" t="n">
        <v>44476</v>
      </c>
      <c r="C189" s="94" t="n">
        <v>953</v>
      </c>
      <c r="D189" s="91" t="s">
        <v>210</v>
      </c>
      <c r="E189" s="122" t="s">
        <v>220</v>
      </c>
      <c r="F189" s="91" t="s">
        <v>231</v>
      </c>
      <c r="G189" s="115" t="n">
        <v>66961.05</v>
      </c>
      <c r="H189" s="95" t="n">
        <v>4.7</v>
      </c>
    </row>
    <row r="190" customFormat="false" ht="38.25" hidden="false" customHeight="true" outlineLevel="0" collapsed="false">
      <c r="B190" s="116" t="n">
        <v>44476</v>
      </c>
      <c r="C190" s="94" t="n">
        <v>953</v>
      </c>
      <c r="D190" s="91" t="s">
        <v>210</v>
      </c>
      <c r="E190" s="122" t="s">
        <v>220</v>
      </c>
      <c r="F190" s="91" t="s">
        <v>232</v>
      </c>
      <c r="G190" s="115" t="n">
        <v>81517.8</v>
      </c>
      <c r="H190" s="95" t="n">
        <v>4.8</v>
      </c>
    </row>
    <row r="191" customFormat="false" ht="38.25" hidden="false" customHeight="true" outlineLevel="0" collapsed="false">
      <c r="B191" s="116" t="n">
        <v>44476</v>
      </c>
      <c r="C191" s="94" t="n">
        <v>953</v>
      </c>
      <c r="D191" s="91" t="s">
        <v>210</v>
      </c>
      <c r="E191" s="122" t="s">
        <v>220</v>
      </c>
      <c r="F191" s="91" t="s">
        <v>233</v>
      </c>
      <c r="G191" s="115" t="n">
        <v>96074.55</v>
      </c>
      <c r="H191" s="95" t="n">
        <v>4.9</v>
      </c>
    </row>
    <row r="192" customFormat="false" ht="38.25" hidden="false" customHeight="true" outlineLevel="0" collapsed="false">
      <c r="B192" s="116" t="n">
        <v>44476</v>
      </c>
      <c r="C192" s="94" t="n">
        <v>953</v>
      </c>
      <c r="D192" s="91" t="s">
        <v>210</v>
      </c>
      <c r="E192" s="122" t="s">
        <v>220</v>
      </c>
      <c r="F192" s="91" t="s">
        <v>234</v>
      </c>
      <c r="G192" s="115" t="n">
        <v>66961.05</v>
      </c>
      <c r="H192" s="95" t="n">
        <v>4.5</v>
      </c>
    </row>
    <row r="193" customFormat="false" ht="38.25" hidden="false" customHeight="true" outlineLevel="0" collapsed="false">
      <c r="B193" s="116" t="n">
        <v>44476</v>
      </c>
      <c r="C193" s="94" t="n">
        <v>953</v>
      </c>
      <c r="D193" s="91" t="s">
        <v>210</v>
      </c>
      <c r="E193" s="122" t="s">
        <v>220</v>
      </c>
      <c r="F193" s="91" t="s">
        <v>235</v>
      </c>
      <c r="G193" s="115" t="n">
        <v>96074.55</v>
      </c>
      <c r="H193" s="95" t="n">
        <v>4.9</v>
      </c>
    </row>
    <row r="194" customFormat="false" ht="38.25" hidden="false" customHeight="true" outlineLevel="0" collapsed="false">
      <c r="B194" s="116" t="n">
        <v>44476</v>
      </c>
      <c r="C194" s="94" t="n">
        <v>953</v>
      </c>
      <c r="D194" s="91" t="s">
        <v>210</v>
      </c>
      <c r="E194" s="122" t="s">
        <v>220</v>
      </c>
      <c r="F194" s="91" t="s">
        <v>236</v>
      </c>
      <c r="G194" s="115" t="n">
        <v>66961.05</v>
      </c>
      <c r="H194" s="95" t="n">
        <v>4.7</v>
      </c>
    </row>
    <row r="195" customFormat="false" ht="38.25" hidden="false" customHeight="true" outlineLevel="0" collapsed="false">
      <c r="B195" s="116" t="n">
        <v>44476</v>
      </c>
      <c r="C195" s="94" t="n">
        <v>954</v>
      </c>
      <c r="D195" s="91"/>
      <c r="E195" s="91" t="s">
        <v>189</v>
      </c>
      <c r="F195" s="91" t="s">
        <v>189</v>
      </c>
      <c r="G195" s="115" t="n">
        <v>0</v>
      </c>
      <c r="H195" s="95"/>
    </row>
    <row r="196" customFormat="false" ht="38.25" hidden="false" customHeight="true" outlineLevel="0" collapsed="false">
      <c r="B196" s="116" t="n">
        <v>44476</v>
      </c>
      <c r="C196" s="94" t="n">
        <v>955</v>
      </c>
      <c r="D196" s="91"/>
      <c r="E196" s="91" t="s">
        <v>237</v>
      </c>
      <c r="F196" s="91" t="s">
        <v>238</v>
      </c>
      <c r="G196" s="115" t="n">
        <v>14113.5</v>
      </c>
      <c r="H196" s="95" t="n">
        <v>4.4</v>
      </c>
    </row>
    <row r="197" customFormat="false" ht="38.25" hidden="false" customHeight="true" outlineLevel="0" collapsed="false">
      <c r="B197" s="116" t="n">
        <v>44476</v>
      </c>
      <c r="C197" s="94" t="n">
        <v>956</v>
      </c>
      <c r="D197" s="91"/>
      <c r="E197" s="91" t="s">
        <v>239</v>
      </c>
      <c r="F197" s="91" t="s">
        <v>238</v>
      </c>
      <c r="G197" s="115" t="n">
        <v>15524.85</v>
      </c>
      <c r="H197" s="95" t="n">
        <v>4.8</v>
      </c>
    </row>
    <row r="198" customFormat="false" ht="38.25" hidden="false" customHeight="true" outlineLevel="0" collapsed="false">
      <c r="B198" s="116" t="n">
        <v>44476</v>
      </c>
      <c r="C198" s="94" t="n">
        <v>957</v>
      </c>
      <c r="D198" s="91"/>
      <c r="E198" s="91" t="s">
        <v>189</v>
      </c>
      <c r="F198" s="91" t="s">
        <v>189</v>
      </c>
      <c r="G198" s="115" t="n">
        <v>0</v>
      </c>
      <c r="H198" s="95"/>
    </row>
    <row r="199" customFormat="false" ht="38.25" hidden="false" customHeight="true" outlineLevel="0" collapsed="false">
      <c r="B199" s="116" t="n">
        <v>44476</v>
      </c>
      <c r="C199" s="94" t="n">
        <v>958</v>
      </c>
      <c r="D199" s="91"/>
      <c r="E199" s="91" t="s">
        <v>189</v>
      </c>
      <c r="F199" s="91" t="s">
        <v>189</v>
      </c>
      <c r="G199" s="115" t="n">
        <v>0</v>
      </c>
      <c r="H199" s="95"/>
    </row>
    <row r="200" customFormat="false" ht="38.25" hidden="false" customHeight="true" outlineLevel="0" collapsed="false">
      <c r="B200" s="116" t="n">
        <v>44476</v>
      </c>
      <c r="C200" s="94" t="n">
        <v>959</v>
      </c>
      <c r="D200" s="91"/>
      <c r="E200" s="123" t="s">
        <v>190</v>
      </c>
      <c r="F200" s="91" t="s">
        <v>240</v>
      </c>
      <c r="G200" s="115" t="n">
        <v>7339.6</v>
      </c>
      <c r="H200" s="95" t="n">
        <v>3.4</v>
      </c>
    </row>
    <row r="201" customFormat="false" ht="38.25" hidden="false" customHeight="true" outlineLevel="0" collapsed="false">
      <c r="B201" s="116" t="n">
        <v>44476</v>
      </c>
      <c r="C201" s="94" t="n">
        <v>959</v>
      </c>
      <c r="D201" s="91"/>
      <c r="E201" s="123" t="s">
        <v>190</v>
      </c>
      <c r="F201" s="91" t="s">
        <v>241</v>
      </c>
      <c r="G201" s="115" t="n">
        <v>364</v>
      </c>
      <c r="H201" s="95" t="n">
        <v>3.6</v>
      </c>
    </row>
    <row r="202" customFormat="false" ht="38.25" hidden="false" customHeight="true" outlineLevel="0" collapsed="false">
      <c r="B202" s="116" t="n">
        <v>44476</v>
      </c>
      <c r="C202" s="94" t="n">
        <v>959</v>
      </c>
      <c r="D202" s="91"/>
      <c r="E202" s="123" t="s">
        <v>190</v>
      </c>
      <c r="F202" s="91" t="s">
        <v>242</v>
      </c>
      <c r="G202" s="115" t="n">
        <v>256.59</v>
      </c>
      <c r="H202" s="95" t="n">
        <v>2.3</v>
      </c>
    </row>
    <row r="203" customFormat="false" ht="38.25" hidden="false" customHeight="true" outlineLevel="0" collapsed="false">
      <c r="B203" s="116" t="n">
        <v>44476</v>
      </c>
      <c r="C203" s="94" t="n">
        <v>959</v>
      </c>
      <c r="D203" s="91"/>
      <c r="E203" s="123" t="s">
        <v>190</v>
      </c>
      <c r="F203" s="91" t="s">
        <v>243</v>
      </c>
      <c r="G203" s="115" t="n">
        <v>1000</v>
      </c>
      <c r="H203" s="95" t="n">
        <v>2.2</v>
      </c>
    </row>
    <row r="204" customFormat="false" ht="38.25" hidden="false" customHeight="true" outlineLevel="0" collapsed="false">
      <c r="B204" s="116" t="n">
        <v>44476</v>
      </c>
      <c r="C204" s="94" t="n">
        <v>960</v>
      </c>
      <c r="D204" s="91"/>
      <c r="E204" s="123" t="s">
        <v>244</v>
      </c>
      <c r="F204" s="91" t="s">
        <v>238</v>
      </c>
      <c r="G204" s="115" t="n">
        <v>10820.35</v>
      </c>
      <c r="H204" s="95" t="n">
        <v>4.7</v>
      </c>
    </row>
    <row r="205" customFormat="false" ht="38.25" hidden="false" customHeight="true" outlineLevel="0" collapsed="false">
      <c r="B205" s="116" t="n">
        <v>44476</v>
      </c>
      <c r="C205" s="94" t="n">
        <v>961</v>
      </c>
      <c r="D205" s="91"/>
      <c r="E205" s="123" t="s">
        <v>245</v>
      </c>
      <c r="F205" s="91" t="s">
        <v>238</v>
      </c>
      <c r="G205" s="115" t="n">
        <v>10820.35</v>
      </c>
      <c r="H205" s="95" t="n">
        <v>4.5</v>
      </c>
    </row>
    <row r="206" customFormat="false" ht="38.25" hidden="false" customHeight="true" outlineLevel="0" collapsed="false">
      <c r="B206" s="116" t="n">
        <v>44476</v>
      </c>
      <c r="C206" s="94" t="n">
        <v>962</v>
      </c>
      <c r="D206" s="91" t="s">
        <v>189</v>
      </c>
      <c r="E206" s="91" t="s">
        <v>189</v>
      </c>
      <c r="F206" s="91" t="s">
        <v>189</v>
      </c>
      <c r="G206" s="115"/>
      <c r="H206" s="95"/>
    </row>
    <row r="207" customFormat="false" ht="38.25" hidden="false" customHeight="true" outlineLevel="0" collapsed="false">
      <c r="B207" s="116" t="n">
        <v>44476</v>
      </c>
      <c r="C207" s="94" t="n">
        <v>963</v>
      </c>
      <c r="D207" s="91"/>
      <c r="E207" s="91" t="s">
        <v>246</v>
      </c>
      <c r="F207" s="91" t="s">
        <v>238</v>
      </c>
      <c r="G207" s="115" t="n">
        <v>12419.88</v>
      </c>
      <c r="H207" s="95" t="n">
        <v>1.2</v>
      </c>
    </row>
    <row r="208" customFormat="false" ht="38.25" hidden="false" customHeight="true" outlineLevel="0" collapsed="false">
      <c r="B208" s="63" t="n">
        <v>44481</v>
      </c>
      <c r="C208" s="63"/>
      <c r="D208" s="94"/>
      <c r="E208" s="91"/>
      <c r="F208" s="91" t="s">
        <v>247</v>
      </c>
      <c r="G208" s="91" t="n">
        <v>7695.87</v>
      </c>
      <c r="H208" s="95" t="n">
        <v>2.3</v>
      </c>
    </row>
    <row r="209" customFormat="false" ht="38.25" hidden="false" customHeight="true" outlineLevel="0" collapsed="false">
      <c r="B209" s="56" t="s">
        <v>219</v>
      </c>
      <c r="C209" s="57"/>
      <c r="D209" s="90"/>
      <c r="E209" s="59" t="s">
        <v>80</v>
      </c>
      <c r="F209" s="58"/>
      <c r="G209" s="60" t="n">
        <f aca="false">SUM(G210:G233)</f>
        <v>101252.45</v>
      </c>
      <c r="H209" s="95"/>
    </row>
    <row r="210" customFormat="false" ht="38.25" hidden="false" customHeight="true" outlineLevel="0" collapsed="false">
      <c r="B210" s="116" t="n">
        <v>44489</v>
      </c>
      <c r="C210" s="118" t="n">
        <v>964</v>
      </c>
      <c r="D210" s="91"/>
      <c r="E210" s="91" t="s">
        <v>200</v>
      </c>
      <c r="F210" s="91" t="s">
        <v>248</v>
      </c>
      <c r="G210" s="115"/>
      <c r="H210" s="95"/>
    </row>
    <row r="211" customFormat="false" ht="38.25" hidden="false" customHeight="true" outlineLevel="0" collapsed="false">
      <c r="B211" s="116" t="n">
        <v>44489</v>
      </c>
      <c r="C211" s="118" t="n">
        <v>964</v>
      </c>
      <c r="D211" s="91"/>
      <c r="E211" s="91"/>
      <c r="F211" s="117" t="s">
        <v>249</v>
      </c>
      <c r="G211" s="115" t="n">
        <v>1847</v>
      </c>
      <c r="H211" s="111" t="s">
        <v>19</v>
      </c>
    </row>
    <row r="212" customFormat="false" ht="38.25" hidden="false" customHeight="true" outlineLevel="0" collapsed="false">
      <c r="B212" s="116" t="n">
        <v>44489</v>
      </c>
      <c r="C212" s="118" t="n">
        <v>964</v>
      </c>
      <c r="D212" s="91"/>
      <c r="E212" s="91"/>
      <c r="F212" s="117" t="s">
        <v>250</v>
      </c>
      <c r="G212" s="115" t="n">
        <v>591</v>
      </c>
      <c r="H212" s="112" t="n">
        <v>1.1</v>
      </c>
    </row>
    <row r="213" customFormat="false" ht="38.25" hidden="false" customHeight="true" outlineLevel="0" collapsed="false">
      <c r="B213" s="116" t="n">
        <v>44489</v>
      </c>
      <c r="C213" s="118" t="n">
        <v>964</v>
      </c>
      <c r="D213" s="91"/>
      <c r="E213" s="91"/>
      <c r="F213" s="117" t="s">
        <v>250</v>
      </c>
      <c r="G213" s="115" t="n">
        <v>780.12</v>
      </c>
      <c r="H213" s="112" t="n">
        <v>1.2</v>
      </c>
    </row>
    <row r="214" customFormat="false" ht="38.25" hidden="false" customHeight="true" outlineLevel="0" collapsed="false">
      <c r="B214" s="116" t="n">
        <v>44489</v>
      </c>
      <c r="C214" s="118" t="n">
        <v>964</v>
      </c>
      <c r="D214" s="91"/>
      <c r="E214" s="91"/>
      <c r="F214" s="117" t="s">
        <v>251</v>
      </c>
      <c r="G214" s="121" t="n">
        <v>5886.65</v>
      </c>
      <c r="H214" s="112" t="n">
        <v>3.3</v>
      </c>
    </row>
    <row r="215" customFormat="false" ht="38.25" hidden="false" customHeight="true" outlineLevel="0" collapsed="false">
      <c r="B215" s="116" t="n">
        <v>44489</v>
      </c>
      <c r="C215" s="118" t="n">
        <v>964</v>
      </c>
      <c r="D215" s="91"/>
      <c r="E215" s="91"/>
      <c r="F215" s="117" t="s">
        <v>182</v>
      </c>
      <c r="G215" s="115" t="n">
        <v>2275.35</v>
      </c>
      <c r="H215" s="112" t="n">
        <v>3.1</v>
      </c>
    </row>
    <row r="216" customFormat="false" ht="38.25" hidden="false" customHeight="true" outlineLevel="0" collapsed="false">
      <c r="B216" s="116" t="n">
        <v>44489</v>
      </c>
      <c r="C216" s="118" t="n">
        <v>964</v>
      </c>
      <c r="D216" s="91"/>
      <c r="E216" s="91"/>
      <c r="F216" s="117" t="s">
        <v>183</v>
      </c>
      <c r="G216" s="121" t="n">
        <v>49952.43</v>
      </c>
      <c r="H216" s="112" t="n">
        <v>4.11</v>
      </c>
    </row>
    <row r="217" customFormat="false" ht="38.25" hidden="false" customHeight="true" outlineLevel="0" collapsed="false">
      <c r="B217" s="116" t="n">
        <v>44489</v>
      </c>
      <c r="C217" s="118" t="n">
        <v>964</v>
      </c>
      <c r="D217" s="91"/>
      <c r="E217" s="91"/>
      <c r="F217" s="117" t="s">
        <v>184</v>
      </c>
      <c r="G217" s="115" t="n">
        <v>1477.5</v>
      </c>
      <c r="H217" s="112" t="n">
        <v>4.01</v>
      </c>
    </row>
    <row r="218" customFormat="false" ht="38.25" hidden="false" customHeight="true" outlineLevel="0" collapsed="false">
      <c r="B218" s="116" t="n">
        <v>44489</v>
      </c>
      <c r="C218" s="118" t="n">
        <v>964</v>
      </c>
      <c r="D218" s="91"/>
      <c r="E218" s="91"/>
      <c r="F218" s="117" t="s">
        <v>93</v>
      </c>
      <c r="G218" s="115" t="n">
        <v>1536.6</v>
      </c>
      <c r="H218" s="112" t="n">
        <v>4.2</v>
      </c>
    </row>
    <row r="219" customFormat="false" ht="38.25" hidden="false" customHeight="true" outlineLevel="0" collapsed="false">
      <c r="B219" s="116" t="n">
        <v>44489</v>
      </c>
      <c r="C219" s="118" t="n">
        <v>964</v>
      </c>
      <c r="D219" s="91"/>
      <c r="E219" s="91"/>
      <c r="F219" s="117" t="s">
        <v>93</v>
      </c>
      <c r="G219" s="115" t="n">
        <v>1536.6</v>
      </c>
      <c r="H219" s="112" t="n">
        <v>4.3</v>
      </c>
    </row>
    <row r="220" customFormat="false" ht="38.25" hidden="false" customHeight="true" outlineLevel="0" collapsed="false">
      <c r="B220" s="116" t="n">
        <v>44489</v>
      </c>
      <c r="C220" s="118" t="n">
        <v>964</v>
      </c>
      <c r="D220" s="91"/>
      <c r="E220" s="91"/>
      <c r="F220" s="117" t="s">
        <v>93</v>
      </c>
      <c r="G220" s="115" t="n">
        <v>886.5</v>
      </c>
      <c r="H220" s="112" t="n">
        <v>4.4</v>
      </c>
    </row>
    <row r="221" customFormat="false" ht="38.25" hidden="false" customHeight="true" outlineLevel="0" collapsed="false">
      <c r="B221" s="116" t="n">
        <v>44489</v>
      </c>
      <c r="C221" s="118" t="n">
        <v>964</v>
      </c>
      <c r="D221" s="91"/>
      <c r="E221" s="91"/>
      <c r="F221" s="117" t="s">
        <v>93</v>
      </c>
      <c r="G221" s="115" t="n">
        <v>1359.3</v>
      </c>
      <c r="H221" s="112" t="n">
        <v>4.5</v>
      </c>
    </row>
    <row r="222" customFormat="false" ht="38.25" hidden="false" customHeight="true" outlineLevel="0" collapsed="false">
      <c r="B222" s="116" t="n">
        <v>44489</v>
      </c>
      <c r="C222" s="118" t="n">
        <v>964</v>
      </c>
      <c r="D222" s="91"/>
      <c r="E222" s="91"/>
      <c r="F222" s="117" t="s">
        <v>93</v>
      </c>
      <c r="G222" s="115" t="n">
        <v>679.65</v>
      </c>
      <c r="H222" s="112" t="n">
        <v>4.6</v>
      </c>
    </row>
    <row r="223" customFormat="false" ht="38.25" hidden="false" customHeight="true" outlineLevel="0" collapsed="false">
      <c r="B223" s="116" t="n">
        <v>44489</v>
      </c>
      <c r="C223" s="118" t="n">
        <v>964</v>
      </c>
      <c r="D223" s="91"/>
      <c r="E223" s="91"/>
      <c r="F223" s="117" t="s">
        <v>93</v>
      </c>
      <c r="G223" s="115" t="n">
        <v>2038.95</v>
      </c>
      <c r="H223" s="112" t="n">
        <v>4.7</v>
      </c>
    </row>
    <row r="224" customFormat="false" ht="38.25" hidden="false" customHeight="true" outlineLevel="0" collapsed="false">
      <c r="B224" s="116" t="n">
        <v>44489</v>
      </c>
      <c r="C224" s="118" t="n">
        <v>964</v>
      </c>
      <c r="D224" s="91"/>
      <c r="E224" s="91"/>
      <c r="F224" s="117" t="s">
        <v>93</v>
      </c>
      <c r="G224" s="115" t="n">
        <v>4875.75</v>
      </c>
      <c r="H224" s="112" t="n">
        <v>4.8</v>
      </c>
    </row>
    <row r="225" customFormat="false" ht="38.25" hidden="false" customHeight="true" outlineLevel="0" collapsed="false">
      <c r="B225" s="116" t="n">
        <v>44489</v>
      </c>
      <c r="C225" s="118" t="n">
        <v>964</v>
      </c>
      <c r="D225" s="91"/>
      <c r="E225" s="91"/>
      <c r="F225" s="117" t="s">
        <v>93</v>
      </c>
      <c r="G225" s="115" t="n">
        <v>4137</v>
      </c>
      <c r="H225" s="95" t="n">
        <v>4.9</v>
      </c>
    </row>
    <row r="226" customFormat="false" ht="38.25" hidden="false" customHeight="true" outlineLevel="0" collapsed="false">
      <c r="B226" s="116" t="n">
        <v>44489</v>
      </c>
      <c r="C226" s="118" t="n">
        <v>965</v>
      </c>
      <c r="D226" s="91"/>
      <c r="E226" s="91" t="s">
        <v>190</v>
      </c>
      <c r="F226" s="91" t="s">
        <v>252</v>
      </c>
      <c r="G226" s="115" t="n">
        <v>2370.52</v>
      </c>
      <c r="H226" s="95" t="n">
        <v>2.1</v>
      </c>
    </row>
    <row r="227" customFormat="false" ht="38.25" hidden="false" customHeight="true" outlineLevel="0" collapsed="false">
      <c r="B227" s="116" t="n">
        <v>44490</v>
      </c>
      <c r="C227" s="118" t="n">
        <v>966</v>
      </c>
      <c r="D227" s="91"/>
      <c r="E227" s="91" t="s">
        <v>190</v>
      </c>
      <c r="F227" s="91" t="s">
        <v>253</v>
      </c>
      <c r="G227" s="115" t="n">
        <v>1000</v>
      </c>
      <c r="H227" s="95" t="n">
        <v>2.2</v>
      </c>
    </row>
    <row r="228" customFormat="false" ht="38.25" hidden="false" customHeight="true" outlineLevel="0" collapsed="false">
      <c r="B228" s="116" t="n">
        <v>44494</v>
      </c>
      <c r="C228" s="118" t="n">
        <v>967</v>
      </c>
      <c r="D228" s="91"/>
      <c r="E228" s="91" t="s">
        <v>190</v>
      </c>
      <c r="F228" s="91" t="s">
        <v>254</v>
      </c>
      <c r="G228" s="115" t="n">
        <v>8000</v>
      </c>
      <c r="H228" s="95" t="n">
        <v>3.4</v>
      </c>
    </row>
    <row r="229" customFormat="false" ht="38.25" hidden="false" customHeight="true" outlineLevel="0" collapsed="false">
      <c r="B229" s="116" t="n">
        <v>44494</v>
      </c>
      <c r="C229" s="118" t="n">
        <v>967</v>
      </c>
      <c r="D229" s="91"/>
      <c r="E229" s="91"/>
      <c r="F229" s="91" t="s">
        <v>255</v>
      </c>
      <c r="G229" s="115" t="n">
        <v>1000</v>
      </c>
      <c r="H229" s="95" t="n">
        <v>2.2</v>
      </c>
    </row>
    <row r="230" customFormat="false" ht="38.25" hidden="false" customHeight="true" outlineLevel="0" collapsed="false">
      <c r="B230" s="116" t="n">
        <v>44494</v>
      </c>
      <c r="C230" s="118" t="n">
        <v>968</v>
      </c>
      <c r="D230" s="91"/>
      <c r="E230" s="91" t="s">
        <v>256</v>
      </c>
      <c r="F230" s="91" t="s">
        <v>257</v>
      </c>
      <c r="G230" s="115" t="n">
        <v>5329</v>
      </c>
      <c r="H230" s="95" t="n">
        <v>4.12</v>
      </c>
    </row>
    <row r="231" customFormat="false" ht="38.25" hidden="false" customHeight="true" outlineLevel="0" collapsed="false">
      <c r="B231" s="116" t="n">
        <v>44496</v>
      </c>
      <c r="C231" s="118" t="n">
        <v>969</v>
      </c>
      <c r="D231" s="91"/>
      <c r="E231" s="91" t="s">
        <v>258</v>
      </c>
      <c r="F231" s="91" t="s">
        <v>259</v>
      </c>
      <c r="G231" s="115" t="n">
        <v>400</v>
      </c>
      <c r="H231" s="95" t="n">
        <v>2.2</v>
      </c>
    </row>
    <row r="232" customFormat="false" ht="38.25" hidden="false" customHeight="true" outlineLevel="0" collapsed="false">
      <c r="B232" s="116" t="n">
        <v>44494</v>
      </c>
      <c r="C232" s="118" t="n">
        <v>970</v>
      </c>
      <c r="D232" s="91"/>
      <c r="E232" s="91" t="s">
        <v>190</v>
      </c>
      <c r="F232" s="91" t="s">
        <v>260</v>
      </c>
      <c r="G232" s="115" t="n">
        <v>256.5</v>
      </c>
      <c r="H232" s="95" t="n">
        <v>3.6</v>
      </c>
    </row>
    <row r="233" customFormat="false" ht="38.25" hidden="false" customHeight="true" outlineLevel="0" collapsed="false">
      <c r="B233" s="116" t="n">
        <v>44498</v>
      </c>
      <c r="C233" s="118" t="s">
        <v>247</v>
      </c>
      <c r="D233" s="91"/>
      <c r="E233" s="91" t="s">
        <v>126</v>
      </c>
      <c r="F233" s="91" t="s">
        <v>247</v>
      </c>
      <c r="G233" s="115" t="n">
        <v>3036.03</v>
      </c>
      <c r="H233" s="95" t="n">
        <v>2.3</v>
      </c>
    </row>
    <row r="234" customFormat="false" ht="38.25" hidden="false" customHeight="true" outlineLevel="0" collapsed="false">
      <c r="B234" s="56" t="s">
        <v>261</v>
      </c>
      <c r="C234" s="57"/>
      <c r="D234" s="90"/>
      <c r="E234" s="59" t="s">
        <v>80</v>
      </c>
      <c r="F234" s="58"/>
      <c r="G234" s="60" t="n">
        <f aca="false">SUM(G235:G295)</f>
        <v>838110.59</v>
      </c>
      <c r="H234" s="95"/>
    </row>
    <row r="235" customFormat="false" ht="38.25" hidden="false" customHeight="true" outlineLevel="0" collapsed="false">
      <c r="B235" s="116" t="n">
        <v>44502</v>
      </c>
      <c r="C235" s="118" t="n">
        <v>971</v>
      </c>
      <c r="D235" s="91"/>
      <c r="E235" s="91" t="s">
        <v>213</v>
      </c>
      <c r="F235" s="91" t="s">
        <v>262</v>
      </c>
      <c r="G235" s="115" t="n">
        <v>1050</v>
      </c>
      <c r="H235" s="95" t="n">
        <v>3.4</v>
      </c>
    </row>
    <row r="236" customFormat="false" ht="38.25" hidden="false" customHeight="true" outlineLevel="0" collapsed="false">
      <c r="B236" s="116" t="n">
        <v>44502</v>
      </c>
      <c r="C236" s="118" t="n">
        <v>972</v>
      </c>
      <c r="D236" s="91"/>
      <c r="E236" s="91" t="s">
        <v>263</v>
      </c>
      <c r="F236" s="91" t="s">
        <v>264</v>
      </c>
      <c r="G236" s="115" t="n">
        <v>1000</v>
      </c>
      <c r="H236" s="95" t="n">
        <v>2.2</v>
      </c>
    </row>
    <row r="237" customFormat="false" ht="38.25" hidden="false" customHeight="true" outlineLevel="0" collapsed="false">
      <c r="B237" s="116" t="n">
        <v>44502</v>
      </c>
      <c r="C237" s="118" t="n">
        <v>973</v>
      </c>
      <c r="D237" s="91"/>
      <c r="E237" s="91" t="s">
        <v>263</v>
      </c>
      <c r="F237" s="91" t="s">
        <v>265</v>
      </c>
      <c r="G237" s="115" t="n">
        <v>8500</v>
      </c>
      <c r="H237" s="95" t="n">
        <v>3.4</v>
      </c>
    </row>
    <row r="238" customFormat="false" ht="38.25" hidden="false" customHeight="true" outlineLevel="0" collapsed="false">
      <c r="B238" s="116" t="n">
        <v>44502</v>
      </c>
      <c r="C238" s="118" t="n">
        <v>973</v>
      </c>
      <c r="D238" s="91"/>
      <c r="E238" s="91" t="s">
        <v>263</v>
      </c>
      <c r="F238" s="91" t="s">
        <v>266</v>
      </c>
      <c r="G238" s="115" t="n">
        <v>500</v>
      </c>
      <c r="H238" s="95" t="n">
        <v>2.2</v>
      </c>
    </row>
    <row r="239" customFormat="false" ht="38.25" hidden="false" customHeight="true" outlineLevel="0" collapsed="false">
      <c r="B239" s="116" t="n">
        <v>44505</v>
      </c>
      <c r="C239" s="118" t="n">
        <v>974</v>
      </c>
      <c r="D239" s="91"/>
      <c r="E239" s="91" t="s">
        <v>263</v>
      </c>
      <c r="F239" s="91" t="s">
        <v>267</v>
      </c>
      <c r="G239" s="115" t="n">
        <v>3044</v>
      </c>
      <c r="H239" s="95" t="n">
        <v>3.4</v>
      </c>
    </row>
    <row r="240" customFormat="false" ht="38.25" hidden="false" customHeight="true" outlineLevel="0" collapsed="false">
      <c r="B240" s="116" t="n">
        <v>44508</v>
      </c>
      <c r="C240" s="118" t="n">
        <v>975</v>
      </c>
      <c r="D240" s="91"/>
      <c r="E240" s="91" t="s">
        <v>268</v>
      </c>
      <c r="F240" s="91" t="s">
        <v>269</v>
      </c>
      <c r="G240" s="115" t="n">
        <v>500</v>
      </c>
      <c r="H240" s="95" t="n">
        <v>2.2</v>
      </c>
    </row>
    <row r="241" customFormat="false" ht="38.25" hidden="false" customHeight="true" outlineLevel="0" collapsed="false">
      <c r="B241" s="116" t="n">
        <v>44516</v>
      </c>
      <c r="C241" s="118" t="n">
        <v>976</v>
      </c>
      <c r="D241" s="91"/>
      <c r="E241" s="91" t="s">
        <v>268</v>
      </c>
      <c r="F241" s="91" t="s">
        <v>270</v>
      </c>
      <c r="G241" s="115" t="n">
        <v>6287</v>
      </c>
      <c r="H241" s="95" t="n">
        <v>3.4</v>
      </c>
    </row>
    <row r="242" customFormat="false" ht="38.25" hidden="false" customHeight="true" outlineLevel="0" collapsed="false">
      <c r="B242" s="116" t="n">
        <v>44516</v>
      </c>
      <c r="C242" s="118" t="n">
        <v>976</v>
      </c>
      <c r="D242" s="91"/>
      <c r="E242" s="91" t="s">
        <v>211</v>
      </c>
      <c r="F242" s="91" t="s">
        <v>271</v>
      </c>
      <c r="G242" s="115" t="n">
        <v>1000</v>
      </c>
      <c r="H242" s="95" t="n">
        <v>2.2</v>
      </c>
    </row>
    <row r="243" customFormat="false" ht="38.25" hidden="false" customHeight="true" outlineLevel="0" collapsed="false">
      <c r="B243" s="116" t="n">
        <v>44516</v>
      </c>
      <c r="C243" s="118" t="n">
        <v>976</v>
      </c>
      <c r="D243" s="91"/>
      <c r="E243" s="91" t="s">
        <v>211</v>
      </c>
      <c r="F243" s="91" t="s">
        <v>272</v>
      </c>
      <c r="G243" s="115" t="n">
        <v>480</v>
      </c>
      <c r="H243" s="95" t="n">
        <v>2.1</v>
      </c>
    </row>
    <row r="244" customFormat="false" ht="38.25" hidden="false" customHeight="true" outlineLevel="0" collapsed="false">
      <c r="B244" s="116" t="n">
        <v>44522</v>
      </c>
      <c r="C244" s="118" t="n">
        <v>977</v>
      </c>
      <c r="D244" s="91"/>
      <c r="E244" s="91" t="s">
        <v>189</v>
      </c>
      <c r="F244" s="91" t="s">
        <v>189</v>
      </c>
      <c r="G244" s="115" t="n">
        <v>0</v>
      </c>
      <c r="H244" s="95"/>
    </row>
    <row r="245" customFormat="false" ht="38.25" hidden="false" customHeight="true" outlineLevel="0" collapsed="false">
      <c r="B245" s="116" t="n">
        <v>44522</v>
      </c>
      <c r="C245" s="118" t="n">
        <v>978</v>
      </c>
      <c r="D245" s="91"/>
      <c r="E245" s="91" t="s">
        <v>200</v>
      </c>
      <c r="F245" s="91" t="s">
        <v>273</v>
      </c>
      <c r="G245" s="115"/>
      <c r="H245" s="95"/>
    </row>
    <row r="246" customFormat="false" ht="38.25" hidden="false" customHeight="true" outlineLevel="0" collapsed="false">
      <c r="B246" s="116" t="n">
        <v>44522</v>
      </c>
      <c r="C246" s="118" t="n">
        <v>978</v>
      </c>
      <c r="D246" s="91"/>
      <c r="E246" s="91"/>
      <c r="F246" s="117" t="s">
        <v>274</v>
      </c>
      <c r="G246" s="115" t="n">
        <v>1847</v>
      </c>
      <c r="H246" s="111" t="s">
        <v>19</v>
      </c>
    </row>
    <row r="247" customFormat="false" ht="38.25" hidden="false" customHeight="true" outlineLevel="0" collapsed="false">
      <c r="B247" s="116" t="n">
        <v>44522</v>
      </c>
      <c r="C247" s="118" t="n">
        <v>978</v>
      </c>
      <c r="D247" s="91"/>
      <c r="E247" s="91"/>
      <c r="F247" s="117" t="s">
        <v>275</v>
      </c>
      <c r="G247" s="115" t="n">
        <v>591</v>
      </c>
      <c r="H247" s="112" t="n">
        <v>1.1</v>
      </c>
    </row>
    <row r="248" customFormat="false" ht="38.25" hidden="false" customHeight="true" outlineLevel="0" collapsed="false">
      <c r="B248" s="116" t="n">
        <v>44522</v>
      </c>
      <c r="C248" s="118" t="n">
        <v>978</v>
      </c>
      <c r="D248" s="91"/>
      <c r="E248" s="91"/>
      <c r="F248" s="117" t="s">
        <v>276</v>
      </c>
      <c r="G248" s="115" t="n">
        <v>780.12</v>
      </c>
      <c r="H248" s="112" t="n">
        <v>1.2</v>
      </c>
    </row>
    <row r="249" customFormat="false" ht="38.25" hidden="false" customHeight="true" outlineLevel="0" collapsed="false">
      <c r="B249" s="116" t="n">
        <v>44522</v>
      </c>
      <c r="C249" s="118" t="n">
        <v>978</v>
      </c>
      <c r="D249" s="91"/>
      <c r="E249" s="91"/>
      <c r="F249" s="117" t="s">
        <v>277</v>
      </c>
      <c r="G249" s="121" t="n">
        <v>5886.65</v>
      </c>
      <c r="H249" s="112" t="n">
        <v>3.3</v>
      </c>
    </row>
    <row r="250" customFormat="false" ht="38.25" hidden="false" customHeight="true" outlineLevel="0" collapsed="false">
      <c r="B250" s="116" t="n">
        <v>44522</v>
      </c>
      <c r="C250" s="118" t="n">
        <v>978</v>
      </c>
      <c r="D250" s="91"/>
      <c r="E250" s="91"/>
      <c r="F250" s="117" t="s">
        <v>278</v>
      </c>
      <c r="G250" s="115" t="n">
        <v>2275.35</v>
      </c>
      <c r="H250" s="112" t="n">
        <v>3.1</v>
      </c>
    </row>
    <row r="251" customFormat="false" ht="38.25" hidden="false" customHeight="true" outlineLevel="0" collapsed="false">
      <c r="B251" s="116" t="n">
        <v>44522</v>
      </c>
      <c r="C251" s="118" t="n">
        <v>978</v>
      </c>
      <c r="D251" s="91"/>
      <c r="E251" s="91"/>
      <c r="F251" s="117" t="s">
        <v>279</v>
      </c>
      <c r="G251" s="121" t="n">
        <v>44334.43</v>
      </c>
      <c r="H251" s="112" t="n">
        <v>4.11</v>
      </c>
    </row>
    <row r="252" customFormat="false" ht="38.25" hidden="false" customHeight="true" outlineLevel="0" collapsed="false">
      <c r="B252" s="116" t="n">
        <v>44522</v>
      </c>
      <c r="C252" s="118" t="n">
        <v>978</v>
      </c>
      <c r="D252" s="91"/>
      <c r="E252" s="91"/>
      <c r="F252" s="117" t="s">
        <v>280</v>
      </c>
      <c r="G252" s="115" t="n">
        <v>1477.5</v>
      </c>
      <c r="H252" s="112" t="n">
        <v>4.01</v>
      </c>
    </row>
    <row r="253" customFormat="false" ht="38.25" hidden="false" customHeight="true" outlineLevel="0" collapsed="false">
      <c r="B253" s="116" t="n">
        <v>44522</v>
      </c>
      <c r="C253" s="118" t="n">
        <v>978</v>
      </c>
      <c r="D253" s="91"/>
      <c r="E253" s="91"/>
      <c r="F253" s="117" t="s">
        <v>281</v>
      </c>
      <c r="G253" s="115" t="n">
        <v>1536.6</v>
      </c>
      <c r="H253" s="112" t="n">
        <v>4.2</v>
      </c>
    </row>
    <row r="254" customFormat="false" ht="38.25" hidden="false" customHeight="true" outlineLevel="0" collapsed="false">
      <c r="B254" s="116" t="n">
        <v>44522</v>
      </c>
      <c r="C254" s="118" t="n">
        <v>978</v>
      </c>
      <c r="D254" s="91"/>
      <c r="E254" s="91"/>
      <c r="F254" s="117" t="s">
        <v>282</v>
      </c>
      <c r="G254" s="115" t="n">
        <v>1536.6</v>
      </c>
      <c r="H254" s="112" t="n">
        <v>4.3</v>
      </c>
    </row>
    <row r="255" customFormat="false" ht="38.25" hidden="false" customHeight="true" outlineLevel="0" collapsed="false">
      <c r="B255" s="116" t="n">
        <v>44522</v>
      </c>
      <c r="C255" s="118" t="n">
        <v>978</v>
      </c>
      <c r="D255" s="91"/>
      <c r="E255" s="91"/>
      <c r="F255" s="117" t="s">
        <v>281</v>
      </c>
      <c r="G255" s="115" t="n">
        <v>886.5</v>
      </c>
      <c r="H255" s="112" t="n">
        <v>4.4</v>
      </c>
    </row>
    <row r="256" customFormat="false" ht="38.25" hidden="false" customHeight="true" outlineLevel="0" collapsed="false">
      <c r="B256" s="116" t="n">
        <v>44522</v>
      </c>
      <c r="C256" s="118" t="n">
        <v>978</v>
      </c>
      <c r="D256" s="91"/>
      <c r="E256" s="91"/>
      <c r="F256" s="117" t="s">
        <v>283</v>
      </c>
      <c r="G256" s="115" t="n">
        <v>1359.3</v>
      </c>
      <c r="H256" s="112" t="n">
        <v>4.5</v>
      </c>
    </row>
    <row r="257" customFormat="false" ht="38.25" hidden="false" customHeight="true" outlineLevel="0" collapsed="false">
      <c r="B257" s="116" t="n">
        <v>44522</v>
      </c>
      <c r="C257" s="118" t="n">
        <v>978</v>
      </c>
      <c r="D257" s="91"/>
      <c r="E257" s="91"/>
      <c r="F257" s="117" t="s">
        <v>283</v>
      </c>
      <c r="G257" s="115" t="n">
        <v>679.65</v>
      </c>
      <c r="H257" s="112" t="n">
        <v>4.6</v>
      </c>
    </row>
    <row r="258" customFormat="false" ht="38.25" hidden="false" customHeight="true" outlineLevel="0" collapsed="false">
      <c r="B258" s="116" t="n">
        <v>44522</v>
      </c>
      <c r="C258" s="118" t="n">
        <v>978</v>
      </c>
      <c r="D258" s="91"/>
      <c r="E258" s="91"/>
      <c r="F258" s="117" t="s">
        <v>282</v>
      </c>
      <c r="G258" s="115" t="n">
        <v>2038.95</v>
      </c>
      <c r="H258" s="112" t="n">
        <v>4.7</v>
      </c>
    </row>
    <row r="259" customFormat="false" ht="38.25" hidden="false" customHeight="true" outlineLevel="0" collapsed="false">
      <c r="B259" s="116" t="n">
        <v>44522</v>
      </c>
      <c r="C259" s="118" t="n">
        <v>978</v>
      </c>
      <c r="D259" s="91"/>
      <c r="E259" s="91"/>
      <c r="F259" s="117" t="s">
        <v>283</v>
      </c>
      <c r="G259" s="115" t="n">
        <v>4875.75</v>
      </c>
      <c r="H259" s="112" t="n">
        <v>4.8</v>
      </c>
    </row>
    <row r="260" customFormat="false" ht="38.25" hidden="false" customHeight="true" outlineLevel="0" collapsed="false">
      <c r="B260" s="116" t="n">
        <v>44522</v>
      </c>
      <c r="C260" s="118" t="n">
        <v>978</v>
      </c>
      <c r="D260" s="91"/>
      <c r="E260" s="91"/>
      <c r="F260" s="117" t="s">
        <v>284</v>
      </c>
      <c r="G260" s="115" t="n">
        <v>4137</v>
      </c>
      <c r="H260" s="95" t="n">
        <v>4.9</v>
      </c>
    </row>
    <row r="261" customFormat="false" ht="38.25" hidden="false" customHeight="true" outlineLevel="0" collapsed="false">
      <c r="B261" s="116" t="n">
        <v>44522</v>
      </c>
      <c r="C261" s="118" t="n">
        <v>979</v>
      </c>
      <c r="D261" s="91"/>
      <c r="E261" s="91" t="s">
        <v>211</v>
      </c>
      <c r="F261" s="91" t="s">
        <v>285</v>
      </c>
      <c r="G261" s="115" t="n">
        <v>6039</v>
      </c>
      <c r="H261" s="95" t="n">
        <v>3.4</v>
      </c>
    </row>
    <row r="262" customFormat="false" ht="38.25" hidden="false" customHeight="true" outlineLevel="0" collapsed="false">
      <c r="B262" s="116" t="n">
        <v>44522</v>
      </c>
      <c r="C262" s="118" t="n">
        <v>979</v>
      </c>
      <c r="D262" s="91"/>
      <c r="E262" s="91"/>
      <c r="F262" s="91" t="s">
        <v>286</v>
      </c>
      <c r="G262" s="115" t="n">
        <v>500</v>
      </c>
      <c r="H262" s="95" t="n">
        <v>2.2</v>
      </c>
    </row>
    <row r="263" customFormat="false" ht="38.25" hidden="false" customHeight="true" outlineLevel="0" collapsed="false">
      <c r="B263" s="116" t="n">
        <v>44522</v>
      </c>
      <c r="C263" s="118" t="n">
        <v>979</v>
      </c>
      <c r="D263" s="91"/>
      <c r="E263" s="91"/>
      <c r="F263" s="91" t="s">
        <v>287</v>
      </c>
      <c r="G263" s="115" t="n">
        <v>256.59</v>
      </c>
      <c r="H263" s="95" t="n">
        <v>3.1</v>
      </c>
    </row>
    <row r="264" customFormat="false" ht="38.25" hidden="false" customHeight="true" outlineLevel="0" collapsed="false">
      <c r="B264" s="116" t="n">
        <v>44524</v>
      </c>
      <c r="C264" s="118" t="n">
        <v>980</v>
      </c>
      <c r="D264" s="91"/>
      <c r="E264" s="91" t="s">
        <v>288</v>
      </c>
      <c r="F264" s="91" t="s">
        <v>289</v>
      </c>
      <c r="G264" s="115" t="n">
        <v>25642.99</v>
      </c>
      <c r="H264" s="95" t="n">
        <v>8.1</v>
      </c>
    </row>
    <row r="265" customFormat="false" ht="38.25" hidden="false" customHeight="true" outlineLevel="0" collapsed="false">
      <c r="B265" s="116" t="n">
        <v>44524</v>
      </c>
      <c r="C265" s="118" t="n">
        <v>981</v>
      </c>
      <c r="D265" s="91" t="s">
        <v>290</v>
      </c>
      <c r="E265" s="91" t="s">
        <v>291</v>
      </c>
      <c r="F265" s="91" t="s">
        <v>292</v>
      </c>
      <c r="G265" s="115" t="n">
        <v>5000</v>
      </c>
      <c r="H265" s="95" t="n">
        <v>3.6</v>
      </c>
    </row>
    <row r="266" customFormat="false" ht="38.25" hidden="false" customHeight="true" outlineLevel="0" collapsed="false">
      <c r="B266" s="116" t="n">
        <v>44524</v>
      </c>
      <c r="C266" s="118" t="n">
        <v>981</v>
      </c>
      <c r="D266" s="91"/>
      <c r="E266" s="91" t="s">
        <v>291</v>
      </c>
      <c r="F266" s="91" t="s">
        <v>293</v>
      </c>
      <c r="G266" s="115" t="n">
        <v>2910</v>
      </c>
      <c r="H266" s="95" t="n">
        <v>2.1</v>
      </c>
    </row>
    <row r="267" customFormat="false" ht="38.25" hidden="false" customHeight="true" outlineLevel="0" collapsed="false">
      <c r="B267" s="116" t="n">
        <v>44524</v>
      </c>
      <c r="C267" s="118" t="n">
        <v>981</v>
      </c>
      <c r="D267" s="91"/>
      <c r="E267" s="91" t="s">
        <v>291</v>
      </c>
      <c r="F267" s="91" t="s">
        <v>294</v>
      </c>
      <c r="G267" s="115" t="n">
        <v>440</v>
      </c>
      <c r="H267" s="95" t="n">
        <v>8.2</v>
      </c>
    </row>
    <row r="268" customFormat="false" ht="38.25" hidden="false" customHeight="true" outlineLevel="0" collapsed="false">
      <c r="B268" s="116" t="n">
        <v>44524</v>
      </c>
      <c r="C268" s="118" t="n">
        <v>981</v>
      </c>
      <c r="D268" s="91"/>
      <c r="E268" s="91" t="s">
        <v>291</v>
      </c>
      <c r="F268" s="91" t="s">
        <v>295</v>
      </c>
      <c r="G268" s="115" t="n">
        <v>2292</v>
      </c>
      <c r="H268" s="95" t="n">
        <v>3.6</v>
      </c>
    </row>
    <row r="269" customFormat="false" ht="38.25" hidden="false" customHeight="true" outlineLevel="0" collapsed="false">
      <c r="B269" s="116" t="n">
        <v>44525</v>
      </c>
      <c r="C269" s="118" t="n">
        <v>982</v>
      </c>
      <c r="D269" s="91"/>
      <c r="E269" s="91" t="s">
        <v>296</v>
      </c>
      <c r="F269" s="91" t="s">
        <v>297</v>
      </c>
      <c r="G269" s="115"/>
      <c r="H269" s="95"/>
    </row>
    <row r="270" customFormat="false" ht="38.25" hidden="false" customHeight="true" outlineLevel="0" collapsed="false">
      <c r="B270" s="116" t="n">
        <v>44525</v>
      </c>
      <c r="C270" s="118" t="n">
        <v>982</v>
      </c>
      <c r="D270" s="91"/>
      <c r="E270" s="91"/>
      <c r="F270" s="91" t="s">
        <v>100</v>
      </c>
      <c r="G270" s="115" t="n">
        <v>71987.3</v>
      </c>
      <c r="H270" s="95" t="n">
        <v>3.1</v>
      </c>
    </row>
    <row r="271" customFormat="false" ht="38.25" hidden="false" customHeight="true" outlineLevel="0" collapsed="false">
      <c r="B271" s="116" t="n">
        <v>44525</v>
      </c>
      <c r="C271" s="118" t="n">
        <v>982</v>
      </c>
      <c r="D271" s="91"/>
      <c r="E271" s="91"/>
      <c r="F271" s="91" t="s">
        <v>114</v>
      </c>
      <c r="G271" s="115" t="n">
        <v>48926.8</v>
      </c>
      <c r="H271" s="95" t="n">
        <v>4.2</v>
      </c>
    </row>
    <row r="272" customFormat="false" ht="38.25" hidden="false" customHeight="true" outlineLevel="0" collapsed="false">
      <c r="B272" s="116" t="n">
        <v>44525</v>
      </c>
      <c r="C272" s="118" t="n">
        <v>982</v>
      </c>
      <c r="D272" s="91"/>
      <c r="E272" s="91"/>
      <c r="F272" s="91" t="s">
        <v>221</v>
      </c>
      <c r="G272" s="115" t="n">
        <v>48926.8</v>
      </c>
      <c r="H272" s="95" t="n">
        <v>4.3</v>
      </c>
    </row>
    <row r="273" customFormat="false" ht="38.25" hidden="false" customHeight="true" outlineLevel="0" collapsed="false">
      <c r="B273" s="116" t="n">
        <v>44525</v>
      </c>
      <c r="C273" s="118" t="n">
        <v>982</v>
      </c>
      <c r="D273" s="91"/>
      <c r="E273" s="91"/>
      <c r="F273" s="91" t="s">
        <v>222</v>
      </c>
      <c r="G273" s="115" t="n">
        <v>21640.7</v>
      </c>
      <c r="H273" s="95" t="n">
        <v>4.6</v>
      </c>
    </row>
    <row r="274" customFormat="false" ht="38.25" hidden="false" customHeight="true" outlineLevel="0" collapsed="false">
      <c r="B274" s="116" t="n">
        <v>44525</v>
      </c>
      <c r="C274" s="118" t="n">
        <v>982</v>
      </c>
      <c r="D274" s="91"/>
      <c r="E274" s="91"/>
      <c r="F274" s="91" t="s">
        <v>223</v>
      </c>
      <c r="G274" s="115" t="n">
        <v>26345.2</v>
      </c>
      <c r="H274" s="95" t="n">
        <v>4.9</v>
      </c>
    </row>
    <row r="275" customFormat="false" ht="38.25" hidden="false" customHeight="true" outlineLevel="0" collapsed="false">
      <c r="B275" s="116" t="n">
        <v>44525</v>
      </c>
      <c r="C275" s="118" t="n">
        <v>982</v>
      </c>
      <c r="D275" s="91"/>
      <c r="E275" s="91"/>
      <c r="F275" s="91" t="s">
        <v>224</v>
      </c>
      <c r="G275" s="115" t="n">
        <v>26345.2</v>
      </c>
      <c r="H275" s="95" t="n">
        <v>4.9</v>
      </c>
    </row>
    <row r="276" customFormat="false" ht="38.25" hidden="false" customHeight="true" outlineLevel="0" collapsed="false">
      <c r="B276" s="116" t="n">
        <v>44525</v>
      </c>
      <c r="C276" s="118" t="n">
        <v>982</v>
      </c>
      <c r="D276" s="91"/>
      <c r="E276" s="91"/>
      <c r="F276" s="91" t="s">
        <v>225</v>
      </c>
      <c r="G276" s="115" t="n">
        <v>26345.2</v>
      </c>
      <c r="H276" s="95" t="n">
        <v>4.9</v>
      </c>
    </row>
    <row r="277" customFormat="false" ht="38.25" hidden="false" customHeight="true" outlineLevel="0" collapsed="false">
      <c r="B277" s="116" t="n">
        <v>44525</v>
      </c>
      <c r="C277" s="118" t="n">
        <v>982</v>
      </c>
      <c r="D277" s="91"/>
      <c r="E277" s="91"/>
      <c r="F277" s="91" t="s">
        <v>226</v>
      </c>
      <c r="G277" s="115" t="n">
        <v>26345.2</v>
      </c>
      <c r="H277" s="95" t="n">
        <v>4.9</v>
      </c>
    </row>
    <row r="278" customFormat="false" ht="38.25" hidden="false" customHeight="true" outlineLevel="0" collapsed="false">
      <c r="B278" s="116" t="n">
        <v>44525</v>
      </c>
      <c r="C278" s="118" t="n">
        <v>982</v>
      </c>
      <c r="D278" s="91"/>
      <c r="E278" s="91"/>
      <c r="F278" s="91" t="s">
        <v>227</v>
      </c>
      <c r="G278" s="115" t="n">
        <v>31049.7</v>
      </c>
      <c r="H278" s="95" t="n">
        <v>4.8</v>
      </c>
    </row>
    <row r="279" customFormat="false" ht="38.25" hidden="false" customHeight="true" outlineLevel="0" collapsed="false">
      <c r="B279" s="116" t="n">
        <v>44525</v>
      </c>
      <c r="C279" s="118" t="n">
        <v>982</v>
      </c>
      <c r="D279" s="91"/>
      <c r="E279" s="91"/>
      <c r="F279" s="91" t="s">
        <v>228</v>
      </c>
      <c r="G279" s="115" t="n">
        <v>31049.7</v>
      </c>
      <c r="H279" s="95" t="n">
        <v>4.8</v>
      </c>
    </row>
    <row r="280" customFormat="false" ht="38.25" hidden="false" customHeight="true" outlineLevel="0" collapsed="false">
      <c r="B280" s="116" t="n">
        <v>44525</v>
      </c>
      <c r="C280" s="118" t="n">
        <v>982</v>
      </c>
      <c r="D280" s="91"/>
      <c r="E280" s="91"/>
      <c r="F280" s="91" t="s">
        <v>229</v>
      </c>
      <c r="G280" s="115" t="n">
        <v>47045</v>
      </c>
      <c r="H280" s="95" t="n">
        <v>4.01</v>
      </c>
    </row>
    <row r="281" customFormat="false" ht="38.25" hidden="false" customHeight="true" outlineLevel="0" collapsed="false">
      <c r="B281" s="116" t="n">
        <v>44525</v>
      </c>
      <c r="C281" s="118" t="n">
        <v>982</v>
      </c>
      <c r="D281" s="91"/>
      <c r="E281" s="91"/>
      <c r="F281" s="91" t="s">
        <v>230</v>
      </c>
      <c r="G281" s="115" t="n">
        <v>18818</v>
      </c>
      <c r="H281" s="95" t="n">
        <v>1.1</v>
      </c>
    </row>
    <row r="282" customFormat="false" ht="38.25" hidden="false" customHeight="true" outlineLevel="0" collapsed="false">
      <c r="B282" s="116" t="n">
        <v>44525</v>
      </c>
      <c r="C282" s="118" t="n">
        <v>982</v>
      </c>
      <c r="D282" s="91"/>
      <c r="E282" s="91"/>
      <c r="F282" s="91" t="s">
        <v>231</v>
      </c>
      <c r="G282" s="115" t="n">
        <v>21640.7</v>
      </c>
      <c r="H282" s="95" t="n">
        <v>4.7</v>
      </c>
    </row>
    <row r="283" customFormat="false" ht="38.25" hidden="false" customHeight="true" outlineLevel="0" collapsed="false">
      <c r="B283" s="116" t="n">
        <v>44525</v>
      </c>
      <c r="C283" s="118" t="n">
        <v>982</v>
      </c>
      <c r="D283" s="91"/>
      <c r="E283" s="91"/>
      <c r="F283" s="91" t="s">
        <v>232</v>
      </c>
      <c r="G283" s="115" t="n">
        <v>26345.2</v>
      </c>
      <c r="H283" s="95" t="n">
        <v>4.8</v>
      </c>
    </row>
    <row r="284" customFormat="false" ht="38.25" hidden="false" customHeight="true" outlineLevel="0" collapsed="false">
      <c r="B284" s="116" t="n">
        <v>44525</v>
      </c>
      <c r="C284" s="118" t="n">
        <v>982</v>
      </c>
      <c r="D284" s="91"/>
      <c r="E284" s="91"/>
      <c r="F284" s="91" t="s">
        <v>298</v>
      </c>
      <c r="G284" s="115" t="n">
        <v>31049.7</v>
      </c>
      <c r="H284" s="95" t="n">
        <v>4.9</v>
      </c>
    </row>
    <row r="285" customFormat="false" ht="38.25" hidden="false" customHeight="true" outlineLevel="0" collapsed="false">
      <c r="B285" s="116" t="n">
        <v>44525</v>
      </c>
      <c r="C285" s="118" t="n">
        <v>982</v>
      </c>
      <c r="D285" s="91"/>
      <c r="E285" s="91"/>
      <c r="F285" s="91" t="s">
        <v>234</v>
      </c>
      <c r="G285" s="115" t="n">
        <v>21640.7</v>
      </c>
      <c r="H285" s="95" t="n">
        <v>4.5</v>
      </c>
    </row>
    <row r="286" customFormat="false" ht="38.25" hidden="false" customHeight="true" outlineLevel="0" collapsed="false">
      <c r="B286" s="116" t="n">
        <v>44525</v>
      </c>
      <c r="C286" s="118" t="n">
        <v>982</v>
      </c>
      <c r="D286" s="91"/>
      <c r="E286" s="91"/>
      <c r="F286" s="91" t="s">
        <v>235</v>
      </c>
      <c r="G286" s="115" t="n">
        <v>31049.7</v>
      </c>
      <c r="H286" s="95" t="n">
        <v>4.9</v>
      </c>
    </row>
    <row r="287" customFormat="false" ht="38.25" hidden="false" customHeight="true" outlineLevel="0" collapsed="false">
      <c r="B287" s="116" t="n">
        <v>44525</v>
      </c>
      <c r="C287" s="118" t="n">
        <v>982</v>
      </c>
      <c r="D287" s="91"/>
      <c r="E287" s="91"/>
      <c r="F287" s="91" t="s">
        <v>236</v>
      </c>
      <c r="G287" s="115" t="n">
        <v>21640.7</v>
      </c>
      <c r="H287" s="95" t="n">
        <v>4.7</v>
      </c>
    </row>
    <row r="288" customFormat="false" ht="38.25" hidden="false" customHeight="true" outlineLevel="0" collapsed="false">
      <c r="B288" s="116" t="n">
        <v>44525</v>
      </c>
      <c r="C288" s="118" t="n">
        <v>983</v>
      </c>
      <c r="D288" s="91"/>
      <c r="E288" s="91" t="s">
        <v>246</v>
      </c>
      <c r="F288" s="91" t="s">
        <v>299</v>
      </c>
      <c r="G288" s="115" t="n">
        <v>24839.76</v>
      </c>
      <c r="H288" s="95" t="n">
        <v>1.2</v>
      </c>
    </row>
    <row r="289" customFormat="false" ht="38.25" hidden="false" customHeight="true" outlineLevel="0" collapsed="false">
      <c r="B289" s="116" t="n">
        <v>44525</v>
      </c>
      <c r="C289" s="118" t="n">
        <v>984</v>
      </c>
      <c r="D289" s="91"/>
      <c r="E289" s="91" t="s">
        <v>237</v>
      </c>
      <c r="F289" s="91" t="s">
        <v>300</v>
      </c>
      <c r="G289" s="115" t="n">
        <v>14113.5</v>
      </c>
      <c r="H289" s="95" t="n">
        <v>4.4</v>
      </c>
    </row>
    <row r="290" customFormat="false" ht="38.25" hidden="false" customHeight="true" outlineLevel="0" collapsed="false">
      <c r="B290" s="116" t="n">
        <v>44525</v>
      </c>
      <c r="C290" s="118" t="n">
        <v>985</v>
      </c>
      <c r="D290" s="91"/>
      <c r="E290" s="91" t="s">
        <v>239</v>
      </c>
      <c r="F290" s="91" t="s">
        <v>299</v>
      </c>
      <c r="G290" s="115" t="n">
        <v>31049.7</v>
      </c>
      <c r="H290" s="95" t="n">
        <v>4.4</v>
      </c>
    </row>
    <row r="291" customFormat="false" ht="38.25" hidden="false" customHeight="true" outlineLevel="0" collapsed="false">
      <c r="B291" s="116" t="n">
        <v>44525</v>
      </c>
      <c r="C291" s="118" t="n">
        <v>986</v>
      </c>
      <c r="D291" s="91"/>
      <c r="E291" s="91" t="s">
        <v>301</v>
      </c>
      <c r="F291" s="91" t="s">
        <v>302</v>
      </c>
      <c r="G291" s="115" t="n">
        <v>14113.5</v>
      </c>
      <c r="H291" s="95" t="n">
        <v>4.4</v>
      </c>
    </row>
    <row r="292" customFormat="false" ht="38.25" hidden="false" customHeight="true" outlineLevel="0" collapsed="false">
      <c r="B292" s="116" t="n">
        <v>44525</v>
      </c>
      <c r="C292" s="118" t="n">
        <v>987</v>
      </c>
      <c r="D292" s="91"/>
      <c r="E292" s="91" t="s">
        <v>245</v>
      </c>
      <c r="F292" s="91" t="s">
        <v>299</v>
      </c>
      <c r="G292" s="115" t="n">
        <v>21640.7</v>
      </c>
      <c r="H292" s="95" t="n">
        <v>4.8</v>
      </c>
    </row>
    <row r="293" customFormat="false" ht="38.25" hidden="false" customHeight="true" outlineLevel="0" collapsed="false">
      <c r="B293" s="116" t="n">
        <v>44525</v>
      </c>
      <c r="C293" s="118" t="n">
        <v>988</v>
      </c>
      <c r="D293" s="91"/>
      <c r="E293" s="91" t="s">
        <v>303</v>
      </c>
      <c r="F293" s="91" t="s">
        <v>304</v>
      </c>
      <c r="G293" s="115" t="n">
        <v>10820.35</v>
      </c>
      <c r="H293" s="95" t="n">
        <v>4.7</v>
      </c>
    </row>
    <row r="294" customFormat="false" ht="38.25" hidden="false" customHeight="true" outlineLevel="0" collapsed="false">
      <c r="B294" s="116" t="n">
        <v>44525</v>
      </c>
      <c r="C294" s="118" t="n">
        <v>989</v>
      </c>
      <c r="D294" s="91"/>
      <c r="E294" s="91" t="s">
        <v>211</v>
      </c>
      <c r="F294" s="91" t="s">
        <v>305</v>
      </c>
      <c r="G294" s="115" t="n">
        <v>2500</v>
      </c>
      <c r="H294" s="95" t="n">
        <v>3.4</v>
      </c>
    </row>
    <row r="295" customFormat="false" ht="38.25" hidden="false" customHeight="true" outlineLevel="0" collapsed="false">
      <c r="B295" s="116" t="n">
        <v>44530</v>
      </c>
      <c r="C295" s="118"/>
      <c r="D295" s="91"/>
      <c r="E295" s="91" t="s">
        <v>126</v>
      </c>
      <c r="F295" s="91" t="s">
        <v>126</v>
      </c>
      <c r="G295" s="115" t="n">
        <v>1157.6</v>
      </c>
      <c r="H295" s="95" t="n">
        <v>2.3</v>
      </c>
    </row>
    <row r="296" customFormat="false" ht="38.25" hidden="false" customHeight="true" outlineLevel="0" collapsed="false">
      <c r="B296" s="56" t="s">
        <v>306</v>
      </c>
      <c r="C296" s="57"/>
      <c r="D296" s="90"/>
      <c r="E296" s="59" t="s">
        <v>80</v>
      </c>
      <c r="F296" s="58"/>
      <c r="G296" s="60" t="n">
        <f aca="false">SUM(G297:G352)</f>
        <v>457722.98</v>
      </c>
      <c r="H296" s="95"/>
    </row>
    <row r="297" customFormat="false" ht="38.25" hidden="false" customHeight="true" outlineLevel="0" collapsed="false">
      <c r="B297" s="116" t="n">
        <v>44532</v>
      </c>
      <c r="C297" s="118" t="n">
        <v>990</v>
      </c>
      <c r="D297" s="91"/>
      <c r="E297" s="91" t="s">
        <v>208</v>
      </c>
      <c r="F297" s="91" t="s">
        <v>307</v>
      </c>
      <c r="G297" s="115" t="n">
        <v>7394</v>
      </c>
      <c r="H297" s="95" t="n">
        <v>3.4</v>
      </c>
    </row>
    <row r="298" customFormat="false" ht="38.25" hidden="false" customHeight="true" outlineLevel="0" collapsed="false">
      <c r="B298" s="116" t="n">
        <v>44532</v>
      </c>
      <c r="C298" s="118" t="n">
        <v>990</v>
      </c>
      <c r="D298" s="91"/>
      <c r="E298" s="91"/>
      <c r="F298" s="91" t="s">
        <v>308</v>
      </c>
      <c r="G298" s="115" t="n">
        <v>1000</v>
      </c>
      <c r="H298" s="95" t="n">
        <v>2.2</v>
      </c>
    </row>
    <row r="299" customFormat="false" ht="38.25" hidden="false" customHeight="true" outlineLevel="0" collapsed="false">
      <c r="B299" s="116" t="n">
        <v>44536</v>
      </c>
      <c r="C299" s="118" t="n">
        <v>991</v>
      </c>
      <c r="D299" s="91"/>
      <c r="E299" s="91" t="s">
        <v>208</v>
      </c>
      <c r="F299" s="91" t="s">
        <v>307</v>
      </c>
      <c r="G299" s="115" t="n">
        <v>8452</v>
      </c>
      <c r="H299" s="95" t="n">
        <v>3.4</v>
      </c>
    </row>
    <row r="300" customFormat="false" ht="38.25" hidden="false" customHeight="true" outlineLevel="0" collapsed="false">
      <c r="B300" s="116" t="n">
        <v>44536</v>
      </c>
      <c r="C300" s="118" t="n">
        <v>991</v>
      </c>
      <c r="D300" s="91"/>
      <c r="E300" s="91"/>
      <c r="F300" s="91" t="s">
        <v>309</v>
      </c>
      <c r="G300" s="115" t="n">
        <v>500</v>
      </c>
      <c r="H300" s="95" t="n">
        <v>2.2</v>
      </c>
    </row>
    <row r="301" customFormat="false" ht="38.25" hidden="false" customHeight="true" outlineLevel="0" collapsed="false">
      <c r="B301" s="116" t="n">
        <v>44539</v>
      </c>
      <c r="C301" s="118" t="n">
        <v>992</v>
      </c>
      <c r="D301" s="91"/>
      <c r="E301" s="91" t="s">
        <v>310</v>
      </c>
      <c r="F301" s="91" t="s">
        <v>311</v>
      </c>
      <c r="G301" s="115" t="n">
        <v>500</v>
      </c>
      <c r="H301" s="95" t="n">
        <v>2.2</v>
      </c>
    </row>
    <row r="302" customFormat="false" ht="38.25" hidden="false" customHeight="true" outlineLevel="0" collapsed="false">
      <c r="B302" s="116" t="n">
        <v>44539</v>
      </c>
      <c r="C302" s="118" t="n">
        <v>993</v>
      </c>
      <c r="D302" s="91"/>
      <c r="E302" s="91" t="s">
        <v>208</v>
      </c>
      <c r="F302" s="91" t="s">
        <v>312</v>
      </c>
      <c r="G302" s="115" t="n">
        <v>1535</v>
      </c>
      <c r="H302" s="95" t="n">
        <v>3.4</v>
      </c>
    </row>
    <row r="303" customFormat="false" ht="38.25" hidden="false" customHeight="true" outlineLevel="0" collapsed="false">
      <c r="B303" s="116" t="n">
        <v>44544</v>
      </c>
      <c r="C303" s="118" t="n">
        <v>994</v>
      </c>
      <c r="D303" s="91"/>
      <c r="E303" s="91" t="s">
        <v>313</v>
      </c>
      <c r="F303" s="91" t="s">
        <v>314</v>
      </c>
      <c r="G303" s="115" t="n">
        <v>1050</v>
      </c>
      <c r="H303" s="95" t="n">
        <v>3.4</v>
      </c>
    </row>
    <row r="304" customFormat="false" ht="38.25" hidden="false" customHeight="true" outlineLevel="0" collapsed="false">
      <c r="B304" s="116" t="n">
        <v>44545</v>
      </c>
      <c r="C304" s="118" t="n">
        <v>995</v>
      </c>
      <c r="D304" s="91"/>
      <c r="E304" s="91" t="s">
        <v>100</v>
      </c>
      <c r="F304" s="91" t="s">
        <v>315</v>
      </c>
      <c r="G304" s="115" t="n">
        <v>2425</v>
      </c>
      <c r="H304" s="95" t="n">
        <v>3.4</v>
      </c>
    </row>
    <row r="305" customFormat="false" ht="38.25" hidden="false" customHeight="true" outlineLevel="0" collapsed="false">
      <c r="B305" s="116" t="n">
        <v>44545</v>
      </c>
      <c r="C305" s="118" t="n">
        <v>995</v>
      </c>
      <c r="D305" s="91"/>
      <c r="E305" s="91" t="s">
        <v>100</v>
      </c>
      <c r="F305" s="91" t="s">
        <v>316</v>
      </c>
      <c r="G305" s="115" t="n">
        <v>1000</v>
      </c>
      <c r="H305" s="95" t="n">
        <v>2.2</v>
      </c>
    </row>
    <row r="306" customFormat="false" ht="38.25" hidden="false" customHeight="true" outlineLevel="0" collapsed="false">
      <c r="B306" s="116" t="n">
        <v>44546</v>
      </c>
      <c r="C306" s="118" t="n">
        <v>996</v>
      </c>
      <c r="D306" s="91"/>
      <c r="E306" s="91" t="s">
        <v>317</v>
      </c>
      <c r="F306" s="91" t="s">
        <v>318</v>
      </c>
      <c r="G306" s="115" t="n">
        <v>35993.65</v>
      </c>
      <c r="H306" s="95" t="n">
        <v>3.1</v>
      </c>
    </row>
    <row r="307" customFormat="false" ht="38.25" hidden="false" customHeight="true" outlineLevel="0" collapsed="false">
      <c r="B307" s="116" t="n">
        <v>44546</v>
      </c>
      <c r="C307" s="118" t="n">
        <v>997</v>
      </c>
      <c r="D307" s="91"/>
      <c r="E307" s="91" t="s">
        <v>319</v>
      </c>
      <c r="F307" s="91" t="s">
        <v>318</v>
      </c>
      <c r="G307" s="115" t="n">
        <v>9409</v>
      </c>
      <c r="H307" s="95" t="n">
        <v>1.1</v>
      </c>
    </row>
    <row r="308" customFormat="false" ht="38.25" hidden="false" customHeight="true" outlineLevel="0" collapsed="false">
      <c r="B308" s="116" t="n">
        <v>44546</v>
      </c>
      <c r="C308" s="118" t="n">
        <v>998</v>
      </c>
      <c r="D308" s="91"/>
      <c r="E308" s="91" t="s">
        <v>258</v>
      </c>
      <c r="F308" s="91" t="s">
        <v>318</v>
      </c>
      <c r="G308" s="115" t="n">
        <v>23522.5</v>
      </c>
      <c r="H308" s="95" t="n">
        <v>4.01</v>
      </c>
    </row>
    <row r="309" customFormat="false" ht="38.25" hidden="false" customHeight="true" outlineLevel="0" collapsed="false">
      <c r="B309" s="116" t="n">
        <v>44546</v>
      </c>
      <c r="C309" s="118" t="n">
        <v>999</v>
      </c>
      <c r="D309" s="91"/>
      <c r="E309" s="91" t="s">
        <v>246</v>
      </c>
      <c r="F309" s="91" t="s">
        <v>318</v>
      </c>
      <c r="G309" s="115" t="n">
        <v>12419.88</v>
      </c>
      <c r="H309" s="95" t="n">
        <v>1.2</v>
      </c>
    </row>
    <row r="310" customFormat="false" ht="38.25" hidden="false" customHeight="true" outlineLevel="0" collapsed="false">
      <c r="B310" s="116" t="n">
        <v>44546</v>
      </c>
      <c r="C310" s="118" t="n">
        <v>1000</v>
      </c>
      <c r="D310" s="91"/>
      <c r="E310" s="91" t="s">
        <v>189</v>
      </c>
      <c r="F310" s="91" t="s">
        <v>320</v>
      </c>
      <c r="G310" s="115"/>
      <c r="H310" s="95"/>
    </row>
    <row r="311" customFormat="false" ht="38.25" hidden="false" customHeight="true" outlineLevel="0" collapsed="false">
      <c r="B311" s="116" t="n">
        <v>44546</v>
      </c>
      <c r="C311" s="118" t="n">
        <v>1001</v>
      </c>
      <c r="D311" s="91"/>
      <c r="E311" s="91" t="s">
        <v>189</v>
      </c>
      <c r="F311" s="91" t="s">
        <v>189</v>
      </c>
      <c r="G311" s="115"/>
      <c r="H311" s="95"/>
    </row>
    <row r="312" customFormat="false" ht="38.25" hidden="false" customHeight="true" outlineLevel="0" collapsed="false">
      <c r="B312" s="116" t="n">
        <v>44546</v>
      </c>
      <c r="C312" s="118" t="n">
        <v>1002</v>
      </c>
      <c r="D312" s="91"/>
      <c r="E312" s="91" t="s">
        <v>189</v>
      </c>
      <c r="F312" s="91" t="s">
        <v>189</v>
      </c>
      <c r="G312" s="115"/>
      <c r="H312" s="95"/>
    </row>
    <row r="313" customFormat="false" ht="38.25" hidden="false" customHeight="true" outlineLevel="0" collapsed="false">
      <c r="B313" s="116" t="n">
        <v>44546</v>
      </c>
      <c r="C313" s="118" t="n">
        <v>1003</v>
      </c>
      <c r="D313" s="91"/>
      <c r="E313" s="91" t="s">
        <v>301</v>
      </c>
      <c r="F313" s="91" t="s">
        <v>318</v>
      </c>
      <c r="G313" s="115" t="n">
        <v>14113.5</v>
      </c>
      <c r="H313" s="95" t="n">
        <v>4.4</v>
      </c>
    </row>
    <row r="314" customFormat="false" ht="38.25" hidden="false" customHeight="true" outlineLevel="0" collapsed="false">
      <c r="B314" s="116" t="n">
        <v>44546</v>
      </c>
      <c r="C314" s="118" t="n">
        <v>1004</v>
      </c>
      <c r="D314" s="91"/>
      <c r="E314" s="91" t="s">
        <v>105</v>
      </c>
      <c r="F314" s="91" t="s">
        <v>318</v>
      </c>
      <c r="G314" s="115" t="n">
        <v>13172.6</v>
      </c>
      <c r="H314" s="95" t="n">
        <v>4.9</v>
      </c>
    </row>
    <row r="315" customFormat="false" ht="38.25" hidden="false" customHeight="true" outlineLevel="0" collapsed="false">
      <c r="B315" s="116" t="n">
        <v>44546</v>
      </c>
      <c r="C315" s="118" t="n">
        <v>1005</v>
      </c>
      <c r="D315" s="91"/>
      <c r="E315" s="91" t="s">
        <v>106</v>
      </c>
      <c r="F315" s="91" t="s">
        <v>318</v>
      </c>
      <c r="G315" s="115" t="n">
        <v>13172.6</v>
      </c>
      <c r="H315" s="95" t="n">
        <v>4.9</v>
      </c>
    </row>
    <row r="316" customFormat="false" ht="38.25" hidden="false" customHeight="true" outlineLevel="0" collapsed="false">
      <c r="B316" s="116" t="n">
        <v>44546</v>
      </c>
      <c r="C316" s="118" t="n">
        <v>1006</v>
      </c>
      <c r="D316" s="91"/>
      <c r="E316" s="91" t="s">
        <v>107</v>
      </c>
      <c r="F316" s="91" t="s">
        <v>318</v>
      </c>
      <c r="G316" s="115" t="n">
        <v>13172.6</v>
      </c>
      <c r="H316" s="95" t="n">
        <v>4.9</v>
      </c>
    </row>
    <row r="317" customFormat="false" ht="38.25" hidden="false" customHeight="true" outlineLevel="0" collapsed="false">
      <c r="B317" s="116" t="n">
        <v>44546</v>
      </c>
      <c r="C317" s="118" t="n">
        <v>1007</v>
      </c>
      <c r="D317" s="91"/>
      <c r="E317" s="91" t="s">
        <v>321</v>
      </c>
      <c r="F317" s="91" t="s">
        <v>318</v>
      </c>
      <c r="G317" s="115" t="n">
        <v>13172.6</v>
      </c>
      <c r="H317" s="95" t="n">
        <v>4.9</v>
      </c>
    </row>
    <row r="318" customFormat="false" ht="38.25" hidden="false" customHeight="true" outlineLevel="0" collapsed="false">
      <c r="B318" s="116" t="n">
        <v>44546</v>
      </c>
      <c r="C318" s="118" t="n">
        <v>1008</v>
      </c>
      <c r="D318" s="91"/>
      <c r="E318" s="91" t="s">
        <v>322</v>
      </c>
      <c r="F318" s="91" t="s">
        <v>318</v>
      </c>
      <c r="G318" s="115" t="n">
        <v>13172.6</v>
      </c>
      <c r="H318" s="95" t="n">
        <v>4.9</v>
      </c>
    </row>
    <row r="319" customFormat="false" ht="38.25" hidden="false" customHeight="true" outlineLevel="0" collapsed="false">
      <c r="B319" s="116" t="n">
        <v>44546</v>
      </c>
      <c r="C319" s="118" t="n">
        <v>1009</v>
      </c>
      <c r="D319" s="91"/>
      <c r="E319" s="91" t="s">
        <v>110</v>
      </c>
      <c r="F319" s="91" t="s">
        <v>318</v>
      </c>
      <c r="G319" s="115" t="n">
        <v>15524.85</v>
      </c>
      <c r="H319" s="95" t="n">
        <v>4.8</v>
      </c>
    </row>
    <row r="320" customFormat="false" ht="38.25" hidden="false" customHeight="true" outlineLevel="0" collapsed="false">
      <c r="B320" s="116" t="n">
        <v>44546</v>
      </c>
      <c r="C320" s="118" t="n">
        <v>1010</v>
      </c>
      <c r="D320" s="91"/>
      <c r="E320" s="91" t="s">
        <v>189</v>
      </c>
      <c r="F320" s="91" t="s">
        <v>189</v>
      </c>
      <c r="G320" s="115"/>
      <c r="H320" s="95"/>
    </row>
    <row r="321" customFormat="false" ht="38.25" hidden="false" customHeight="true" outlineLevel="0" collapsed="false">
      <c r="B321" s="116" t="n">
        <v>44546</v>
      </c>
      <c r="C321" s="118" t="n">
        <v>1011</v>
      </c>
      <c r="D321" s="91"/>
      <c r="E321" s="91" t="s">
        <v>113</v>
      </c>
      <c r="F321" s="91" t="s">
        <v>318</v>
      </c>
      <c r="G321" s="115" t="n">
        <v>10820.35</v>
      </c>
      <c r="H321" s="95" t="n">
        <v>4.5</v>
      </c>
    </row>
    <row r="322" customFormat="false" ht="38.25" hidden="false" customHeight="true" outlineLevel="0" collapsed="false">
      <c r="B322" s="116" t="n">
        <v>44546</v>
      </c>
      <c r="C322" s="118" t="n">
        <v>1012</v>
      </c>
      <c r="D322" s="91"/>
      <c r="E322" s="91" t="s">
        <v>114</v>
      </c>
      <c r="F322" s="91" t="s">
        <v>318</v>
      </c>
      <c r="G322" s="115" t="n">
        <v>24463.4</v>
      </c>
      <c r="H322" s="95" t="n">
        <v>4.2</v>
      </c>
    </row>
    <row r="323" customFormat="false" ht="38.25" hidden="false" customHeight="true" outlineLevel="0" collapsed="false">
      <c r="B323" s="116" t="n">
        <v>44546</v>
      </c>
      <c r="C323" s="118" t="n">
        <v>1013</v>
      </c>
      <c r="D323" s="91"/>
      <c r="E323" s="91" t="s">
        <v>189</v>
      </c>
      <c r="F323" s="91" t="s">
        <v>189</v>
      </c>
      <c r="G323" s="115"/>
      <c r="H323" s="95"/>
    </row>
    <row r="324" customFormat="false" ht="38.25" hidden="false" customHeight="true" outlineLevel="0" collapsed="false">
      <c r="B324" s="116" t="n">
        <v>44546</v>
      </c>
      <c r="C324" s="118" t="n">
        <v>1014</v>
      </c>
      <c r="D324" s="91"/>
      <c r="E324" s="91" t="s">
        <v>323</v>
      </c>
      <c r="F324" s="91" t="s">
        <v>318</v>
      </c>
      <c r="G324" s="115" t="n">
        <v>15524.85</v>
      </c>
      <c r="H324" s="95" t="n">
        <v>4.8</v>
      </c>
    </row>
    <row r="325" customFormat="false" ht="38.25" hidden="false" customHeight="true" outlineLevel="0" collapsed="false">
      <c r="B325" s="116" t="n">
        <v>44546</v>
      </c>
      <c r="C325" s="118" t="n">
        <v>1015</v>
      </c>
      <c r="D325" s="91"/>
      <c r="E325" s="91" t="s">
        <v>324</v>
      </c>
      <c r="F325" s="91" t="s">
        <v>318</v>
      </c>
      <c r="G325" s="115" t="n">
        <v>10820.35</v>
      </c>
      <c r="H325" s="95" t="n">
        <v>4.6</v>
      </c>
    </row>
    <row r="326" customFormat="false" ht="38.25" hidden="false" customHeight="true" outlineLevel="0" collapsed="false">
      <c r="B326" s="116" t="n">
        <v>44546</v>
      </c>
      <c r="C326" s="118" t="n">
        <v>1016</v>
      </c>
      <c r="D326" s="91"/>
      <c r="E326" s="91" t="s">
        <v>325</v>
      </c>
      <c r="F326" s="91" t="s">
        <v>318</v>
      </c>
      <c r="G326" s="115" t="n">
        <v>10820.35</v>
      </c>
      <c r="H326" s="95" t="n">
        <v>4.7</v>
      </c>
    </row>
    <row r="327" customFormat="false" ht="38.25" hidden="false" customHeight="true" outlineLevel="0" collapsed="false">
      <c r="B327" s="116" t="n">
        <v>44546</v>
      </c>
      <c r="C327" s="118" t="n">
        <v>1017</v>
      </c>
      <c r="D327" s="91"/>
      <c r="E327" s="91" t="s">
        <v>118</v>
      </c>
      <c r="F327" s="91" t="s">
        <v>318</v>
      </c>
      <c r="G327" s="115" t="n">
        <v>15524.85</v>
      </c>
      <c r="H327" s="95" t="n">
        <v>4.8</v>
      </c>
    </row>
    <row r="328" customFormat="false" ht="38.25" hidden="false" customHeight="true" outlineLevel="0" collapsed="false">
      <c r="B328" s="116" t="n">
        <v>44546</v>
      </c>
      <c r="C328" s="118" t="n">
        <v>1018</v>
      </c>
      <c r="D328" s="91"/>
      <c r="E328" s="91" t="s">
        <v>326</v>
      </c>
      <c r="F328" s="91" t="s">
        <v>318</v>
      </c>
      <c r="G328" s="115" t="n">
        <v>15524.85</v>
      </c>
      <c r="H328" s="95" t="n">
        <v>4.8</v>
      </c>
    </row>
    <row r="329" customFormat="false" ht="38.25" hidden="false" customHeight="true" outlineLevel="0" collapsed="false">
      <c r="B329" s="116" t="n">
        <v>44546</v>
      </c>
      <c r="C329" s="118" t="n">
        <v>1019</v>
      </c>
      <c r="D329" s="91"/>
      <c r="E329" s="91" t="s">
        <v>327</v>
      </c>
      <c r="F329" s="91" t="s">
        <v>318</v>
      </c>
      <c r="G329" s="115" t="n">
        <v>10820.35</v>
      </c>
      <c r="H329" s="95" t="n">
        <v>4.5</v>
      </c>
    </row>
    <row r="330" customFormat="false" ht="38.25" hidden="false" customHeight="true" outlineLevel="0" collapsed="false">
      <c r="B330" s="116" t="n">
        <v>44546</v>
      </c>
      <c r="C330" s="118" t="n">
        <v>1020</v>
      </c>
      <c r="D330" s="91"/>
      <c r="E330" s="91" t="s">
        <v>104</v>
      </c>
      <c r="F330" s="91" t="s">
        <v>318</v>
      </c>
      <c r="G330" s="115" t="n">
        <v>24463.4</v>
      </c>
      <c r="H330" s="95" t="n">
        <v>4.3</v>
      </c>
    </row>
    <row r="331" customFormat="false" ht="38.25" hidden="false" customHeight="true" outlineLevel="0" collapsed="false">
      <c r="B331" s="116" t="n">
        <v>44546</v>
      </c>
      <c r="C331" s="118" t="n">
        <v>1021</v>
      </c>
      <c r="D331" s="91"/>
      <c r="E331" s="91" t="s">
        <v>328</v>
      </c>
      <c r="F331" s="91" t="s">
        <v>318</v>
      </c>
      <c r="G331" s="115" t="n">
        <v>10820.35</v>
      </c>
      <c r="H331" s="95" t="n">
        <v>4.7</v>
      </c>
    </row>
    <row r="332" customFormat="false" ht="38.25" hidden="false" customHeight="true" outlineLevel="0" collapsed="false">
      <c r="B332" s="116" t="n">
        <v>44546</v>
      </c>
      <c r="C332" s="118" t="n">
        <v>1022</v>
      </c>
      <c r="D332" s="91"/>
      <c r="E332" s="91" t="s">
        <v>189</v>
      </c>
      <c r="F332" s="91" t="s">
        <v>189</v>
      </c>
      <c r="G332" s="115"/>
      <c r="H332" s="95"/>
    </row>
    <row r="333" customFormat="false" ht="38.25" hidden="false" customHeight="true" outlineLevel="0" collapsed="false">
      <c r="B333" s="116" t="n">
        <v>44546</v>
      </c>
      <c r="C333" s="118" t="n">
        <v>1023</v>
      </c>
      <c r="D333" s="91"/>
      <c r="E333" s="91" t="s">
        <v>303</v>
      </c>
      <c r="F333" s="91" t="s">
        <v>318</v>
      </c>
      <c r="G333" s="115" t="n">
        <v>10820.35</v>
      </c>
      <c r="H333" s="95" t="n">
        <v>4.7</v>
      </c>
    </row>
    <row r="334" customFormat="false" ht="38.25" hidden="false" customHeight="true" outlineLevel="0" collapsed="false">
      <c r="B334" s="116" t="n">
        <v>44546</v>
      </c>
      <c r="C334" s="118" t="n">
        <v>1024</v>
      </c>
      <c r="D334" s="91"/>
      <c r="E334" s="91" t="s">
        <v>329</v>
      </c>
      <c r="F334" s="91" t="s">
        <v>318</v>
      </c>
      <c r="G334" s="115" t="n">
        <v>15524.85</v>
      </c>
      <c r="H334" s="95" t="n">
        <v>4.8</v>
      </c>
    </row>
    <row r="335" customFormat="false" ht="38.25" hidden="false" customHeight="true" outlineLevel="0" collapsed="false">
      <c r="B335" s="116" t="n">
        <v>44546</v>
      </c>
      <c r="C335" s="118" t="n">
        <v>1025</v>
      </c>
      <c r="D335" s="91"/>
      <c r="E335" s="91" t="s">
        <v>200</v>
      </c>
      <c r="F335" s="91" t="s">
        <v>330</v>
      </c>
      <c r="G335" s="115"/>
      <c r="H335" s="95"/>
    </row>
    <row r="336" customFormat="false" ht="38.25" hidden="false" customHeight="true" outlineLevel="0" collapsed="false">
      <c r="B336" s="116"/>
      <c r="C336" s="118"/>
      <c r="D336" s="91"/>
      <c r="E336" s="91"/>
      <c r="F336" s="117" t="s">
        <v>331</v>
      </c>
      <c r="G336" s="115" t="n">
        <v>1847</v>
      </c>
      <c r="H336" s="111" t="s">
        <v>19</v>
      </c>
    </row>
    <row r="337" customFormat="false" ht="38.25" hidden="false" customHeight="true" outlineLevel="0" collapsed="false">
      <c r="B337" s="116"/>
      <c r="C337" s="118"/>
      <c r="D337" s="91"/>
      <c r="E337" s="91"/>
      <c r="F337" s="117" t="s">
        <v>332</v>
      </c>
      <c r="G337" s="121" t="n">
        <v>591</v>
      </c>
      <c r="H337" s="112" t="n">
        <v>1.1</v>
      </c>
    </row>
    <row r="338" customFormat="false" ht="38.25" hidden="false" customHeight="true" outlineLevel="0" collapsed="false">
      <c r="B338" s="116"/>
      <c r="C338" s="118"/>
      <c r="D338" s="91"/>
      <c r="E338" s="91"/>
      <c r="F338" s="117" t="s">
        <v>333</v>
      </c>
      <c r="G338" s="121" t="n">
        <v>780.12</v>
      </c>
      <c r="H338" s="112" t="n">
        <v>1.2</v>
      </c>
    </row>
    <row r="339" customFormat="false" ht="38.25" hidden="false" customHeight="true" outlineLevel="0" collapsed="false">
      <c r="B339" s="116"/>
      <c r="C339" s="118"/>
      <c r="D339" s="91"/>
      <c r="E339" s="91"/>
      <c r="F339" s="117" t="s">
        <v>334</v>
      </c>
      <c r="G339" s="121" t="n">
        <v>5886.65</v>
      </c>
      <c r="H339" s="112" t="n">
        <v>3.3</v>
      </c>
    </row>
    <row r="340" customFormat="false" ht="38.25" hidden="false" customHeight="true" outlineLevel="0" collapsed="false">
      <c r="B340" s="116"/>
      <c r="C340" s="118"/>
      <c r="D340" s="91"/>
      <c r="E340" s="91"/>
      <c r="F340" s="117" t="s">
        <v>335</v>
      </c>
      <c r="G340" s="121" t="n">
        <v>2275.35</v>
      </c>
      <c r="H340" s="112" t="n">
        <v>3.1</v>
      </c>
    </row>
    <row r="341" customFormat="false" ht="38.25" hidden="false" customHeight="true" outlineLevel="0" collapsed="false">
      <c r="B341" s="116"/>
      <c r="C341" s="118"/>
      <c r="D341" s="91"/>
      <c r="E341" s="91"/>
      <c r="F341" s="117" t="s">
        <v>336</v>
      </c>
      <c r="G341" s="121" t="n">
        <v>49952.43</v>
      </c>
      <c r="H341" s="112" t="n">
        <v>4.11</v>
      </c>
    </row>
    <row r="342" customFormat="false" ht="38.25" hidden="false" customHeight="true" outlineLevel="0" collapsed="false">
      <c r="B342" s="116"/>
      <c r="C342" s="118"/>
      <c r="D342" s="91"/>
      <c r="E342" s="91"/>
      <c r="F342" s="117" t="s">
        <v>337</v>
      </c>
      <c r="G342" s="121" t="n">
        <v>1477.5</v>
      </c>
      <c r="H342" s="112" t="n">
        <v>4.01</v>
      </c>
    </row>
    <row r="343" customFormat="false" ht="38.25" hidden="false" customHeight="true" outlineLevel="0" collapsed="false">
      <c r="B343" s="116"/>
      <c r="C343" s="118"/>
      <c r="D343" s="91"/>
      <c r="E343" s="91"/>
      <c r="F343" s="117" t="s">
        <v>338</v>
      </c>
      <c r="G343" s="124" t="n">
        <v>1536.6</v>
      </c>
      <c r="H343" s="112" t="n">
        <v>4.2</v>
      </c>
    </row>
    <row r="344" customFormat="false" ht="38.25" hidden="false" customHeight="true" outlineLevel="0" collapsed="false">
      <c r="B344" s="116"/>
      <c r="C344" s="118"/>
      <c r="D344" s="91"/>
      <c r="E344" s="91"/>
      <c r="F344" s="117" t="s">
        <v>339</v>
      </c>
      <c r="G344" s="124" t="n">
        <v>1536.6</v>
      </c>
      <c r="H344" s="112" t="n">
        <v>4.3</v>
      </c>
    </row>
    <row r="345" customFormat="false" ht="38.25" hidden="false" customHeight="true" outlineLevel="0" collapsed="false">
      <c r="B345" s="116"/>
      <c r="C345" s="118"/>
      <c r="D345" s="91"/>
      <c r="E345" s="91"/>
      <c r="F345" s="117" t="s">
        <v>338</v>
      </c>
      <c r="G345" s="124" t="n">
        <v>886.5</v>
      </c>
      <c r="H345" s="112" t="n">
        <v>4.4</v>
      </c>
    </row>
    <row r="346" customFormat="false" ht="38.25" hidden="false" customHeight="true" outlineLevel="0" collapsed="false">
      <c r="B346" s="116"/>
      <c r="C346" s="118"/>
      <c r="D346" s="91"/>
      <c r="E346" s="91"/>
      <c r="F346" s="117" t="s">
        <v>340</v>
      </c>
      <c r="G346" s="124" t="n">
        <v>1359.3</v>
      </c>
      <c r="H346" s="112" t="n">
        <v>4.5</v>
      </c>
    </row>
    <row r="347" customFormat="false" ht="38.25" hidden="false" customHeight="true" outlineLevel="0" collapsed="false">
      <c r="B347" s="116"/>
      <c r="C347" s="118"/>
      <c r="D347" s="91"/>
      <c r="E347" s="91"/>
      <c r="F347" s="117" t="s">
        <v>340</v>
      </c>
      <c r="G347" s="124" t="n">
        <v>679.65</v>
      </c>
      <c r="H347" s="112" t="n">
        <v>4.6</v>
      </c>
    </row>
    <row r="348" customFormat="false" ht="38.25" hidden="false" customHeight="true" outlineLevel="0" collapsed="false">
      <c r="B348" s="116"/>
      <c r="C348" s="118"/>
      <c r="D348" s="91"/>
      <c r="E348" s="91"/>
      <c r="F348" s="117" t="s">
        <v>339</v>
      </c>
      <c r="G348" s="124" t="n">
        <v>2038.95</v>
      </c>
      <c r="H348" s="112" t="n">
        <v>4.7</v>
      </c>
    </row>
    <row r="349" customFormat="false" ht="38.25" hidden="false" customHeight="true" outlineLevel="0" collapsed="false">
      <c r="B349" s="116" t="n">
        <v>44546</v>
      </c>
      <c r="C349" s="118"/>
      <c r="D349" s="91"/>
      <c r="E349" s="91"/>
      <c r="F349" s="117" t="s">
        <v>340</v>
      </c>
      <c r="G349" s="124" t="n">
        <v>4875.75</v>
      </c>
      <c r="H349" s="112" t="n">
        <v>4.8</v>
      </c>
    </row>
    <row r="350" customFormat="false" ht="38.25" hidden="false" customHeight="true" outlineLevel="0" collapsed="false">
      <c r="B350" s="116" t="n">
        <v>44546</v>
      </c>
      <c r="C350" s="118"/>
      <c r="D350" s="91"/>
      <c r="E350" s="91"/>
      <c r="F350" s="117" t="s">
        <v>341</v>
      </c>
      <c r="G350" s="124" t="n">
        <v>4137</v>
      </c>
      <c r="H350" s="95" t="n">
        <v>4.9</v>
      </c>
    </row>
    <row r="351" customFormat="false" ht="38.25" hidden="false" customHeight="true" outlineLevel="0" collapsed="false">
      <c r="B351" s="116" t="n">
        <v>44553</v>
      </c>
      <c r="C351" s="118"/>
      <c r="D351" s="91"/>
      <c r="E351" s="91" t="s">
        <v>342</v>
      </c>
      <c r="F351" s="91" t="s">
        <v>343</v>
      </c>
      <c r="G351" s="115" t="n">
        <v>265.89</v>
      </c>
      <c r="H351" s="95" t="n">
        <v>2.3</v>
      </c>
    </row>
    <row r="352" customFormat="false" ht="38.25" hidden="false" customHeight="true" outlineLevel="0" collapsed="false">
      <c r="B352" s="116" t="n">
        <v>44553</v>
      </c>
      <c r="C352" s="118"/>
      <c r="D352" s="91"/>
      <c r="E352" s="91" t="s">
        <v>344</v>
      </c>
      <c r="F352" s="91" t="s">
        <v>345</v>
      </c>
      <c r="G352" s="115" t="n">
        <v>946.01</v>
      </c>
      <c r="H352" s="95" t="n">
        <v>2.3</v>
      </c>
    </row>
    <row r="353" customFormat="false" ht="38.25" hidden="false" customHeight="true" outlineLevel="0" collapsed="false">
      <c r="B353" s="56" t="s">
        <v>346</v>
      </c>
      <c r="C353" s="57"/>
      <c r="D353" s="90"/>
      <c r="E353" s="59" t="s">
        <v>80</v>
      </c>
      <c r="F353" s="58"/>
      <c r="G353" s="60" t="n">
        <f aca="false">SUM(G354:G384)</f>
        <v>111038.13</v>
      </c>
      <c r="H353" s="95"/>
    </row>
    <row r="354" customFormat="false" ht="38.25" hidden="false" customHeight="true" outlineLevel="0" collapsed="false">
      <c r="B354" s="116" t="s">
        <v>347</v>
      </c>
      <c r="C354" s="118" t="n">
        <v>1026</v>
      </c>
      <c r="D354" s="91"/>
      <c r="E354" s="91" t="s">
        <v>319</v>
      </c>
      <c r="F354" s="91" t="s">
        <v>348</v>
      </c>
      <c r="G354" s="115" t="n">
        <v>500</v>
      </c>
      <c r="H354" s="95" t="n">
        <v>2.2</v>
      </c>
    </row>
    <row r="355" customFormat="false" ht="38.25" hidden="false" customHeight="true" outlineLevel="0" collapsed="false">
      <c r="B355" s="116"/>
      <c r="C355" s="118" t="n">
        <v>1027</v>
      </c>
      <c r="D355" s="91"/>
      <c r="E355" s="91" t="s">
        <v>189</v>
      </c>
      <c r="F355" s="91" t="s">
        <v>189</v>
      </c>
      <c r="G355" s="115" t="n">
        <v>0</v>
      </c>
      <c r="H355" s="95"/>
    </row>
    <row r="356" customFormat="false" ht="38.25" hidden="false" customHeight="true" outlineLevel="0" collapsed="false">
      <c r="B356" s="116"/>
      <c r="C356" s="118" t="n">
        <v>1028</v>
      </c>
      <c r="D356" s="91"/>
      <c r="E356" s="91" t="s">
        <v>211</v>
      </c>
      <c r="F356" s="91" t="s">
        <v>349</v>
      </c>
      <c r="G356" s="115" t="n">
        <v>524.95</v>
      </c>
      <c r="H356" s="95" t="n">
        <v>2.3</v>
      </c>
    </row>
    <row r="357" customFormat="false" ht="38.25" hidden="false" customHeight="true" outlineLevel="0" collapsed="false">
      <c r="B357" s="116"/>
      <c r="C357" s="118" t="n">
        <v>1028</v>
      </c>
      <c r="D357" s="91"/>
      <c r="E357" s="91"/>
      <c r="F357" s="91" t="s">
        <v>350</v>
      </c>
      <c r="G357" s="115" t="n">
        <v>2000</v>
      </c>
      <c r="H357" s="95" t="n">
        <v>2.2</v>
      </c>
    </row>
    <row r="358" customFormat="false" ht="38.25" hidden="false" customHeight="true" outlineLevel="0" collapsed="false">
      <c r="B358" s="116" t="s">
        <v>351</v>
      </c>
      <c r="C358" s="118" t="n">
        <v>1029</v>
      </c>
      <c r="D358" s="91"/>
      <c r="E358" s="91" t="s">
        <v>352</v>
      </c>
      <c r="F358" s="91" t="s">
        <v>353</v>
      </c>
      <c r="G358" s="115" t="n">
        <v>5217</v>
      </c>
      <c r="H358" s="95" t="n">
        <v>3.4</v>
      </c>
    </row>
    <row r="359" customFormat="false" ht="38.25" hidden="false" customHeight="true" outlineLevel="0" collapsed="false">
      <c r="B359" s="116"/>
      <c r="C359" s="118" t="n">
        <v>1029</v>
      </c>
      <c r="D359" s="91"/>
      <c r="E359" s="91" t="s">
        <v>352</v>
      </c>
      <c r="F359" s="91" t="s">
        <v>354</v>
      </c>
      <c r="G359" s="115" t="n">
        <v>3095</v>
      </c>
      <c r="H359" s="95" t="n">
        <v>5.2</v>
      </c>
    </row>
    <row r="360" customFormat="false" ht="38.25" hidden="false" customHeight="true" outlineLevel="0" collapsed="false">
      <c r="B360" s="116"/>
      <c r="C360" s="118" t="n">
        <v>1029</v>
      </c>
      <c r="D360" s="91"/>
      <c r="E360" s="91" t="s">
        <v>352</v>
      </c>
      <c r="F360" s="91" t="s">
        <v>355</v>
      </c>
      <c r="G360" s="115" t="n">
        <v>500</v>
      </c>
      <c r="H360" s="95" t="n">
        <v>2.2</v>
      </c>
    </row>
    <row r="361" customFormat="false" ht="38.25" hidden="false" customHeight="true" outlineLevel="0" collapsed="false">
      <c r="B361" s="116" t="s">
        <v>351</v>
      </c>
      <c r="C361" s="118" t="n">
        <v>1030</v>
      </c>
      <c r="D361" s="91"/>
      <c r="E361" s="91" t="s">
        <v>356</v>
      </c>
      <c r="F361" s="117" t="s">
        <v>357</v>
      </c>
      <c r="G361" s="115"/>
      <c r="H361" s="95"/>
    </row>
    <row r="362" customFormat="false" ht="38.25" hidden="false" customHeight="true" outlineLevel="0" collapsed="false">
      <c r="B362" s="116"/>
      <c r="C362" s="118" t="n">
        <v>1030</v>
      </c>
      <c r="D362" s="91"/>
      <c r="E362" s="91" t="s">
        <v>356</v>
      </c>
      <c r="F362" s="117" t="s">
        <v>358</v>
      </c>
      <c r="G362" s="115" t="n">
        <v>1847</v>
      </c>
      <c r="H362" s="111" t="s">
        <v>19</v>
      </c>
    </row>
    <row r="363" customFormat="false" ht="38.25" hidden="false" customHeight="true" outlineLevel="0" collapsed="false">
      <c r="B363" s="116"/>
      <c r="C363" s="118"/>
      <c r="D363" s="91"/>
      <c r="E363" s="91" t="s">
        <v>356</v>
      </c>
      <c r="F363" s="117" t="s">
        <v>359</v>
      </c>
      <c r="G363" s="121" t="n">
        <v>591</v>
      </c>
      <c r="H363" s="112" t="n">
        <v>1.1</v>
      </c>
    </row>
    <row r="364" customFormat="false" ht="38.25" hidden="false" customHeight="true" outlineLevel="0" collapsed="false">
      <c r="B364" s="116"/>
      <c r="C364" s="118"/>
      <c r="D364" s="91"/>
      <c r="E364" s="91" t="s">
        <v>356</v>
      </c>
      <c r="F364" s="117" t="s">
        <v>360</v>
      </c>
      <c r="G364" s="121" t="n">
        <v>780.12</v>
      </c>
      <c r="H364" s="112" t="n">
        <v>1.2</v>
      </c>
    </row>
    <row r="365" customFormat="false" ht="38.25" hidden="false" customHeight="true" outlineLevel="0" collapsed="false">
      <c r="B365" s="116"/>
      <c r="C365" s="118"/>
      <c r="D365" s="91"/>
      <c r="E365" s="91" t="s">
        <v>356</v>
      </c>
      <c r="F365" s="117" t="s">
        <v>361</v>
      </c>
      <c r="G365" s="121" t="n">
        <v>5886.65</v>
      </c>
      <c r="H365" s="112" t="n">
        <v>3.3</v>
      </c>
    </row>
    <row r="366" customFormat="false" ht="38.25" hidden="false" customHeight="true" outlineLevel="0" collapsed="false">
      <c r="B366" s="116"/>
      <c r="C366" s="118"/>
      <c r="D366" s="91"/>
      <c r="E366" s="91" t="s">
        <v>356</v>
      </c>
      <c r="F366" s="117" t="s">
        <v>362</v>
      </c>
      <c r="G366" s="121" t="n">
        <v>2275.35</v>
      </c>
      <c r="H366" s="112" t="n">
        <v>3.1</v>
      </c>
    </row>
    <row r="367" customFormat="false" ht="38.25" hidden="false" customHeight="true" outlineLevel="0" collapsed="false">
      <c r="B367" s="116"/>
      <c r="C367" s="118"/>
      <c r="D367" s="91"/>
      <c r="E367" s="91" t="s">
        <v>356</v>
      </c>
      <c r="F367" s="117" t="s">
        <v>363</v>
      </c>
      <c r="G367" s="121" t="n">
        <v>49952.43</v>
      </c>
      <c r="H367" s="112" t="n">
        <v>4.11</v>
      </c>
    </row>
    <row r="368" customFormat="false" ht="38.25" hidden="false" customHeight="true" outlineLevel="0" collapsed="false">
      <c r="B368" s="116"/>
      <c r="C368" s="118"/>
      <c r="D368" s="91"/>
      <c r="E368" s="91" t="s">
        <v>356</v>
      </c>
      <c r="F368" s="117" t="s">
        <v>364</v>
      </c>
      <c r="G368" s="121" t="n">
        <v>1477.5</v>
      </c>
      <c r="H368" s="112" t="n">
        <v>4.01</v>
      </c>
    </row>
    <row r="369" customFormat="false" ht="38.25" hidden="false" customHeight="true" outlineLevel="0" collapsed="false">
      <c r="B369" s="116"/>
      <c r="C369" s="118"/>
      <c r="D369" s="91"/>
      <c r="E369" s="91" t="s">
        <v>356</v>
      </c>
      <c r="F369" s="117" t="s">
        <v>365</v>
      </c>
      <c r="G369" s="115" t="n">
        <v>1536.6</v>
      </c>
      <c r="H369" s="112" t="n">
        <v>4.2</v>
      </c>
    </row>
    <row r="370" customFormat="false" ht="38.25" hidden="false" customHeight="true" outlineLevel="0" collapsed="false">
      <c r="B370" s="116"/>
      <c r="C370" s="118"/>
      <c r="D370" s="91"/>
      <c r="E370" s="91" t="s">
        <v>356</v>
      </c>
      <c r="F370" s="117" t="s">
        <v>366</v>
      </c>
      <c r="G370" s="115" t="n">
        <v>1536.6</v>
      </c>
      <c r="H370" s="112" t="n">
        <v>4.3</v>
      </c>
    </row>
    <row r="371" customFormat="false" ht="38.25" hidden="false" customHeight="true" outlineLevel="0" collapsed="false">
      <c r="B371" s="116"/>
      <c r="C371" s="118"/>
      <c r="D371" s="91"/>
      <c r="E371" s="91" t="s">
        <v>356</v>
      </c>
      <c r="F371" s="117" t="s">
        <v>365</v>
      </c>
      <c r="G371" s="115" t="n">
        <v>886.5</v>
      </c>
      <c r="H371" s="112" t="n">
        <v>4.4</v>
      </c>
    </row>
    <row r="372" customFormat="false" ht="38.25" hidden="false" customHeight="true" outlineLevel="0" collapsed="false">
      <c r="B372" s="116"/>
      <c r="C372" s="118"/>
      <c r="D372" s="91"/>
      <c r="E372" s="91" t="s">
        <v>356</v>
      </c>
      <c r="F372" s="117" t="s">
        <v>367</v>
      </c>
      <c r="G372" s="115" t="n">
        <v>1359.3</v>
      </c>
      <c r="H372" s="112" t="n">
        <v>4.5</v>
      </c>
    </row>
    <row r="373" customFormat="false" ht="38.25" hidden="false" customHeight="true" outlineLevel="0" collapsed="false">
      <c r="B373" s="116"/>
      <c r="C373" s="118"/>
      <c r="D373" s="91"/>
      <c r="E373" s="91" t="s">
        <v>356</v>
      </c>
      <c r="F373" s="117" t="s">
        <v>367</v>
      </c>
      <c r="G373" s="115" t="n">
        <v>679.65</v>
      </c>
      <c r="H373" s="112" t="n">
        <v>4.6</v>
      </c>
    </row>
    <row r="374" customFormat="false" ht="38.25" hidden="false" customHeight="true" outlineLevel="0" collapsed="false">
      <c r="B374" s="116"/>
      <c r="C374" s="118"/>
      <c r="D374" s="91"/>
      <c r="E374" s="91" t="s">
        <v>356</v>
      </c>
      <c r="F374" s="117" t="s">
        <v>366</v>
      </c>
      <c r="G374" s="115" t="n">
        <v>2038.95</v>
      </c>
      <c r="H374" s="112" t="n">
        <v>4.7</v>
      </c>
    </row>
    <row r="375" customFormat="false" ht="38.25" hidden="false" customHeight="true" outlineLevel="0" collapsed="false">
      <c r="B375" s="116"/>
      <c r="C375" s="118"/>
      <c r="D375" s="91"/>
      <c r="E375" s="91" t="s">
        <v>356</v>
      </c>
      <c r="F375" s="117" t="s">
        <v>367</v>
      </c>
      <c r="G375" s="115" t="n">
        <v>4875.75</v>
      </c>
      <c r="H375" s="112" t="n">
        <v>4.8</v>
      </c>
    </row>
    <row r="376" customFormat="false" ht="38.25" hidden="false" customHeight="true" outlineLevel="0" collapsed="false">
      <c r="B376" s="116"/>
      <c r="C376" s="118"/>
      <c r="D376" s="91"/>
      <c r="E376" s="91" t="s">
        <v>356</v>
      </c>
      <c r="F376" s="117" t="s">
        <v>368</v>
      </c>
      <c r="G376" s="115" t="n">
        <v>4137</v>
      </c>
      <c r="H376" s="95" t="n">
        <v>4.9</v>
      </c>
    </row>
    <row r="377" customFormat="false" ht="38.25" hidden="false" customHeight="true" outlineLevel="0" collapsed="false">
      <c r="B377" s="116" t="s">
        <v>351</v>
      </c>
      <c r="C377" s="118" t="n">
        <v>1031</v>
      </c>
      <c r="D377" s="91"/>
      <c r="E377" s="91" t="s">
        <v>369</v>
      </c>
      <c r="F377" s="117" t="s">
        <v>370</v>
      </c>
      <c r="G377" s="121" t="n">
        <v>1562</v>
      </c>
      <c r="H377" s="95" t="n">
        <v>2.1</v>
      </c>
    </row>
    <row r="378" customFormat="false" ht="38.25" hidden="false" customHeight="true" outlineLevel="0" collapsed="false">
      <c r="B378" s="116"/>
      <c r="C378" s="94" t="n">
        <v>1031</v>
      </c>
      <c r="D378" s="91"/>
      <c r="E378" s="91" t="s">
        <v>301</v>
      </c>
      <c r="F378" s="91" t="s">
        <v>371</v>
      </c>
      <c r="G378" s="121" t="n">
        <v>5390</v>
      </c>
      <c r="H378" s="95" t="n">
        <v>3.4</v>
      </c>
    </row>
    <row r="379" customFormat="false" ht="38.25" hidden="false" customHeight="true" outlineLevel="0" collapsed="false">
      <c r="B379" s="116"/>
      <c r="C379" s="118"/>
      <c r="D379" s="91"/>
      <c r="E379" s="91" t="s">
        <v>369</v>
      </c>
      <c r="F379" s="91" t="s">
        <v>372</v>
      </c>
      <c r="G379" s="121" t="n">
        <v>894</v>
      </c>
      <c r="H379" s="95" t="n">
        <v>4.12</v>
      </c>
    </row>
    <row r="380" customFormat="false" ht="38.25" hidden="false" customHeight="true" outlineLevel="0" collapsed="false">
      <c r="B380" s="116"/>
      <c r="C380" s="118" t="n">
        <v>1031</v>
      </c>
      <c r="D380" s="91"/>
      <c r="E380" s="91" t="s">
        <v>369</v>
      </c>
      <c r="F380" s="117" t="s">
        <v>373</v>
      </c>
      <c r="G380" s="121" t="n">
        <v>7402</v>
      </c>
      <c r="H380" s="95" t="n">
        <v>3.6</v>
      </c>
    </row>
    <row r="381" customFormat="false" ht="38.25" hidden="false" customHeight="true" outlineLevel="0" collapsed="false">
      <c r="B381" s="116" t="s">
        <v>351</v>
      </c>
      <c r="C381" s="118" t="n">
        <v>1032</v>
      </c>
      <c r="D381" s="91"/>
      <c r="E381" s="91" t="s">
        <v>211</v>
      </c>
      <c r="F381" s="117" t="s">
        <v>374</v>
      </c>
      <c r="G381" s="121" t="n">
        <v>3798</v>
      </c>
      <c r="H381" s="95" t="n">
        <v>3.4</v>
      </c>
    </row>
    <row r="382" customFormat="false" ht="38.25" hidden="false" customHeight="true" outlineLevel="0" collapsed="false">
      <c r="B382" s="116"/>
      <c r="C382" s="118" t="n">
        <v>1032</v>
      </c>
      <c r="D382" s="91"/>
      <c r="E382" s="91" t="s">
        <v>211</v>
      </c>
      <c r="F382" s="117" t="s">
        <v>375</v>
      </c>
      <c r="G382" s="121" t="n">
        <v>1000</v>
      </c>
      <c r="H382" s="95" t="n">
        <v>2.2</v>
      </c>
    </row>
    <row r="383" customFormat="false" ht="38.25" hidden="false" customHeight="true" outlineLevel="0" collapsed="false">
      <c r="B383" s="116" t="n">
        <v>44575</v>
      </c>
      <c r="C383" s="118" t="n">
        <v>944</v>
      </c>
      <c r="D383" s="91"/>
      <c r="E383" s="91" t="s">
        <v>376</v>
      </c>
      <c r="F383" s="117" t="s">
        <v>377</v>
      </c>
      <c r="G383" s="121" t="n">
        <v>-1050</v>
      </c>
      <c r="H383" s="95" t="n">
        <v>3.4</v>
      </c>
    </row>
    <row r="384" customFormat="false" ht="38.25" hidden="false" customHeight="true" outlineLevel="0" collapsed="false">
      <c r="B384" s="63" t="n">
        <v>44553</v>
      </c>
      <c r="C384" s="94"/>
      <c r="D384" s="91"/>
      <c r="E384" s="91" t="s">
        <v>378</v>
      </c>
      <c r="F384" s="91" t="s">
        <v>379</v>
      </c>
      <c r="G384" s="115" t="n">
        <v>344.78</v>
      </c>
      <c r="H384" s="95" t="n">
        <v>2.3</v>
      </c>
    </row>
    <row r="385" customFormat="false" ht="38.25" hidden="false" customHeight="true" outlineLevel="0" collapsed="false">
      <c r="B385" s="56" t="s">
        <v>380</v>
      </c>
      <c r="C385" s="57"/>
      <c r="D385" s="90"/>
      <c r="E385" s="59" t="s">
        <v>80</v>
      </c>
      <c r="F385" s="58"/>
      <c r="G385" s="60" t="n">
        <f aca="false">SUM(G386:G411)</f>
        <v>103873.43</v>
      </c>
      <c r="H385" s="95"/>
    </row>
    <row r="386" customFormat="false" ht="38.25" hidden="false" customHeight="true" outlineLevel="0" collapsed="false">
      <c r="B386" s="63" t="n">
        <v>44596</v>
      </c>
      <c r="C386" s="94" t="n">
        <v>1033</v>
      </c>
      <c r="D386" s="91"/>
      <c r="E386" s="91" t="s">
        <v>381</v>
      </c>
      <c r="F386" s="91" t="s">
        <v>382</v>
      </c>
      <c r="G386" s="115" t="n">
        <v>500</v>
      </c>
      <c r="H386" s="95" t="n">
        <v>2.2</v>
      </c>
    </row>
    <row r="387" customFormat="false" ht="38.25" hidden="false" customHeight="true" outlineLevel="0" collapsed="false">
      <c r="B387" s="63" t="n">
        <v>44600</v>
      </c>
      <c r="C387" s="94" t="n">
        <v>1034</v>
      </c>
      <c r="D387" s="91"/>
      <c r="E387" s="91" t="s">
        <v>383</v>
      </c>
      <c r="F387" s="91" t="s">
        <v>384</v>
      </c>
      <c r="G387" s="115" t="n">
        <v>7970.4</v>
      </c>
      <c r="H387" s="95" t="n">
        <v>3.4</v>
      </c>
    </row>
    <row r="388" customFormat="false" ht="38.25" hidden="false" customHeight="true" outlineLevel="0" collapsed="false">
      <c r="B388" s="63"/>
      <c r="C388" s="94"/>
      <c r="D388" s="91"/>
      <c r="E388" s="91"/>
      <c r="F388" s="91" t="s">
        <v>385</v>
      </c>
      <c r="G388" s="115" t="n">
        <v>1500</v>
      </c>
      <c r="H388" s="95" t="n">
        <v>2.2</v>
      </c>
    </row>
    <row r="389" customFormat="false" ht="38.25" hidden="false" customHeight="true" outlineLevel="0" collapsed="false">
      <c r="B389" s="63"/>
      <c r="C389" s="94"/>
      <c r="D389" s="91"/>
      <c r="E389" s="91"/>
      <c r="F389" s="91" t="s">
        <v>386</v>
      </c>
      <c r="G389" s="115" t="n">
        <v>256.59</v>
      </c>
      <c r="H389" s="95" t="n">
        <v>3.6</v>
      </c>
    </row>
    <row r="390" customFormat="false" ht="38.25" hidden="false" customHeight="true" outlineLevel="0" collapsed="false">
      <c r="B390" s="63" t="n">
        <v>44613</v>
      </c>
      <c r="C390" s="94" t="n">
        <v>1035</v>
      </c>
      <c r="D390" s="91"/>
      <c r="E390" s="91" t="s">
        <v>356</v>
      </c>
      <c r="F390" s="117" t="s">
        <v>357</v>
      </c>
      <c r="G390" s="115"/>
      <c r="H390" s="95"/>
    </row>
    <row r="391" customFormat="false" ht="38.25" hidden="false" customHeight="true" outlineLevel="0" collapsed="false">
      <c r="B391" s="63"/>
      <c r="C391" s="94" t="n">
        <v>1035</v>
      </c>
      <c r="D391" s="91"/>
      <c r="E391" s="91" t="s">
        <v>356</v>
      </c>
      <c r="F391" s="117" t="s">
        <v>387</v>
      </c>
      <c r="G391" s="115" t="n">
        <v>1847</v>
      </c>
      <c r="H391" s="111" t="s">
        <v>19</v>
      </c>
    </row>
    <row r="392" customFormat="false" ht="38.25" hidden="false" customHeight="true" outlineLevel="0" collapsed="false">
      <c r="B392" s="63"/>
      <c r="C392" s="94"/>
      <c r="D392" s="91"/>
      <c r="E392" s="91" t="s">
        <v>356</v>
      </c>
      <c r="F392" s="117" t="s">
        <v>388</v>
      </c>
      <c r="G392" s="121" t="n">
        <v>591</v>
      </c>
      <c r="H392" s="112" t="n">
        <v>1.1</v>
      </c>
    </row>
    <row r="393" customFormat="false" ht="38.25" hidden="false" customHeight="true" outlineLevel="0" collapsed="false">
      <c r="B393" s="63"/>
      <c r="C393" s="94"/>
      <c r="D393" s="91"/>
      <c r="E393" s="91" t="s">
        <v>356</v>
      </c>
      <c r="F393" s="117" t="s">
        <v>389</v>
      </c>
      <c r="G393" s="121" t="n">
        <v>780.12</v>
      </c>
      <c r="H393" s="112" t="n">
        <v>1.2</v>
      </c>
    </row>
    <row r="394" customFormat="false" ht="38.25" hidden="false" customHeight="true" outlineLevel="0" collapsed="false">
      <c r="B394" s="63"/>
      <c r="C394" s="94"/>
      <c r="D394" s="91"/>
      <c r="E394" s="91" t="s">
        <v>356</v>
      </c>
      <c r="F394" s="117" t="s">
        <v>390</v>
      </c>
      <c r="G394" s="121" t="n">
        <v>5886.65</v>
      </c>
      <c r="H394" s="112" t="n">
        <v>3.3</v>
      </c>
    </row>
    <row r="395" customFormat="false" ht="38.25" hidden="false" customHeight="true" outlineLevel="0" collapsed="false">
      <c r="B395" s="63"/>
      <c r="C395" s="94"/>
      <c r="D395" s="91"/>
      <c r="E395" s="91" t="s">
        <v>356</v>
      </c>
      <c r="F395" s="117" t="s">
        <v>391</v>
      </c>
      <c r="G395" s="121" t="n">
        <v>2275.35</v>
      </c>
      <c r="H395" s="112" t="n">
        <v>3.1</v>
      </c>
    </row>
    <row r="396" customFormat="false" ht="38.25" hidden="false" customHeight="true" outlineLevel="0" collapsed="false">
      <c r="B396" s="63"/>
      <c r="C396" s="94"/>
      <c r="D396" s="91"/>
      <c r="E396" s="91" t="s">
        <v>356</v>
      </c>
      <c r="F396" s="117" t="s">
        <v>392</v>
      </c>
      <c r="G396" s="121" t="n">
        <v>49952.43</v>
      </c>
      <c r="H396" s="112" t="n">
        <v>4.11</v>
      </c>
    </row>
    <row r="397" customFormat="false" ht="38.25" hidden="false" customHeight="true" outlineLevel="0" collapsed="false">
      <c r="B397" s="63"/>
      <c r="C397" s="94"/>
      <c r="D397" s="91"/>
      <c r="E397" s="91" t="s">
        <v>356</v>
      </c>
      <c r="F397" s="117" t="s">
        <v>393</v>
      </c>
      <c r="G397" s="121" t="n">
        <v>1477.5</v>
      </c>
      <c r="H397" s="112" t="n">
        <v>4.01</v>
      </c>
    </row>
    <row r="398" customFormat="false" ht="38.25" hidden="false" customHeight="true" outlineLevel="0" collapsed="false">
      <c r="B398" s="63"/>
      <c r="C398" s="94"/>
      <c r="D398" s="91"/>
      <c r="E398" s="91" t="s">
        <v>356</v>
      </c>
      <c r="F398" s="117" t="s">
        <v>394</v>
      </c>
      <c r="G398" s="115" t="n">
        <v>1536.6</v>
      </c>
      <c r="H398" s="112" t="n">
        <v>4.2</v>
      </c>
    </row>
    <row r="399" customFormat="false" ht="38.25" hidden="false" customHeight="true" outlineLevel="0" collapsed="false">
      <c r="B399" s="63"/>
      <c r="C399" s="94"/>
      <c r="D399" s="91"/>
      <c r="E399" s="91" t="s">
        <v>356</v>
      </c>
      <c r="F399" s="117" t="s">
        <v>395</v>
      </c>
      <c r="G399" s="115" t="n">
        <v>1536.6</v>
      </c>
      <c r="H399" s="112" t="n">
        <v>4.3</v>
      </c>
    </row>
    <row r="400" customFormat="false" ht="38.25" hidden="false" customHeight="true" outlineLevel="0" collapsed="false">
      <c r="B400" s="63"/>
      <c r="C400" s="94"/>
      <c r="D400" s="91"/>
      <c r="E400" s="91" t="s">
        <v>356</v>
      </c>
      <c r="F400" s="117" t="s">
        <v>394</v>
      </c>
      <c r="G400" s="115" t="n">
        <v>886.5</v>
      </c>
      <c r="H400" s="112" t="n">
        <v>4.4</v>
      </c>
    </row>
    <row r="401" customFormat="false" ht="38.25" hidden="false" customHeight="true" outlineLevel="0" collapsed="false">
      <c r="B401" s="63"/>
      <c r="C401" s="94"/>
      <c r="D401" s="91"/>
      <c r="E401" s="91" t="s">
        <v>356</v>
      </c>
      <c r="F401" s="117" t="s">
        <v>396</v>
      </c>
      <c r="G401" s="115" t="n">
        <v>1359.3</v>
      </c>
      <c r="H401" s="112" t="n">
        <v>4.5</v>
      </c>
    </row>
    <row r="402" customFormat="false" ht="38.25" hidden="false" customHeight="true" outlineLevel="0" collapsed="false">
      <c r="B402" s="63"/>
      <c r="C402" s="94"/>
      <c r="D402" s="91"/>
      <c r="E402" s="91" t="s">
        <v>356</v>
      </c>
      <c r="F402" s="117" t="s">
        <v>396</v>
      </c>
      <c r="G402" s="115" t="n">
        <v>679.65</v>
      </c>
      <c r="H402" s="112" t="n">
        <v>4.6</v>
      </c>
    </row>
    <row r="403" customFormat="false" ht="38.25" hidden="false" customHeight="true" outlineLevel="0" collapsed="false">
      <c r="B403" s="63"/>
      <c r="C403" s="94"/>
      <c r="D403" s="91"/>
      <c r="E403" s="91" t="s">
        <v>356</v>
      </c>
      <c r="F403" s="117" t="s">
        <v>395</v>
      </c>
      <c r="G403" s="115" t="n">
        <v>2038.95</v>
      </c>
      <c r="H403" s="112" t="n">
        <v>4.7</v>
      </c>
    </row>
    <row r="404" customFormat="false" ht="38.25" hidden="false" customHeight="true" outlineLevel="0" collapsed="false">
      <c r="B404" s="63"/>
      <c r="C404" s="94"/>
      <c r="D404" s="91"/>
      <c r="E404" s="91" t="s">
        <v>356</v>
      </c>
      <c r="F404" s="117" t="s">
        <v>396</v>
      </c>
      <c r="G404" s="115" t="n">
        <v>4875.75</v>
      </c>
      <c r="H404" s="112" t="n">
        <v>4.8</v>
      </c>
    </row>
    <row r="405" customFormat="false" ht="38.25" hidden="false" customHeight="true" outlineLevel="0" collapsed="false">
      <c r="B405" s="63"/>
      <c r="C405" s="94"/>
      <c r="D405" s="91"/>
      <c r="E405" s="91" t="s">
        <v>356</v>
      </c>
      <c r="F405" s="117" t="s">
        <v>397</v>
      </c>
      <c r="G405" s="115" t="n">
        <v>4137</v>
      </c>
      <c r="H405" s="95" t="n">
        <v>4.9</v>
      </c>
    </row>
    <row r="406" customFormat="false" ht="38.25" hidden="false" customHeight="true" outlineLevel="0" collapsed="false">
      <c r="B406" s="63" t="n">
        <v>44613</v>
      </c>
      <c r="C406" s="94" t="n">
        <v>1036</v>
      </c>
      <c r="D406" s="91"/>
      <c r="E406" s="91" t="s">
        <v>383</v>
      </c>
      <c r="F406" s="117" t="s">
        <v>384</v>
      </c>
      <c r="G406" s="115" t="n">
        <v>7817</v>
      </c>
      <c r="H406" s="95" t="n">
        <v>3.4</v>
      </c>
    </row>
    <row r="407" customFormat="false" ht="38.25" hidden="false" customHeight="true" outlineLevel="0" collapsed="false">
      <c r="B407" s="63"/>
      <c r="C407" s="94"/>
      <c r="D407" s="91"/>
      <c r="E407" s="91"/>
      <c r="F407" s="117" t="s">
        <v>398</v>
      </c>
      <c r="G407" s="115" t="n">
        <v>1500</v>
      </c>
      <c r="H407" s="95" t="n">
        <v>3.6</v>
      </c>
    </row>
    <row r="408" customFormat="false" ht="38.25" hidden="false" customHeight="true" outlineLevel="0" collapsed="false">
      <c r="B408" s="63"/>
      <c r="C408" s="94"/>
      <c r="D408" s="91"/>
      <c r="E408" s="91"/>
      <c r="F408" s="117" t="s">
        <v>399</v>
      </c>
      <c r="G408" s="115" t="n">
        <v>1470</v>
      </c>
      <c r="H408" s="95" t="n">
        <v>5.2</v>
      </c>
    </row>
    <row r="409" customFormat="false" ht="38.25" hidden="false" customHeight="true" outlineLevel="0" collapsed="false">
      <c r="B409" s="63"/>
      <c r="C409" s="94"/>
      <c r="D409" s="91"/>
      <c r="E409" s="91"/>
      <c r="F409" s="117" t="s">
        <v>400</v>
      </c>
      <c r="G409" s="115" t="n">
        <v>596</v>
      </c>
      <c r="H409" s="95" t="n">
        <v>8.2</v>
      </c>
    </row>
    <row r="410" customFormat="false" ht="38.25" hidden="false" customHeight="true" outlineLevel="0" collapsed="false">
      <c r="B410" s="63"/>
      <c r="C410" s="94"/>
      <c r="D410" s="91"/>
      <c r="E410" s="91"/>
      <c r="F410" s="117" t="s">
        <v>401</v>
      </c>
      <c r="G410" s="115" t="n">
        <v>2000</v>
      </c>
      <c r="H410" s="95" t="n">
        <v>2.2</v>
      </c>
    </row>
    <row r="411" customFormat="false" ht="38.25" hidden="false" customHeight="true" outlineLevel="0" collapsed="false">
      <c r="B411" s="63" t="n">
        <v>44620</v>
      </c>
      <c r="C411" s="94"/>
      <c r="D411" s="91"/>
      <c r="E411" s="91" t="s">
        <v>402</v>
      </c>
      <c r="F411" s="91" t="s">
        <v>403</v>
      </c>
      <c r="G411" s="115" t="n">
        <v>403.04</v>
      </c>
      <c r="H411" s="95" t="n">
        <v>2.3</v>
      </c>
    </row>
    <row r="412" customFormat="false" ht="38.25" hidden="false" customHeight="true" outlineLevel="0" collapsed="false">
      <c r="B412" s="56" t="s">
        <v>404</v>
      </c>
      <c r="C412" s="57"/>
      <c r="D412" s="90"/>
      <c r="E412" s="59" t="s">
        <v>80</v>
      </c>
      <c r="F412" s="58"/>
      <c r="G412" s="60" t="n">
        <f aca="false">SUM(G413:G452)</f>
        <v>140963.56</v>
      </c>
      <c r="H412" s="95"/>
    </row>
    <row r="413" customFormat="false" ht="38.25" hidden="false" customHeight="true" outlineLevel="0" collapsed="false">
      <c r="B413" s="63" t="n">
        <v>44621</v>
      </c>
      <c r="C413" s="94" t="n">
        <v>1037</v>
      </c>
      <c r="D413" s="91"/>
      <c r="E413" s="91" t="s">
        <v>383</v>
      </c>
      <c r="F413" s="91" t="s">
        <v>405</v>
      </c>
      <c r="G413" s="115" t="n">
        <v>8119.92</v>
      </c>
      <c r="H413" s="95" t="n">
        <v>3.4</v>
      </c>
    </row>
    <row r="414" customFormat="false" ht="38.25" hidden="false" customHeight="true" outlineLevel="0" collapsed="false">
      <c r="B414" s="63" t="n">
        <v>44621</v>
      </c>
      <c r="C414" s="94" t="n">
        <v>1037</v>
      </c>
      <c r="D414" s="91"/>
      <c r="E414" s="91" t="s">
        <v>383</v>
      </c>
      <c r="F414" s="91"/>
      <c r="G414" s="115" t="n">
        <v>880.08</v>
      </c>
      <c r="H414" s="95" t="n">
        <v>3.6</v>
      </c>
    </row>
    <row r="415" customFormat="false" ht="38.25" hidden="false" customHeight="true" outlineLevel="0" collapsed="false">
      <c r="B415" s="63" t="n">
        <v>44623</v>
      </c>
      <c r="C415" s="94" t="n">
        <v>1038</v>
      </c>
      <c r="D415" s="91"/>
      <c r="E415" s="91" t="s">
        <v>189</v>
      </c>
      <c r="F415" s="91" t="s">
        <v>189</v>
      </c>
      <c r="G415" s="115"/>
      <c r="H415" s="95"/>
    </row>
    <row r="416" customFormat="false" ht="38.25" hidden="false" customHeight="true" outlineLevel="0" collapsed="false">
      <c r="B416" s="63" t="n">
        <v>44623</v>
      </c>
      <c r="C416" s="94" t="n">
        <v>1039</v>
      </c>
      <c r="D416" s="91"/>
      <c r="E416" s="91" t="s">
        <v>383</v>
      </c>
      <c r="F416" s="91" t="s">
        <v>406</v>
      </c>
      <c r="G416" s="115" t="n">
        <v>3150</v>
      </c>
      <c r="H416" s="95" t="n">
        <v>3.6</v>
      </c>
    </row>
    <row r="417" customFormat="false" ht="38.25" hidden="false" customHeight="true" outlineLevel="0" collapsed="false">
      <c r="B417" s="63" t="n">
        <v>44623</v>
      </c>
      <c r="C417" s="94" t="n">
        <v>1039</v>
      </c>
      <c r="D417" s="91"/>
      <c r="E417" s="91" t="s">
        <v>383</v>
      </c>
      <c r="F417" s="91" t="s">
        <v>407</v>
      </c>
      <c r="G417" s="115" t="n">
        <v>2000</v>
      </c>
      <c r="H417" s="95" t="n">
        <v>2.2</v>
      </c>
    </row>
    <row r="418" customFormat="false" ht="38.25" hidden="false" customHeight="true" outlineLevel="0" collapsed="false">
      <c r="B418" s="63" t="n">
        <v>44624</v>
      </c>
      <c r="C418" s="94" t="n">
        <v>1040</v>
      </c>
      <c r="D418" s="91"/>
      <c r="E418" s="91" t="s">
        <v>138</v>
      </c>
      <c r="F418" s="91" t="s">
        <v>408</v>
      </c>
      <c r="G418" s="115" t="n">
        <v>5463</v>
      </c>
      <c r="H418" s="95" t="n">
        <v>3.6</v>
      </c>
    </row>
    <row r="419" customFormat="false" ht="38.25" hidden="false" customHeight="true" outlineLevel="0" collapsed="false">
      <c r="B419" s="63"/>
      <c r="C419" s="94"/>
      <c r="D419" s="91"/>
      <c r="E419" s="91"/>
      <c r="F419" s="91" t="s">
        <v>409</v>
      </c>
      <c r="G419" s="115" t="n">
        <v>2827</v>
      </c>
      <c r="H419" s="95" t="n">
        <v>4.12</v>
      </c>
    </row>
    <row r="420" customFormat="false" ht="38.25" hidden="false" customHeight="true" outlineLevel="0" collapsed="false">
      <c r="B420" s="63"/>
      <c r="C420" s="94"/>
      <c r="D420" s="91"/>
      <c r="E420" s="91"/>
      <c r="F420" s="91" t="s">
        <v>410</v>
      </c>
      <c r="G420" s="115" t="n">
        <v>2469</v>
      </c>
      <c r="H420" s="95" t="n">
        <v>2.1</v>
      </c>
    </row>
    <row r="421" customFormat="false" ht="38.25" hidden="false" customHeight="true" outlineLevel="0" collapsed="false">
      <c r="B421" s="63"/>
      <c r="C421" s="94"/>
      <c r="D421" s="91"/>
      <c r="E421" s="91"/>
      <c r="F421" s="91" t="s">
        <v>411</v>
      </c>
      <c r="G421" s="115" t="n">
        <v>3174</v>
      </c>
      <c r="H421" s="95" t="n">
        <v>8.2</v>
      </c>
    </row>
    <row r="422" customFormat="false" ht="38.25" hidden="false" customHeight="true" outlineLevel="0" collapsed="false">
      <c r="B422" s="63" t="n">
        <v>44627</v>
      </c>
      <c r="C422" s="94" t="n">
        <v>1041</v>
      </c>
      <c r="D422" s="91"/>
      <c r="E422" s="91" t="s">
        <v>100</v>
      </c>
      <c r="F422" s="91" t="s">
        <v>412</v>
      </c>
      <c r="G422" s="115" t="n">
        <v>2500</v>
      </c>
      <c r="H422" s="95" t="n">
        <v>3.6</v>
      </c>
    </row>
    <row r="423" customFormat="false" ht="38.25" hidden="false" customHeight="true" outlineLevel="0" collapsed="false">
      <c r="B423" s="63" t="n">
        <v>44627</v>
      </c>
      <c r="C423" s="94" t="n">
        <v>1042</v>
      </c>
      <c r="D423" s="91"/>
      <c r="E423" s="91" t="s">
        <v>413</v>
      </c>
      <c r="F423" s="91" t="s">
        <v>414</v>
      </c>
      <c r="G423" s="115" t="n">
        <v>1400</v>
      </c>
      <c r="H423" s="95" t="n">
        <v>3.6</v>
      </c>
    </row>
    <row r="424" customFormat="false" ht="38.25" hidden="false" customHeight="true" outlineLevel="0" collapsed="false">
      <c r="B424" s="63" t="n">
        <v>44630</v>
      </c>
      <c r="C424" s="94" t="n">
        <v>1043</v>
      </c>
      <c r="D424" s="91"/>
      <c r="E424" s="91" t="s">
        <v>100</v>
      </c>
      <c r="F424" s="91" t="s">
        <v>415</v>
      </c>
      <c r="G424" s="115" t="n">
        <v>7281</v>
      </c>
      <c r="H424" s="95" t="n">
        <v>3.4</v>
      </c>
    </row>
    <row r="425" customFormat="false" ht="38.25" hidden="false" customHeight="true" outlineLevel="0" collapsed="false">
      <c r="B425" s="63"/>
      <c r="C425" s="94"/>
      <c r="D425" s="91"/>
      <c r="E425" s="91"/>
      <c r="F425" s="91" t="s">
        <v>416</v>
      </c>
      <c r="G425" s="115" t="n">
        <v>256.59</v>
      </c>
      <c r="H425" s="95" t="n">
        <v>3.6</v>
      </c>
    </row>
    <row r="426" customFormat="false" ht="38.25" hidden="false" customHeight="true" outlineLevel="0" collapsed="false">
      <c r="B426" s="63"/>
      <c r="C426" s="94"/>
      <c r="D426" s="91"/>
      <c r="E426" s="91"/>
      <c r="F426" s="91" t="s">
        <v>417</v>
      </c>
      <c r="G426" s="115" t="n">
        <v>672</v>
      </c>
      <c r="H426" s="95" t="n">
        <v>5.2</v>
      </c>
    </row>
    <row r="427" customFormat="false" ht="38.25" hidden="false" customHeight="true" outlineLevel="0" collapsed="false">
      <c r="B427" s="63"/>
      <c r="C427" s="94"/>
      <c r="D427" s="91"/>
      <c r="E427" s="91"/>
      <c r="F427" s="91" t="s">
        <v>407</v>
      </c>
      <c r="G427" s="115" t="n">
        <v>1500</v>
      </c>
      <c r="H427" s="95" t="n">
        <v>2.2</v>
      </c>
    </row>
    <row r="428" customFormat="false" ht="38.25" hidden="false" customHeight="true" outlineLevel="0" collapsed="false">
      <c r="B428" s="63" t="n">
        <v>44636</v>
      </c>
      <c r="C428" s="94" t="n">
        <v>1044</v>
      </c>
      <c r="D428" s="91"/>
      <c r="E428" s="91" t="s">
        <v>418</v>
      </c>
      <c r="F428" s="91" t="s">
        <v>419</v>
      </c>
      <c r="G428" s="115" t="n">
        <v>500</v>
      </c>
      <c r="H428" s="95" t="n">
        <v>2.2</v>
      </c>
    </row>
    <row r="429" customFormat="false" ht="38.25" hidden="false" customHeight="true" outlineLevel="0" collapsed="false">
      <c r="B429" s="63" t="n">
        <v>44641</v>
      </c>
      <c r="C429" s="94" t="n">
        <v>1045</v>
      </c>
      <c r="D429" s="91"/>
      <c r="E429" s="91" t="s">
        <v>200</v>
      </c>
      <c r="F429" s="117" t="s">
        <v>420</v>
      </c>
      <c r="G429" s="115"/>
      <c r="H429" s="112"/>
    </row>
    <row r="430" customFormat="false" ht="38.25" hidden="false" customHeight="true" outlineLevel="0" collapsed="false">
      <c r="B430" s="63" t="n">
        <v>44641</v>
      </c>
      <c r="C430" s="94" t="n">
        <v>1045</v>
      </c>
      <c r="D430" s="91"/>
      <c r="E430" s="91" t="s">
        <v>200</v>
      </c>
      <c r="F430" s="117" t="s">
        <v>421</v>
      </c>
      <c r="G430" s="115" t="n">
        <v>1847</v>
      </c>
      <c r="H430" s="111" t="s">
        <v>19</v>
      </c>
    </row>
    <row r="431" customFormat="false" ht="38.25" hidden="false" customHeight="true" outlineLevel="0" collapsed="false">
      <c r="B431" s="63" t="n">
        <v>44641</v>
      </c>
      <c r="C431" s="94" t="n">
        <v>1045</v>
      </c>
      <c r="D431" s="91"/>
      <c r="E431" s="91" t="s">
        <v>200</v>
      </c>
      <c r="F431" s="117" t="s">
        <v>422</v>
      </c>
      <c r="G431" s="121" t="n">
        <v>591</v>
      </c>
      <c r="H431" s="112" t="n">
        <v>1.1</v>
      </c>
    </row>
    <row r="432" customFormat="false" ht="38.25" hidden="false" customHeight="true" outlineLevel="0" collapsed="false">
      <c r="B432" s="63" t="n">
        <v>44641</v>
      </c>
      <c r="C432" s="94" t="n">
        <v>1045</v>
      </c>
      <c r="D432" s="91"/>
      <c r="E432" s="91" t="s">
        <v>200</v>
      </c>
      <c r="F432" s="117" t="s">
        <v>423</v>
      </c>
      <c r="G432" s="121" t="n">
        <v>780.12</v>
      </c>
      <c r="H432" s="112" t="n">
        <v>1.2</v>
      </c>
    </row>
    <row r="433" customFormat="false" ht="38.25" hidden="false" customHeight="true" outlineLevel="0" collapsed="false">
      <c r="B433" s="63" t="n">
        <v>44641</v>
      </c>
      <c r="C433" s="94" t="n">
        <v>1045</v>
      </c>
      <c r="D433" s="91"/>
      <c r="E433" s="91" t="s">
        <v>200</v>
      </c>
      <c r="F433" s="117" t="s">
        <v>424</v>
      </c>
      <c r="G433" s="121" t="n">
        <v>5886.65</v>
      </c>
      <c r="H433" s="112" t="n">
        <v>3.3</v>
      </c>
    </row>
    <row r="434" customFormat="false" ht="38.25" hidden="false" customHeight="true" outlineLevel="0" collapsed="false">
      <c r="B434" s="63" t="n">
        <v>44641</v>
      </c>
      <c r="C434" s="94" t="n">
        <v>1045</v>
      </c>
      <c r="D434" s="91"/>
      <c r="E434" s="91" t="s">
        <v>200</v>
      </c>
      <c r="F434" s="117" t="s">
        <v>425</v>
      </c>
      <c r="G434" s="121" t="n">
        <v>2275.35</v>
      </c>
      <c r="H434" s="112" t="n">
        <v>3.1</v>
      </c>
    </row>
    <row r="435" customFormat="false" ht="38.25" hidden="false" customHeight="true" outlineLevel="0" collapsed="false">
      <c r="B435" s="63" t="n">
        <v>44641</v>
      </c>
      <c r="C435" s="94" t="n">
        <v>1045</v>
      </c>
      <c r="D435" s="91"/>
      <c r="E435" s="91" t="s">
        <v>200</v>
      </c>
      <c r="F435" s="117" t="s">
        <v>426</v>
      </c>
      <c r="G435" s="121" t="n">
        <v>55210.03</v>
      </c>
      <c r="H435" s="112" t="n">
        <v>4.11</v>
      </c>
    </row>
    <row r="436" customFormat="false" ht="38.25" hidden="false" customHeight="true" outlineLevel="0" collapsed="false">
      <c r="B436" s="63" t="n">
        <v>44641</v>
      </c>
      <c r="C436" s="94" t="n">
        <v>1045</v>
      </c>
      <c r="D436" s="91"/>
      <c r="E436" s="91" t="s">
        <v>200</v>
      </c>
      <c r="F436" s="117" t="s">
        <v>427</v>
      </c>
      <c r="G436" s="121" t="n">
        <v>1477.5</v>
      </c>
      <c r="H436" s="112" t="n">
        <v>4.01</v>
      </c>
    </row>
    <row r="437" customFormat="false" ht="38.25" hidden="false" customHeight="true" outlineLevel="0" collapsed="false">
      <c r="B437" s="63" t="n">
        <v>44641</v>
      </c>
      <c r="C437" s="94" t="n">
        <v>1045</v>
      </c>
      <c r="D437" s="91"/>
      <c r="E437" s="91" t="s">
        <v>200</v>
      </c>
      <c r="F437" s="117" t="s">
        <v>428</v>
      </c>
      <c r="G437" s="115" t="n">
        <v>1536.6</v>
      </c>
      <c r="H437" s="112" t="n">
        <v>4.2</v>
      </c>
    </row>
    <row r="438" customFormat="false" ht="38.25" hidden="false" customHeight="true" outlineLevel="0" collapsed="false">
      <c r="B438" s="63" t="n">
        <v>44641</v>
      </c>
      <c r="C438" s="94" t="n">
        <v>1045</v>
      </c>
      <c r="D438" s="91"/>
      <c r="E438" s="91" t="s">
        <v>200</v>
      </c>
      <c r="F438" s="117" t="s">
        <v>428</v>
      </c>
      <c r="G438" s="115" t="n">
        <v>1536.6</v>
      </c>
      <c r="H438" s="112" t="n">
        <v>4.3</v>
      </c>
    </row>
    <row r="439" customFormat="false" ht="38.25" hidden="false" customHeight="true" outlineLevel="0" collapsed="false">
      <c r="B439" s="63" t="n">
        <v>44641</v>
      </c>
      <c r="C439" s="94" t="n">
        <v>1045</v>
      </c>
      <c r="D439" s="91"/>
      <c r="E439" s="91" t="s">
        <v>200</v>
      </c>
      <c r="F439" s="117" t="s">
        <v>429</v>
      </c>
      <c r="G439" s="115" t="n">
        <v>886.5</v>
      </c>
      <c r="H439" s="112" t="n">
        <v>4.4</v>
      </c>
    </row>
    <row r="440" customFormat="false" ht="38.25" hidden="false" customHeight="true" outlineLevel="0" collapsed="false">
      <c r="B440" s="63" t="n">
        <v>44641</v>
      </c>
      <c r="C440" s="94" t="n">
        <v>1045</v>
      </c>
      <c r="D440" s="91"/>
      <c r="E440" s="91" t="s">
        <v>200</v>
      </c>
      <c r="F440" s="117" t="s">
        <v>430</v>
      </c>
      <c r="G440" s="115" t="n">
        <v>1359.3</v>
      </c>
      <c r="H440" s="112" t="n">
        <v>4.5</v>
      </c>
    </row>
    <row r="441" customFormat="false" ht="38.25" hidden="false" customHeight="true" outlineLevel="0" collapsed="false">
      <c r="B441" s="63" t="n">
        <v>44641</v>
      </c>
      <c r="C441" s="94" t="n">
        <v>1045</v>
      </c>
      <c r="D441" s="91"/>
      <c r="E441" s="91" t="s">
        <v>200</v>
      </c>
      <c r="F441" s="117" t="s">
        <v>431</v>
      </c>
      <c r="G441" s="115" t="n">
        <v>679.65</v>
      </c>
      <c r="H441" s="112" t="n">
        <v>4.6</v>
      </c>
    </row>
    <row r="442" customFormat="false" ht="38.25" hidden="false" customHeight="true" outlineLevel="0" collapsed="false">
      <c r="B442" s="63" t="n">
        <v>44641</v>
      </c>
      <c r="C442" s="94" t="n">
        <v>1045</v>
      </c>
      <c r="D442" s="91"/>
      <c r="E442" s="91" t="s">
        <v>200</v>
      </c>
      <c r="F442" s="117" t="s">
        <v>428</v>
      </c>
      <c r="G442" s="115" t="n">
        <v>2038.95</v>
      </c>
      <c r="H442" s="112" t="n">
        <v>4.7</v>
      </c>
    </row>
    <row r="443" customFormat="false" ht="38.25" hidden="false" customHeight="true" outlineLevel="0" collapsed="false">
      <c r="B443" s="63" t="n">
        <v>44641</v>
      </c>
      <c r="C443" s="94" t="n">
        <v>1045</v>
      </c>
      <c r="D443" s="91"/>
      <c r="E443" s="91" t="s">
        <v>200</v>
      </c>
      <c r="F443" s="117" t="s">
        <v>431</v>
      </c>
      <c r="G443" s="115" t="n">
        <v>4875.75</v>
      </c>
      <c r="H443" s="112" t="n">
        <v>4.8</v>
      </c>
    </row>
    <row r="444" customFormat="false" ht="38.25" hidden="false" customHeight="true" outlineLevel="0" collapsed="false">
      <c r="B444" s="63" t="n">
        <v>44641</v>
      </c>
      <c r="C444" s="94" t="n">
        <v>1045</v>
      </c>
      <c r="D444" s="91"/>
      <c r="E444" s="91" t="s">
        <v>200</v>
      </c>
      <c r="F444" s="117" t="s">
        <v>432</v>
      </c>
      <c r="G444" s="115" t="n">
        <v>4137</v>
      </c>
      <c r="H444" s="95" t="n">
        <v>4.9</v>
      </c>
    </row>
    <row r="445" customFormat="false" ht="38.25" hidden="false" customHeight="true" outlineLevel="0" collapsed="false">
      <c r="B445" s="63" t="n">
        <v>44641</v>
      </c>
      <c r="C445" s="94" t="n">
        <v>1046</v>
      </c>
      <c r="D445" s="91"/>
      <c r="E445" s="91" t="s">
        <v>100</v>
      </c>
      <c r="F445" s="91" t="s">
        <v>433</v>
      </c>
      <c r="G445" s="115" t="n">
        <v>5084</v>
      </c>
      <c r="H445" s="95" t="n">
        <v>3.4</v>
      </c>
    </row>
    <row r="446" customFormat="false" ht="38.25" hidden="false" customHeight="true" outlineLevel="0" collapsed="false">
      <c r="B446" s="63" t="n">
        <v>44641</v>
      </c>
      <c r="C446" s="94" t="n">
        <v>1046</v>
      </c>
      <c r="D446" s="91"/>
      <c r="E446" s="91" t="s">
        <v>100</v>
      </c>
      <c r="F446" s="91" t="s">
        <v>434</v>
      </c>
      <c r="G446" s="115" t="n">
        <v>2786</v>
      </c>
      <c r="H446" s="95" t="n">
        <v>5.2</v>
      </c>
    </row>
    <row r="447" customFormat="false" ht="38.25" hidden="false" customHeight="true" outlineLevel="0" collapsed="false">
      <c r="B447" s="63" t="n">
        <v>44641</v>
      </c>
      <c r="C447" s="94" t="n">
        <v>1046</v>
      </c>
      <c r="D447" s="91"/>
      <c r="E447" s="91" t="s">
        <v>100</v>
      </c>
      <c r="F447" s="91" t="s">
        <v>435</v>
      </c>
      <c r="G447" s="115" t="n">
        <v>1129</v>
      </c>
      <c r="H447" s="95" t="n">
        <v>3.6</v>
      </c>
    </row>
    <row r="448" customFormat="false" ht="38.25" hidden="false" customHeight="true" outlineLevel="0" collapsed="false">
      <c r="B448" s="63" t="n">
        <v>44641</v>
      </c>
      <c r="C448" s="94" t="n">
        <v>1046</v>
      </c>
      <c r="D448" s="91"/>
      <c r="E448" s="91" t="s">
        <v>100</v>
      </c>
      <c r="F448" s="91" t="s">
        <v>436</v>
      </c>
      <c r="G448" s="115" t="n">
        <v>1000</v>
      </c>
      <c r="H448" s="95" t="n">
        <v>2.2</v>
      </c>
    </row>
    <row r="449" customFormat="false" ht="38.25" hidden="false" customHeight="true" outlineLevel="0" collapsed="false">
      <c r="B449" s="63" t="n">
        <v>44648</v>
      </c>
      <c r="C449" s="94" t="n">
        <v>1047</v>
      </c>
      <c r="D449" s="91"/>
      <c r="E449" s="91" t="s">
        <v>100</v>
      </c>
      <c r="F449" s="91" t="s">
        <v>437</v>
      </c>
      <c r="G449" s="115" t="n">
        <v>1000</v>
      </c>
      <c r="H449" s="95" t="n">
        <v>2.2</v>
      </c>
    </row>
    <row r="450" customFormat="false" ht="38.25" hidden="false" customHeight="true" outlineLevel="0" collapsed="false">
      <c r="B450" s="63" t="n">
        <v>44649</v>
      </c>
      <c r="C450" s="94" t="n">
        <v>1048</v>
      </c>
      <c r="D450" s="91"/>
      <c r="E450" s="91" t="s">
        <v>438</v>
      </c>
      <c r="F450" s="91" t="s">
        <v>439</v>
      </c>
      <c r="G450" s="115" t="n">
        <v>1562</v>
      </c>
      <c r="H450" s="95" t="n">
        <v>3.6</v>
      </c>
    </row>
    <row r="451" customFormat="false" ht="38.25" hidden="false" customHeight="true" outlineLevel="0" collapsed="false">
      <c r="B451" s="63" t="n">
        <v>44649</v>
      </c>
      <c r="C451" s="94" t="n">
        <v>1049</v>
      </c>
      <c r="D451" s="91"/>
      <c r="E451" s="91" t="s">
        <v>100</v>
      </c>
      <c r="F451" s="91" t="s">
        <v>440</v>
      </c>
      <c r="G451" s="115" t="n">
        <v>708</v>
      </c>
      <c r="H451" s="95" t="n">
        <v>3.6</v>
      </c>
    </row>
    <row r="452" customFormat="false" ht="38.25" hidden="false" customHeight="true" outlineLevel="0" collapsed="false">
      <c r="B452" s="63" t="n">
        <v>44649</v>
      </c>
      <c r="C452" s="94"/>
      <c r="D452" s="91"/>
      <c r="E452" s="91" t="s">
        <v>441</v>
      </c>
      <c r="F452" s="91" t="s">
        <v>442</v>
      </c>
      <c r="G452" s="115" t="n">
        <v>383.97</v>
      </c>
      <c r="H452" s="95" t="n">
        <v>2.3</v>
      </c>
    </row>
    <row r="453" customFormat="false" ht="38.25" hidden="false" customHeight="true" outlineLevel="0" collapsed="false">
      <c r="B453" s="56" t="s">
        <v>443</v>
      </c>
      <c r="C453" s="57"/>
      <c r="D453" s="90"/>
      <c r="E453" s="59" t="s">
        <v>80</v>
      </c>
      <c r="F453" s="58"/>
      <c r="G453" s="60" t="n">
        <f aca="false">SUM(G454:G579)</f>
        <v>1860313.63</v>
      </c>
      <c r="H453" s="95"/>
    </row>
    <row r="454" customFormat="false" ht="38.25" hidden="false" customHeight="true" outlineLevel="0" collapsed="false">
      <c r="B454" s="63" t="n">
        <v>44652</v>
      </c>
      <c r="C454" s="94" t="n">
        <v>1050</v>
      </c>
      <c r="D454" s="91"/>
      <c r="E454" s="91" t="s">
        <v>100</v>
      </c>
      <c r="F454" s="91" t="s">
        <v>444</v>
      </c>
      <c r="G454" s="115" t="n">
        <v>12837</v>
      </c>
      <c r="H454" s="95" t="n">
        <v>3.4</v>
      </c>
    </row>
    <row r="455" customFormat="false" ht="38.25" hidden="false" customHeight="true" outlineLevel="0" collapsed="false">
      <c r="B455" s="63" t="n">
        <v>44652</v>
      </c>
      <c r="C455" s="94" t="n">
        <v>1050</v>
      </c>
      <c r="D455" s="91"/>
      <c r="E455" s="91" t="s">
        <v>100</v>
      </c>
      <c r="F455" s="91" t="s">
        <v>407</v>
      </c>
      <c r="G455" s="115" t="n">
        <v>1900</v>
      </c>
      <c r="H455" s="95" t="n">
        <v>2.2</v>
      </c>
    </row>
    <row r="456" customFormat="false" ht="38.25" hidden="false" customHeight="true" outlineLevel="0" collapsed="false">
      <c r="B456" s="63" t="n">
        <v>44652</v>
      </c>
      <c r="C456" s="94" t="n">
        <v>1050</v>
      </c>
      <c r="D456" s="91"/>
      <c r="E456" s="91" t="s">
        <v>100</v>
      </c>
      <c r="F456" s="91" t="s">
        <v>445</v>
      </c>
      <c r="G456" s="115" t="n">
        <v>256.59</v>
      </c>
      <c r="H456" s="95" t="n">
        <v>3.6</v>
      </c>
    </row>
    <row r="457" customFormat="false" ht="38.25" hidden="false" customHeight="true" outlineLevel="0" collapsed="false">
      <c r="B457" s="63" t="n">
        <v>44659</v>
      </c>
      <c r="C457" s="94" t="n">
        <v>1051</v>
      </c>
      <c r="D457" s="91"/>
      <c r="E457" s="91" t="s">
        <v>100</v>
      </c>
      <c r="F457" s="91" t="s">
        <v>446</v>
      </c>
      <c r="G457" s="115" t="n">
        <v>107980.95</v>
      </c>
      <c r="H457" s="95" t="n">
        <v>3.1</v>
      </c>
    </row>
    <row r="458" customFormat="false" ht="38.25" hidden="false" customHeight="true" outlineLevel="0" collapsed="false">
      <c r="B458" s="63" t="n">
        <v>44659</v>
      </c>
      <c r="C458" s="94" t="n">
        <v>1052</v>
      </c>
      <c r="D458" s="91"/>
      <c r="E458" s="91" t="s">
        <v>189</v>
      </c>
      <c r="F458" s="91" t="s">
        <v>189</v>
      </c>
      <c r="G458" s="115" t="n">
        <v>0</v>
      </c>
      <c r="H458" s="95"/>
    </row>
    <row r="459" customFormat="false" ht="38.25" hidden="false" customHeight="true" outlineLevel="0" collapsed="false">
      <c r="B459" s="63" t="n">
        <v>44659</v>
      </c>
      <c r="C459" s="94" t="n">
        <v>1053</v>
      </c>
      <c r="D459" s="91"/>
      <c r="E459" s="91" t="s">
        <v>319</v>
      </c>
      <c r="F459" s="91" t="s">
        <v>446</v>
      </c>
      <c r="G459" s="115" t="n">
        <v>28277</v>
      </c>
      <c r="H459" s="95" t="n">
        <v>1.1</v>
      </c>
    </row>
    <row r="460" customFormat="false" ht="38.25" hidden="false" customHeight="true" outlineLevel="0" collapsed="false">
      <c r="B460" s="63" t="n">
        <v>44659</v>
      </c>
      <c r="C460" s="94" t="n">
        <v>1054</v>
      </c>
      <c r="D460" s="91"/>
      <c r="E460" s="91" t="s">
        <v>258</v>
      </c>
      <c r="F460" s="91" t="s">
        <v>446</v>
      </c>
      <c r="G460" s="115" t="n">
        <v>70597.5</v>
      </c>
      <c r="H460" s="95" t="n">
        <v>4.01</v>
      </c>
    </row>
    <row r="461" customFormat="false" ht="38.25" hidden="false" customHeight="true" outlineLevel="0" collapsed="false">
      <c r="B461" s="63" t="n">
        <v>44659</v>
      </c>
      <c r="C461" s="94" t="n">
        <v>1055</v>
      </c>
      <c r="D461" s="91"/>
      <c r="E461" s="91" t="s">
        <v>246</v>
      </c>
      <c r="F461" s="91" t="s">
        <v>446</v>
      </c>
      <c r="G461" s="115" t="n">
        <v>37259.64</v>
      </c>
      <c r="H461" s="95" t="n">
        <v>1.2</v>
      </c>
    </row>
    <row r="462" customFormat="false" ht="38.25" hidden="false" customHeight="true" outlineLevel="0" collapsed="false">
      <c r="B462" s="63" t="n">
        <v>44659</v>
      </c>
      <c r="C462" s="94" t="n">
        <v>1056</v>
      </c>
      <c r="D462" s="91"/>
      <c r="E462" s="91" t="s">
        <v>104</v>
      </c>
      <c r="F462" s="91" t="s">
        <v>446</v>
      </c>
      <c r="G462" s="115" t="n">
        <v>73390.2</v>
      </c>
      <c r="H462" s="95" t="n">
        <v>4.3</v>
      </c>
    </row>
    <row r="463" customFormat="false" ht="38.25" hidden="false" customHeight="true" outlineLevel="0" collapsed="false">
      <c r="B463" s="63" t="n">
        <v>44659</v>
      </c>
      <c r="C463" s="94" t="n">
        <v>1057</v>
      </c>
      <c r="D463" s="91"/>
      <c r="E463" s="91" t="s">
        <v>447</v>
      </c>
      <c r="F463" s="91" t="s">
        <v>446</v>
      </c>
      <c r="G463" s="115" t="n">
        <v>42340.5</v>
      </c>
      <c r="H463" s="95" t="n">
        <v>4.4</v>
      </c>
    </row>
    <row r="464" customFormat="false" ht="38.25" hidden="false" customHeight="true" outlineLevel="0" collapsed="false">
      <c r="B464" s="63" t="n">
        <v>44659</v>
      </c>
      <c r="C464" s="94" t="n">
        <v>1058</v>
      </c>
      <c r="D464" s="91"/>
      <c r="E464" s="91" t="s">
        <v>105</v>
      </c>
      <c r="F464" s="91" t="s">
        <v>446</v>
      </c>
      <c r="G464" s="115" t="n">
        <v>39517.8</v>
      </c>
      <c r="H464" s="95" t="n">
        <v>4.8</v>
      </c>
    </row>
    <row r="465" customFormat="false" ht="38.25" hidden="false" customHeight="true" outlineLevel="0" collapsed="false">
      <c r="B465" s="63" t="n">
        <v>44659</v>
      </c>
      <c r="C465" s="94" t="n">
        <v>1059</v>
      </c>
      <c r="D465" s="91"/>
      <c r="E465" s="91" t="s">
        <v>106</v>
      </c>
      <c r="F465" s="91" t="s">
        <v>446</v>
      </c>
      <c r="G465" s="115" t="n">
        <v>39517.8</v>
      </c>
      <c r="H465" s="95" t="n">
        <v>4.9</v>
      </c>
    </row>
    <row r="466" customFormat="false" ht="38.25" hidden="false" customHeight="true" outlineLevel="0" collapsed="false">
      <c r="B466" s="63" t="n">
        <v>44659</v>
      </c>
      <c r="C466" s="94" t="n">
        <v>1060</v>
      </c>
      <c r="D466" s="91"/>
      <c r="E466" s="91" t="s">
        <v>107</v>
      </c>
      <c r="F466" s="91" t="s">
        <v>446</v>
      </c>
      <c r="G466" s="115" t="n">
        <v>39517.8</v>
      </c>
      <c r="H466" s="95" t="n">
        <v>4.8</v>
      </c>
    </row>
    <row r="467" customFormat="false" ht="38.25" hidden="false" customHeight="true" outlineLevel="0" collapsed="false">
      <c r="B467" s="63" t="n">
        <v>44659</v>
      </c>
      <c r="C467" s="94" t="n">
        <v>1061</v>
      </c>
      <c r="D467" s="91"/>
      <c r="E467" s="91" t="s">
        <v>189</v>
      </c>
      <c r="F467" s="91" t="s">
        <v>189</v>
      </c>
      <c r="G467" s="115" t="n">
        <v>0</v>
      </c>
      <c r="H467" s="95"/>
    </row>
    <row r="468" customFormat="false" ht="38.25" hidden="false" customHeight="true" outlineLevel="0" collapsed="false">
      <c r="B468" s="63" t="n">
        <v>44659</v>
      </c>
      <c r="C468" s="94" t="n">
        <v>1062</v>
      </c>
      <c r="D468" s="91"/>
      <c r="E468" s="91" t="s">
        <v>448</v>
      </c>
      <c r="F468" s="91" t="s">
        <v>446</v>
      </c>
      <c r="G468" s="115" t="n">
        <v>39517.8</v>
      </c>
      <c r="H468" s="95" t="n">
        <v>4.9</v>
      </c>
    </row>
    <row r="469" customFormat="false" ht="38.25" hidden="false" customHeight="true" outlineLevel="0" collapsed="false">
      <c r="B469" s="63" t="n">
        <v>44659</v>
      </c>
      <c r="C469" s="94" t="n">
        <v>1063</v>
      </c>
      <c r="D469" s="91"/>
      <c r="E469" s="91" t="s">
        <v>322</v>
      </c>
      <c r="F469" s="91" t="s">
        <v>446</v>
      </c>
      <c r="G469" s="115" t="n">
        <v>39517.8</v>
      </c>
      <c r="H469" s="95" t="n">
        <v>4.9</v>
      </c>
    </row>
    <row r="470" customFormat="false" ht="38.25" hidden="false" customHeight="true" outlineLevel="0" collapsed="false">
      <c r="B470" s="63" t="n">
        <v>44659</v>
      </c>
      <c r="C470" s="94" t="n">
        <v>1064</v>
      </c>
      <c r="D470" s="91"/>
      <c r="E470" s="91" t="s">
        <v>110</v>
      </c>
      <c r="F470" s="91" t="s">
        <v>446</v>
      </c>
      <c r="G470" s="115" t="n">
        <v>46574.55</v>
      </c>
      <c r="H470" s="95" t="n">
        <v>4.8</v>
      </c>
    </row>
    <row r="471" customFormat="false" ht="38.25" hidden="false" customHeight="true" outlineLevel="0" collapsed="false">
      <c r="B471" s="63" t="n">
        <v>44659</v>
      </c>
      <c r="C471" s="94" t="n">
        <v>1065</v>
      </c>
      <c r="D471" s="91"/>
      <c r="E471" s="91" t="s">
        <v>329</v>
      </c>
      <c r="F471" s="91" t="s">
        <v>446</v>
      </c>
      <c r="G471" s="115" t="n">
        <v>46574.55</v>
      </c>
      <c r="H471" s="95" t="n">
        <v>4.8</v>
      </c>
    </row>
    <row r="472" customFormat="false" ht="38.25" hidden="false" customHeight="true" outlineLevel="0" collapsed="false">
      <c r="B472" s="63" t="n">
        <v>44659</v>
      </c>
      <c r="C472" s="94" t="n">
        <v>1066</v>
      </c>
      <c r="D472" s="91"/>
      <c r="E472" s="91" t="s">
        <v>113</v>
      </c>
      <c r="F472" s="91" t="s">
        <v>446</v>
      </c>
      <c r="G472" s="115" t="n">
        <v>32461.05</v>
      </c>
      <c r="H472" s="95" t="n">
        <v>4.5</v>
      </c>
    </row>
    <row r="473" customFormat="false" ht="38.25" hidden="false" customHeight="true" outlineLevel="0" collapsed="false">
      <c r="B473" s="63" t="n">
        <v>44659</v>
      </c>
      <c r="C473" s="94" t="n">
        <v>1067</v>
      </c>
      <c r="D473" s="91"/>
      <c r="E473" s="91" t="s">
        <v>189</v>
      </c>
      <c r="F473" s="91" t="s">
        <v>189</v>
      </c>
      <c r="G473" s="115" t="n">
        <v>0</v>
      </c>
      <c r="H473" s="95"/>
    </row>
    <row r="474" customFormat="false" ht="38.25" hidden="false" customHeight="true" outlineLevel="0" collapsed="false">
      <c r="B474" s="63" t="n">
        <v>44659</v>
      </c>
      <c r="C474" s="94" t="n">
        <v>1068</v>
      </c>
      <c r="D474" s="91"/>
      <c r="E474" s="91" t="s">
        <v>114</v>
      </c>
      <c r="F474" s="91" t="s">
        <v>446</v>
      </c>
      <c r="G474" s="115" t="n">
        <v>73390.2</v>
      </c>
      <c r="H474" s="95" t="n">
        <v>4.2</v>
      </c>
    </row>
    <row r="475" customFormat="false" ht="38.25" hidden="false" customHeight="true" outlineLevel="0" collapsed="false">
      <c r="B475" s="63" t="n">
        <v>44659</v>
      </c>
      <c r="C475" s="94" t="n">
        <v>1069</v>
      </c>
      <c r="D475" s="91"/>
      <c r="E475" s="91" t="s">
        <v>449</v>
      </c>
      <c r="F475" s="91" t="s">
        <v>446</v>
      </c>
      <c r="G475" s="115" t="n">
        <v>32461.05</v>
      </c>
      <c r="H475" s="95" t="n">
        <v>4.7</v>
      </c>
    </row>
    <row r="476" customFormat="false" ht="38.25" hidden="false" customHeight="true" outlineLevel="0" collapsed="false">
      <c r="B476" s="63" t="n">
        <v>44659</v>
      </c>
      <c r="C476" s="94" t="n">
        <v>1070</v>
      </c>
      <c r="D476" s="91"/>
      <c r="E476" s="91" t="s">
        <v>189</v>
      </c>
      <c r="F476" s="91" t="s">
        <v>189</v>
      </c>
      <c r="G476" s="115" t="n">
        <v>0</v>
      </c>
      <c r="H476" s="95"/>
    </row>
    <row r="477" customFormat="false" ht="38.25" hidden="false" customHeight="true" outlineLevel="0" collapsed="false">
      <c r="B477" s="63" t="n">
        <v>44659</v>
      </c>
      <c r="C477" s="94" t="n">
        <v>1071</v>
      </c>
      <c r="D477" s="91"/>
      <c r="E477" s="91" t="s">
        <v>324</v>
      </c>
      <c r="F477" s="91" t="s">
        <v>446</v>
      </c>
      <c r="G477" s="115" t="n">
        <v>32461.05</v>
      </c>
      <c r="H477" s="95" t="n">
        <v>4.7</v>
      </c>
    </row>
    <row r="478" customFormat="false" ht="38.25" hidden="false" customHeight="true" outlineLevel="0" collapsed="false">
      <c r="B478" s="63" t="n">
        <v>44659</v>
      </c>
      <c r="C478" s="94" t="n">
        <v>1072</v>
      </c>
      <c r="D478" s="91"/>
      <c r="E478" s="91" t="s">
        <v>189</v>
      </c>
      <c r="F478" s="91" t="s">
        <v>189</v>
      </c>
      <c r="G478" s="115" t="n">
        <v>0</v>
      </c>
      <c r="H478" s="95"/>
    </row>
    <row r="479" customFormat="false" ht="38.25" hidden="false" customHeight="true" outlineLevel="0" collapsed="false">
      <c r="B479" s="63" t="n">
        <v>44659</v>
      </c>
      <c r="C479" s="94" t="n">
        <v>1073</v>
      </c>
      <c r="D479" s="91"/>
      <c r="E479" s="91" t="s">
        <v>189</v>
      </c>
      <c r="F479" s="91" t="s">
        <v>189</v>
      </c>
      <c r="G479" s="115" t="n">
        <v>0</v>
      </c>
      <c r="H479" s="95"/>
    </row>
    <row r="480" customFormat="false" ht="38.25" hidden="false" customHeight="true" outlineLevel="0" collapsed="false">
      <c r="B480" s="63" t="n">
        <v>44659</v>
      </c>
      <c r="C480" s="94" t="n">
        <v>1074</v>
      </c>
      <c r="D480" s="91"/>
      <c r="E480" s="91" t="s">
        <v>189</v>
      </c>
      <c r="F480" s="91" t="s">
        <v>189</v>
      </c>
      <c r="G480" s="115" t="n">
        <v>0</v>
      </c>
      <c r="H480" s="95"/>
    </row>
    <row r="481" customFormat="false" ht="38.25" hidden="false" customHeight="true" outlineLevel="0" collapsed="false">
      <c r="B481" s="63" t="n">
        <v>44659</v>
      </c>
      <c r="C481" s="94" t="n">
        <v>1075</v>
      </c>
      <c r="D481" s="91"/>
      <c r="E481" s="91" t="s">
        <v>116</v>
      </c>
      <c r="F481" s="91" t="s">
        <v>446</v>
      </c>
      <c r="G481" s="115" t="n">
        <v>46574.55</v>
      </c>
      <c r="H481" s="95" t="n">
        <v>4.9</v>
      </c>
    </row>
    <row r="482" customFormat="false" ht="38.25" hidden="false" customHeight="true" outlineLevel="0" collapsed="false">
      <c r="B482" s="63" t="n">
        <v>44659</v>
      </c>
      <c r="C482" s="94" t="n">
        <v>1076</v>
      </c>
      <c r="D482" s="91"/>
      <c r="E482" s="91" t="s">
        <v>189</v>
      </c>
      <c r="F482" s="91" t="s">
        <v>189</v>
      </c>
      <c r="G482" s="115" t="n">
        <v>0</v>
      </c>
      <c r="H482" s="95"/>
    </row>
    <row r="483" customFormat="false" ht="38.25" hidden="false" customHeight="true" outlineLevel="0" collapsed="false">
      <c r="B483" s="63" t="n">
        <v>44659</v>
      </c>
      <c r="C483" s="94" t="n">
        <v>1077</v>
      </c>
      <c r="D483" s="91"/>
      <c r="E483" s="91" t="s">
        <v>118</v>
      </c>
      <c r="F483" s="91" t="s">
        <v>446</v>
      </c>
      <c r="G483" s="115" t="n">
        <v>46574.55</v>
      </c>
      <c r="H483" s="95" t="n">
        <v>4.9</v>
      </c>
    </row>
    <row r="484" customFormat="false" ht="38.25" hidden="false" customHeight="true" outlineLevel="0" collapsed="false">
      <c r="B484" s="63" t="n">
        <v>44659</v>
      </c>
      <c r="C484" s="94" t="n">
        <v>1078</v>
      </c>
      <c r="D484" s="91"/>
      <c r="E484" s="91" t="s">
        <v>325</v>
      </c>
      <c r="F484" s="91" t="s">
        <v>446</v>
      </c>
      <c r="G484" s="115" t="n">
        <v>32461.05</v>
      </c>
      <c r="H484" s="95" t="n">
        <v>4.6</v>
      </c>
    </row>
    <row r="485" customFormat="false" ht="38.25" hidden="false" customHeight="true" outlineLevel="0" collapsed="false">
      <c r="B485" s="63" t="n">
        <v>44659</v>
      </c>
      <c r="C485" s="94" t="n">
        <v>1079</v>
      </c>
      <c r="D485" s="91"/>
      <c r="E485" s="91" t="s">
        <v>239</v>
      </c>
      <c r="F485" s="91" t="s">
        <v>446</v>
      </c>
      <c r="G485" s="115" t="n">
        <v>46574.55</v>
      </c>
      <c r="H485" s="95" t="n">
        <v>4.8</v>
      </c>
    </row>
    <row r="486" customFormat="false" ht="38.25" hidden="false" customHeight="true" outlineLevel="0" collapsed="false">
      <c r="B486" s="63" t="n">
        <v>44659</v>
      </c>
      <c r="C486" s="94" t="n">
        <v>1080</v>
      </c>
      <c r="D486" s="91"/>
      <c r="E486" s="91" t="s">
        <v>450</v>
      </c>
      <c r="F486" s="91" t="s">
        <v>446</v>
      </c>
      <c r="G486" s="115" t="n">
        <v>32461.05</v>
      </c>
      <c r="H486" s="95" t="n">
        <v>4.5</v>
      </c>
    </row>
    <row r="487" customFormat="false" ht="38.25" hidden="false" customHeight="true" outlineLevel="0" collapsed="false">
      <c r="B487" s="63" t="n">
        <v>44659</v>
      </c>
      <c r="C487" s="94" t="n">
        <v>1081</v>
      </c>
      <c r="D487" s="91"/>
      <c r="E487" s="91" t="s">
        <v>189</v>
      </c>
      <c r="F487" s="91" t="s">
        <v>189</v>
      </c>
      <c r="G487" s="115" t="n">
        <v>0</v>
      </c>
      <c r="H487" s="95"/>
    </row>
    <row r="488" customFormat="false" ht="38.25" hidden="false" customHeight="true" outlineLevel="0" collapsed="false">
      <c r="B488" s="63" t="n">
        <v>44659</v>
      </c>
      <c r="C488" s="94" t="n">
        <v>1082</v>
      </c>
      <c r="D488" s="91"/>
      <c r="E488" s="91" t="s">
        <v>303</v>
      </c>
      <c r="F488" s="91" t="s">
        <v>446</v>
      </c>
      <c r="G488" s="115" t="n">
        <v>32461.05</v>
      </c>
      <c r="H488" s="95" t="n">
        <v>4.6</v>
      </c>
    </row>
    <row r="489" customFormat="false" ht="38.25" hidden="false" customHeight="true" outlineLevel="0" collapsed="false">
      <c r="B489" s="63" t="n">
        <v>44659</v>
      </c>
      <c r="C489" s="94" t="n">
        <v>1083</v>
      </c>
      <c r="D489" s="91"/>
      <c r="E489" s="91" t="s">
        <v>100</v>
      </c>
      <c r="F489" s="91" t="s">
        <v>451</v>
      </c>
      <c r="G489" s="115" t="n">
        <v>38500</v>
      </c>
      <c r="H489" s="95" t="n">
        <v>3.1</v>
      </c>
    </row>
    <row r="490" customFormat="false" ht="38.25" hidden="false" customHeight="true" outlineLevel="0" collapsed="false">
      <c r="B490" s="63" t="n">
        <v>44659</v>
      </c>
      <c r="C490" s="94" t="n">
        <v>1084</v>
      </c>
      <c r="D490" s="91"/>
      <c r="E490" s="91" t="s">
        <v>319</v>
      </c>
      <c r="F490" s="91" t="s">
        <v>451</v>
      </c>
      <c r="G490" s="115" t="n">
        <v>10000</v>
      </c>
      <c r="H490" s="95" t="n">
        <v>1.1</v>
      </c>
    </row>
    <row r="491" customFormat="false" ht="38.25" hidden="false" customHeight="true" outlineLevel="0" collapsed="false">
      <c r="B491" s="63" t="n">
        <v>44659</v>
      </c>
      <c r="C491" s="94" t="n">
        <v>1085</v>
      </c>
      <c r="D491" s="91"/>
      <c r="E491" s="91" t="s">
        <v>103</v>
      </c>
      <c r="F491" s="91" t="s">
        <v>451</v>
      </c>
      <c r="G491" s="115" t="n">
        <v>25000</v>
      </c>
      <c r="H491" s="95" t="n">
        <v>4.01</v>
      </c>
    </row>
    <row r="492" customFormat="false" ht="38.25" hidden="false" customHeight="true" outlineLevel="0" collapsed="false">
      <c r="B492" s="63" t="n">
        <v>44659</v>
      </c>
      <c r="C492" s="94" t="n">
        <v>1086</v>
      </c>
      <c r="D492" s="91"/>
      <c r="E492" s="91" t="s">
        <v>246</v>
      </c>
      <c r="F492" s="91" t="s">
        <v>451</v>
      </c>
      <c r="G492" s="115" t="n">
        <v>4400</v>
      </c>
      <c r="H492" s="95" t="n">
        <v>1.2</v>
      </c>
    </row>
    <row r="493" customFormat="false" ht="38.25" hidden="false" customHeight="true" outlineLevel="0" collapsed="false">
      <c r="B493" s="63" t="n">
        <v>44659</v>
      </c>
      <c r="C493" s="94" t="n">
        <v>1087</v>
      </c>
      <c r="D493" s="91"/>
      <c r="E493" s="91" t="s">
        <v>104</v>
      </c>
      <c r="F493" s="91" t="s">
        <v>451</v>
      </c>
      <c r="G493" s="115" t="n">
        <v>26000</v>
      </c>
      <c r="H493" s="95" t="n">
        <v>4.3</v>
      </c>
    </row>
    <row r="494" customFormat="false" ht="38.25" hidden="false" customHeight="true" outlineLevel="0" collapsed="false">
      <c r="B494" s="63" t="n">
        <v>44659</v>
      </c>
      <c r="C494" s="94" t="n">
        <v>1088</v>
      </c>
      <c r="D494" s="91"/>
      <c r="E494" s="91" t="s">
        <v>301</v>
      </c>
      <c r="F494" s="91" t="s">
        <v>451</v>
      </c>
      <c r="G494" s="115" t="n">
        <v>2500</v>
      </c>
      <c r="H494" s="95" t="n">
        <v>4.4</v>
      </c>
    </row>
    <row r="495" customFormat="false" ht="38.25" hidden="false" customHeight="true" outlineLevel="0" collapsed="false">
      <c r="B495" s="63" t="n">
        <v>44659</v>
      </c>
      <c r="C495" s="94" t="n">
        <v>1089</v>
      </c>
      <c r="D495" s="91"/>
      <c r="E495" s="91" t="s">
        <v>105</v>
      </c>
      <c r="F495" s="91" t="s">
        <v>451</v>
      </c>
      <c r="G495" s="115" t="n">
        <v>14000</v>
      </c>
      <c r="H495" s="95" t="n">
        <v>4.8</v>
      </c>
    </row>
    <row r="496" customFormat="false" ht="38.25" hidden="false" customHeight="true" outlineLevel="0" collapsed="false">
      <c r="B496" s="63" t="n">
        <v>44659</v>
      </c>
      <c r="C496" s="94" t="n">
        <v>1090</v>
      </c>
      <c r="D496" s="91"/>
      <c r="E496" s="91" t="s">
        <v>106</v>
      </c>
      <c r="F496" s="91" t="s">
        <v>451</v>
      </c>
      <c r="G496" s="115" t="n">
        <v>14000</v>
      </c>
      <c r="H496" s="95" t="n">
        <v>4.8</v>
      </c>
    </row>
    <row r="497" customFormat="false" ht="38.25" hidden="false" customHeight="true" outlineLevel="0" collapsed="false">
      <c r="B497" s="63" t="n">
        <v>44659</v>
      </c>
      <c r="C497" s="94" t="n">
        <v>1091</v>
      </c>
      <c r="D497" s="91"/>
      <c r="E497" s="91" t="s">
        <v>189</v>
      </c>
      <c r="F497" s="91" t="s">
        <v>189</v>
      </c>
      <c r="G497" s="115" t="n">
        <v>0</v>
      </c>
      <c r="H497" s="95"/>
    </row>
    <row r="498" customFormat="false" ht="38.25" hidden="false" customHeight="true" outlineLevel="0" collapsed="false">
      <c r="B498" s="63" t="n">
        <v>44659</v>
      </c>
      <c r="C498" s="94" t="n">
        <v>1092</v>
      </c>
      <c r="D498" s="91"/>
      <c r="E498" s="91" t="s">
        <v>107</v>
      </c>
      <c r="F498" s="91" t="s">
        <v>451</v>
      </c>
      <c r="G498" s="115" t="n">
        <v>14000</v>
      </c>
      <c r="H498" s="95" t="n">
        <v>4.9</v>
      </c>
    </row>
    <row r="499" customFormat="false" ht="38.25" hidden="false" customHeight="true" outlineLevel="0" collapsed="false">
      <c r="B499" s="63" t="n">
        <v>44659</v>
      </c>
      <c r="C499" s="94" t="n">
        <v>1093</v>
      </c>
      <c r="D499" s="91"/>
      <c r="E499" s="91" t="s">
        <v>448</v>
      </c>
      <c r="F499" s="91" t="s">
        <v>451</v>
      </c>
      <c r="G499" s="115" t="n">
        <v>14000</v>
      </c>
      <c r="H499" s="95" t="n">
        <v>4.9</v>
      </c>
    </row>
    <row r="500" customFormat="false" ht="38.25" hidden="false" customHeight="true" outlineLevel="0" collapsed="false">
      <c r="B500" s="63" t="n">
        <v>44659</v>
      </c>
      <c r="C500" s="94" t="n">
        <v>1094</v>
      </c>
      <c r="D500" s="91"/>
      <c r="E500" s="91" t="s">
        <v>322</v>
      </c>
      <c r="F500" s="91" t="s">
        <v>451</v>
      </c>
      <c r="G500" s="115" t="n">
        <v>14000</v>
      </c>
      <c r="H500" s="95" t="n">
        <v>4.8</v>
      </c>
    </row>
    <row r="501" customFormat="false" ht="38.25" hidden="false" customHeight="true" outlineLevel="0" collapsed="false">
      <c r="B501" s="63" t="n">
        <v>44659</v>
      </c>
      <c r="C501" s="94" t="n">
        <v>1095</v>
      </c>
      <c r="D501" s="91"/>
      <c r="E501" s="91" t="s">
        <v>189</v>
      </c>
      <c r="F501" s="91" t="s">
        <v>189</v>
      </c>
      <c r="G501" s="115" t="n">
        <v>0</v>
      </c>
      <c r="H501" s="95"/>
    </row>
    <row r="502" customFormat="false" ht="38.25" hidden="false" customHeight="true" outlineLevel="0" collapsed="false">
      <c r="B502" s="63" t="n">
        <v>44659</v>
      </c>
      <c r="C502" s="94" t="n">
        <v>1096</v>
      </c>
      <c r="D502" s="91"/>
      <c r="E502" s="91" t="s">
        <v>110</v>
      </c>
      <c r="F502" s="91" t="s">
        <v>451</v>
      </c>
      <c r="G502" s="115" t="n">
        <v>16500</v>
      </c>
      <c r="H502" s="95" t="n">
        <v>4.8</v>
      </c>
    </row>
    <row r="503" customFormat="false" ht="38.25" hidden="false" customHeight="true" outlineLevel="0" collapsed="false">
      <c r="B503" s="63" t="n">
        <v>44659</v>
      </c>
      <c r="C503" s="94" t="n">
        <v>1097</v>
      </c>
      <c r="D503" s="91"/>
      <c r="E503" s="91" t="s">
        <v>329</v>
      </c>
      <c r="F503" s="91" t="s">
        <v>451</v>
      </c>
      <c r="G503" s="115" t="n">
        <v>16500</v>
      </c>
      <c r="H503" s="95" t="n">
        <v>4.9</v>
      </c>
    </row>
    <row r="504" customFormat="false" ht="38.25" hidden="false" customHeight="true" outlineLevel="0" collapsed="false">
      <c r="B504" s="63" t="n">
        <v>44659</v>
      </c>
      <c r="C504" s="94" t="n">
        <v>1098</v>
      </c>
      <c r="D504" s="91"/>
      <c r="E504" s="91" t="s">
        <v>113</v>
      </c>
      <c r="F504" s="91" t="s">
        <v>451</v>
      </c>
      <c r="G504" s="115" t="n">
        <v>11500</v>
      </c>
      <c r="H504" s="95" t="n">
        <v>4.5</v>
      </c>
    </row>
    <row r="505" customFormat="false" ht="38.25" hidden="false" customHeight="true" outlineLevel="0" collapsed="false">
      <c r="B505" s="63" t="n">
        <v>44659</v>
      </c>
      <c r="C505" s="94" t="n">
        <v>1099</v>
      </c>
      <c r="D505" s="91"/>
      <c r="E505" s="91" t="s">
        <v>114</v>
      </c>
      <c r="F505" s="91" t="s">
        <v>451</v>
      </c>
      <c r="G505" s="115" t="n">
        <v>26000</v>
      </c>
      <c r="H505" s="95" t="n">
        <v>4.2</v>
      </c>
    </row>
    <row r="506" customFormat="false" ht="38.25" hidden="false" customHeight="true" outlineLevel="0" collapsed="false">
      <c r="B506" s="63" t="n">
        <v>44659</v>
      </c>
      <c r="C506" s="94" t="n">
        <v>1100</v>
      </c>
      <c r="D506" s="91"/>
      <c r="E506" s="91" t="s">
        <v>189</v>
      </c>
      <c r="F506" s="91" t="s">
        <v>189</v>
      </c>
      <c r="G506" s="115" t="n">
        <v>0</v>
      </c>
      <c r="H506" s="95"/>
    </row>
    <row r="507" customFormat="false" ht="38.25" hidden="false" customHeight="true" outlineLevel="0" collapsed="false">
      <c r="B507" s="63" t="n">
        <v>44659</v>
      </c>
      <c r="C507" s="94" t="n">
        <v>1101</v>
      </c>
      <c r="D507" s="91"/>
      <c r="E507" s="91" t="s">
        <v>189</v>
      </c>
      <c r="F507" s="91" t="s">
        <v>189</v>
      </c>
      <c r="G507" s="115" t="n">
        <v>0</v>
      </c>
      <c r="H507" s="95"/>
    </row>
    <row r="508" customFormat="false" ht="38.25" hidden="false" customHeight="true" outlineLevel="0" collapsed="false">
      <c r="B508" s="63" t="n">
        <v>44659</v>
      </c>
      <c r="C508" s="94" t="n">
        <v>1102</v>
      </c>
      <c r="D508" s="91"/>
      <c r="E508" s="91" t="s">
        <v>189</v>
      </c>
      <c r="F508" s="91" t="s">
        <v>189</v>
      </c>
      <c r="G508" s="115" t="n">
        <v>0</v>
      </c>
      <c r="H508" s="95"/>
    </row>
    <row r="509" customFormat="false" ht="38.25" hidden="false" customHeight="true" outlineLevel="0" collapsed="false">
      <c r="B509" s="63" t="n">
        <v>44659</v>
      </c>
      <c r="C509" s="94" t="n">
        <v>1103</v>
      </c>
      <c r="D509" s="91"/>
      <c r="E509" s="91" t="s">
        <v>452</v>
      </c>
      <c r="F509" s="91" t="s">
        <v>451</v>
      </c>
      <c r="G509" s="115" t="n">
        <v>11500</v>
      </c>
      <c r="H509" s="95" t="n">
        <v>4.7</v>
      </c>
    </row>
    <row r="510" customFormat="false" ht="38.25" hidden="false" customHeight="true" outlineLevel="0" collapsed="false">
      <c r="B510" s="63" t="n">
        <v>44659</v>
      </c>
      <c r="C510" s="94" t="n">
        <v>1104</v>
      </c>
      <c r="D510" s="91"/>
      <c r="E510" s="91" t="s">
        <v>116</v>
      </c>
      <c r="F510" s="91" t="s">
        <v>451</v>
      </c>
      <c r="G510" s="115" t="n">
        <v>16500</v>
      </c>
      <c r="H510" s="95" t="n">
        <v>4.9</v>
      </c>
    </row>
    <row r="511" customFormat="false" ht="38.25" hidden="false" customHeight="true" outlineLevel="0" collapsed="false">
      <c r="B511" s="63" t="n">
        <v>44659</v>
      </c>
      <c r="C511" s="94" t="n">
        <v>1105</v>
      </c>
      <c r="D511" s="91"/>
      <c r="E511" s="91" t="s">
        <v>324</v>
      </c>
      <c r="F511" s="91" t="s">
        <v>451</v>
      </c>
      <c r="G511" s="115" t="n">
        <v>11500</v>
      </c>
      <c r="H511" s="95" t="n">
        <v>4.7</v>
      </c>
    </row>
    <row r="512" customFormat="false" ht="38.25" hidden="false" customHeight="true" outlineLevel="0" collapsed="false">
      <c r="B512" s="63" t="n">
        <v>44659</v>
      </c>
      <c r="C512" s="94" t="n">
        <v>1106</v>
      </c>
      <c r="D512" s="91"/>
      <c r="E512" s="91" t="s">
        <v>118</v>
      </c>
      <c r="F512" s="91" t="s">
        <v>451</v>
      </c>
      <c r="G512" s="115" t="n">
        <v>16500</v>
      </c>
      <c r="H512" s="95" t="n">
        <v>4.9</v>
      </c>
    </row>
    <row r="513" customFormat="false" ht="38.25" hidden="false" customHeight="true" outlineLevel="0" collapsed="false">
      <c r="B513" s="63" t="n">
        <v>44659</v>
      </c>
      <c r="C513" s="94" t="n">
        <v>1107</v>
      </c>
      <c r="D513" s="91"/>
      <c r="E513" s="91" t="s">
        <v>325</v>
      </c>
      <c r="F513" s="91" t="s">
        <v>451</v>
      </c>
      <c r="G513" s="115" t="n">
        <v>11500</v>
      </c>
      <c r="H513" s="95" t="n">
        <v>4.7</v>
      </c>
    </row>
    <row r="514" customFormat="false" ht="38.25" hidden="false" customHeight="true" outlineLevel="0" collapsed="false">
      <c r="B514" s="63" t="n">
        <v>44659</v>
      </c>
      <c r="C514" s="94" t="n">
        <v>1108</v>
      </c>
      <c r="D514" s="91"/>
      <c r="E514" s="91" t="s">
        <v>239</v>
      </c>
      <c r="F514" s="91" t="s">
        <v>451</v>
      </c>
      <c r="G514" s="115" t="n">
        <v>5500</v>
      </c>
      <c r="H514" s="95" t="n">
        <v>4.8</v>
      </c>
    </row>
    <row r="515" customFormat="false" ht="38.25" hidden="false" customHeight="true" outlineLevel="0" collapsed="false">
      <c r="B515" s="63" t="n">
        <v>44659</v>
      </c>
      <c r="C515" s="94" t="n">
        <v>1109</v>
      </c>
      <c r="D515" s="91"/>
      <c r="E515" s="91" t="s">
        <v>189</v>
      </c>
      <c r="F515" s="91" t="s">
        <v>189</v>
      </c>
      <c r="G515" s="115" t="n">
        <v>0</v>
      </c>
      <c r="H515" s="95"/>
    </row>
    <row r="516" customFormat="false" ht="38.25" hidden="false" customHeight="true" outlineLevel="0" collapsed="false">
      <c r="B516" s="63" t="n">
        <v>44659</v>
      </c>
      <c r="C516" s="94" t="n">
        <v>1110</v>
      </c>
      <c r="D516" s="91"/>
      <c r="E516" s="91" t="s">
        <v>303</v>
      </c>
      <c r="F516" s="91" t="s">
        <v>451</v>
      </c>
      <c r="G516" s="115" t="n">
        <v>1916.67</v>
      </c>
      <c r="H516" s="95" t="n">
        <v>4.6</v>
      </c>
    </row>
    <row r="517" customFormat="false" ht="38.25" hidden="false" customHeight="true" outlineLevel="0" collapsed="false">
      <c r="B517" s="63" t="n">
        <v>44659</v>
      </c>
      <c r="C517" s="94" t="n">
        <v>1111</v>
      </c>
      <c r="D517" s="91"/>
      <c r="E517" s="91" t="s">
        <v>245</v>
      </c>
      <c r="F517" s="91" t="s">
        <v>451</v>
      </c>
      <c r="G517" s="115" t="n">
        <v>3833.32</v>
      </c>
      <c r="H517" s="95" t="n">
        <v>4.5</v>
      </c>
    </row>
    <row r="518" customFormat="false" ht="38.25" hidden="false" customHeight="true" outlineLevel="0" collapsed="false">
      <c r="B518" s="63" t="n">
        <v>44659</v>
      </c>
      <c r="C518" s="94" t="n">
        <v>1112</v>
      </c>
      <c r="D518" s="91"/>
      <c r="E518" s="91" t="s">
        <v>100</v>
      </c>
      <c r="F518" s="91" t="s">
        <v>453</v>
      </c>
      <c r="G518" s="115" t="n">
        <v>795</v>
      </c>
      <c r="H518" s="95" t="n">
        <v>8.2</v>
      </c>
    </row>
    <row r="519" customFormat="false" ht="38.25" hidden="false" customHeight="true" outlineLevel="0" collapsed="false">
      <c r="B519" s="63" t="n">
        <v>44659</v>
      </c>
      <c r="C519" s="94" t="n">
        <v>1112</v>
      </c>
      <c r="D519" s="91"/>
      <c r="E519" s="91" t="s">
        <v>100</v>
      </c>
      <c r="F519" s="91" t="s">
        <v>453</v>
      </c>
      <c r="G519" s="115" t="n">
        <v>300</v>
      </c>
      <c r="H519" s="95" t="n">
        <v>3.6</v>
      </c>
    </row>
    <row r="520" customFormat="false" ht="38.25" hidden="false" customHeight="true" outlineLevel="0" collapsed="false">
      <c r="B520" s="63" t="n">
        <v>44659</v>
      </c>
      <c r="C520" s="94" t="n">
        <v>1113</v>
      </c>
      <c r="D520" s="91"/>
      <c r="E520" s="91" t="s">
        <v>200</v>
      </c>
      <c r="F520" s="91" t="s">
        <v>454</v>
      </c>
      <c r="G520" s="115"/>
      <c r="H520" s="95"/>
    </row>
    <row r="521" customFormat="false" ht="38.25" hidden="false" customHeight="true" outlineLevel="0" collapsed="false">
      <c r="B521" s="63"/>
      <c r="C521" s="94"/>
      <c r="D521" s="91"/>
      <c r="E521" s="91" t="s">
        <v>200</v>
      </c>
      <c r="F521" s="117" t="s">
        <v>455</v>
      </c>
      <c r="G521" s="115" t="n">
        <v>1847</v>
      </c>
      <c r="H521" s="111" t="s">
        <v>19</v>
      </c>
    </row>
    <row r="522" customFormat="false" ht="38.25" hidden="false" customHeight="true" outlineLevel="0" collapsed="false">
      <c r="B522" s="63"/>
      <c r="C522" s="94"/>
      <c r="D522" s="91"/>
      <c r="E522" s="91" t="s">
        <v>200</v>
      </c>
      <c r="F522" s="117" t="s">
        <v>456</v>
      </c>
      <c r="G522" s="121" t="n">
        <v>591</v>
      </c>
      <c r="H522" s="112" t="n">
        <v>1.1</v>
      </c>
    </row>
    <row r="523" customFormat="false" ht="38.25" hidden="false" customHeight="true" outlineLevel="0" collapsed="false">
      <c r="B523" s="63"/>
      <c r="C523" s="94"/>
      <c r="D523" s="91"/>
      <c r="E523" s="91" t="s">
        <v>200</v>
      </c>
      <c r="F523" s="117" t="s">
        <v>457</v>
      </c>
      <c r="G523" s="121" t="n">
        <v>780.12</v>
      </c>
      <c r="H523" s="112" t="n">
        <v>1.2</v>
      </c>
    </row>
    <row r="524" customFormat="false" ht="38.25" hidden="false" customHeight="true" outlineLevel="0" collapsed="false">
      <c r="B524" s="63"/>
      <c r="C524" s="94"/>
      <c r="D524" s="91"/>
      <c r="E524" s="91" t="s">
        <v>200</v>
      </c>
      <c r="F524" s="117" t="s">
        <v>458</v>
      </c>
      <c r="G524" s="121" t="n">
        <v>5886.65</v>
      </c>
      <c r="H524" s="112" t="n">
        <v>3.3</v>
      </c>
    </row>
    <row r="525" customFormat="false" ht="38.25" hidden="false" customHeight="true" outlineLevel="0" collapsed="false">
      <c r="B525" s="63"/>
      <c r="C525" s="94"/>
      <c r="D525" s="91"/>
      <c r="E525" s="91" t="s">
        <v>200</v>
      </c>
      <c r="F525" s="117" t="s">
        <v>459</v>
      </c>
      <c r="G525" s="121" t="n">
        <v>2275.35</v>
      </c>
      <c r="H525" s="112" t="n">
        <v>3.1</v>
      </c>
    </row>
    <row r="526" customFormat="false" ht="38.25" hidden="false" customHeight="true" outlineLevel="0" collapsed="false">
      <c r="B526" s="63"/>
      <c r="C526" s="94"/>
      <c r="D526" s="91"/>
      <c r="E526" s="91" t="s">
        <v>200</v>
      </c>
      <c r="F526" s="117" t="s">
        <v>460</v>
      </c>
      <c r="G526" s="121" t="n">
        <v>55210.03</v>
      </c>
      <c r="H526" s="112" t="n">
        <v>4.11</v>
      </c>
    </row>
    <row r="527" customFormat="false" ht="38.25" hidden="false" customHeight="true" outlineLevel="0" collapsed="false">
      <c r="B527" s="63"/>
      <c r="C527" s="94"/>
      <c r="D527" s="91"/>
      <c r="E527" s="91" t="s">
        <v>200</v>
      </c>
      <c r="F527" s="117" t="s">
        <v>461</v>
      </c>
      <c r="G527" s="121" t="n">
        <v>1477.5</v>
      </c>
      <c r="H527" s="112" t="n">
        <v>4.01</v>
      </c>
    </row>
    <row r="528" customFormat="false" ht="38.25" hidden="false" customHeight="true" outlineLevel="0" collapsed="false">
      <c r="B528" s="63"/>
      <c r="C528" s="94"/>
      <c r="D528" s="91"/>
      <c r="E528" s="91" t="s">
        <v>200</v>
      </c>
      <c r="F528" s="117" t="s">
        <v>462</v>
      </c>
      <c r="G528" s="115" t="n">
        <v>1536.6</v>
      </c>
      <c r="H528" s="112" t="n">
        <v>4.2</v>
      </c>
    </row>
    <row r="529" customFormat="false" ht="38.25" hidden="false" customHeight="true" outlineLevel="0" collapsed="false">
      <c r="B529" s="63"/>
      <c r="C529" s="94"/>
      <c r="D529" s="91"/>
      <c r="E529" s="91" t="s">
        <v>200</v>
      </c>
      <c r="F529" s="117" t="s">
        <v>463</v>
      </c>
      <c r="G529" s="115" t="n">
        <v>1536.6</v>
      </c>
      <c r="H529" s="112" t="n">
        <v>4.3</v>
      </c>
    </row>
    <row r="530" customFormat="false" ht="38.25" hidden="false" customHeight="true" outlineLevel="0" collapsed="false">
      <c r="B530" s="63"/>
      <c r="C530" s="94"/>
      <c r="D530" s="91"/>
      <c r="E530" s="91" t="s">
        <v>200</v>
      </c>
      <c r="F530" s="117" t="s">
        <v>464</v>
      </c>
      <c r="G530" s="115" t="n">
        <v>886.5</v>
      </c>
      <c r="H530" s="112" t="n">
        <v>4.4</v>
      </c>
    </row>
    <row r="531" customFormat="false" ht="38.25" hidden="false" customHeight="true" outlineLevel="0" collapsed="false">
      <c r="B531" s="63"/>
      <c r="C531" s="94"/>
      <c r="D531" s="91"/>
      <c r="E531" s="91" t="s">
        <v>200</v>
      </c>
      <c r="F531" s="117" t="s">
        <v>465</v>
      </c>
      <c r="G531" s="115" t="n">
        <v>1359.3</v>
      </c>
      <c r="H531" s="112" t="n">
        <v>4.5</v>
      </c>
    </row>
    <row r="532" customFormat="false" ht="38.25" hidden="false" customHeight="true" outlineLevel="0" collapsed="false">
      <c r="B532" s="63"/>
      <c r="C532" s="94"/>
      <c r="D532" s="91"/>
      <c r="E532" s="91" t="s">
        <v>200</v>
      </c>
      <c r="F532" s="117" t="s">
        <v>466</v>
      </c>
      <c r="G532" s="115" t="n">
        <v>679.65</v>
      </c>
      <c r="H532" s="112" t="n">
        <v>4.6</v>
      </c>
    </row>
    <row r="533" customFormat="false" ht="38.25" hidden="false" customHeight="true" outlineLevel="0" collapsed="false">
      <c r="B533" s="63"/>
      <c r="C533" s="94"/>
      <c r="D533" s="91"/>
      <c r="E533" s="91" t="s">
        <v>200</v>
      </c>
      <c r="F533" s="117" t="s">
        <v>463</v>
      </c>
      <c r="G533" s="115" t="n">
        <v>2038.95</v>
      </c>
      <c r="H533" s="112" t="n">
        <v>4.7</v>
      </c>
    </row>
    <row r="534" customFormat="false" ht="38.25" hidden="false" customHeight="true" outlineLevel="0" collapsed="false">
      <c r="B534" s="63"/>
      <c r="C534" s="94"/>
      <c r="D534" s="91"/>
      <c r="E534" s="91" t="s">
        <v>200</v>
      </c>
      <c r="F534" s="117" t="s">
        <v>467</v>
      </c>
      <c r="G534" s="115" t="n">
        <v>4875.75</v>
      </c>
      <c r="H534" s="112" t="n">
        <v>4.8</v>
      </c>
    </row>
    <row r="535" customFormat="false" ht="38.25" hidden="false" customHeight="true" outlineLevel="0" collapsed="false">
      <c r="B535" s="63"/>
      <c r="C535" s="94"/>
      <c r="D535" s="91"/>
      <c r="E535" s="91" t="s">
        <v>200</v>
      </c>
      <c r="F535" s="117" t="s">
        <v>468</v>
      </c>
      <c r="G535" s="115" t="n">
        <v>4137</v>
      </c>
      <c r="H535" s="95" t="n">
        <v>4.9</v>
      </c>
    </row>
    <row r="536" customFormat="false" ht="38.25" hidden="false" customHeight="true" outlineLevel="0" collapsed="false">
      <c r="B536" s="63" t="n">
        <v>44676</v>
      </c>
      <c r="C536" s="94" t="n">
        <v>1114</v>
      </c>
      <c r="D536" s="91"/>
      <c r="E536" s="91" t="s">
        <v>100</v>
      </c>
      <c r="F536" s="91" t="s">
        <v>469</v>
      </c>
      <c r="G536" s="115" t="n">
        <v>7842</v>
      </c>
      <c r="H536" s="95" t="n">
        <v>3.4</v>
      </c>
    </row>
    <row r="537" customFormat="false" ht="38.25" hidden="false" customHeight="true" outlineLevel="0" collapsed="false">
      <c r="B537" s="63"/>
      <c r="C537" s="94"/>
      <c r="D537" s="91"/>
      <c r="E537" s="91" t="s">
        <v>100</v>
      </c>
      <c r="F537" s="91" t="s">
        <v>469</v>
      </c>
      <c r="G537" s="115" t="n">
        <v>3000</v>
      </c>
      <c r="H537" s="95" t="n">
        <v>5.2</v>
      </c>
    </row>
    <row r="538" customFormat="false" ht="38.25" hidden="false" customHeight="true" outlineLevel="0" collapsed="false">
      <c r="B538" s="63"/>
      <c r="C538" s="94"/>
      <c r="D538" s="91"/>
      <c r="E538" s="91" t="s">
        <v>100</v>
      </c>
      <c r="F538" s="91" t="s">
        <v>469</v>
      </c>
      <c r="G538" s="115" t="n">
        <v>1500</v>
      </c>
      <c r="H538" s="95" t="n">
        <v>2.2</v>
      </c>
    </row>
    <row r="539" customFormat="false" ht="38.25" hidden="false" customHeight="true" outlineLevel="0" collapsed="false">
      <c r="B539" s="63"/>
      <c r="C539" s="94"/>
      <c r="D539" s="91"/>
      <c r="E539" s="91" t="s">
        <v>100</v>
      </c>
      <c r="F539" s="91" t="s">
        <v>469</v>
      </c>
      <c r="G539" s="115" t="n">
        <v>360</v>
      </c>
      <c r="H539" s="95" t="n">
        <v>3.6</v>
      </c>
    </row>
    <row r="540" customFormat="false" ht="38.25" hidden="false" customHeight="true" outlineLevel="0" collapsed="false">
      <c r="B540" s="63" t="n">
        <v>44676</v>
      </c>
      <c r="C540" s="94" t="n">
        <v>1115</v>
      </c>
      <c r="D540" s="91"/>
      <c r="E540" s="91" t="s">
        <v>100</v>
      </c>
      <c r="F540" s="91" t="s">
        <v>470</v>
      </c>
      <c r="G540" s="115" t="n">
        <v>35993.65</v>
      </c>
      <c r="H540" s="95" t="n">
        <v>3.1</v>
      </c>
    </row>
    <row r="541" customFormat="false" ht="38.25" hidden="false" customHeight="true" outlineLevel="0" collapsed="false">
      <c r="B541" s="63" t="n">
        <v>44676</v>
      </c>
      <c r="C541" s="94" t="n">
        <v>1116</v>
      </c>
      <c r="D541" s="91"/>
      <c r="E541" s="91" t="s">
        <v>319</v>
      </c>
      <c r="F541" s="91" t="s">
        <v>470</v>
      </c>
      <c r="G541" s="115" t="n">
        <v>9409</v>
      </c>
      <c r="H541" s="95" t="n">
        <v>1.1</v>
      </c>
    </row>
    <row r="542" customFormat="false" ht="38.25" hidden="false" customHeight="true" outlineLevel="0" collapsed="false">
      <c r="B542" s="63" t="n">
        <v>44676</v>
      </c>
      <c r="C542" s="94" t="n">
        <v>1117</v>
      </c>
      <c r="D542" s="91"/>
      <c r="E542" s="91" t="s">
        <v>103</v>
      </c>
      <c r="F542" s="91" t="s">
        <v>470</v>
      </c>
      <c r="G542" s="115" t="n">
        <v>23522.5</v>
      </c>
      <c r="H542" s="95" t="n">
        <v>4.01</v>
      </c>
    </row>
    <row r="543" customFormat="false" ht="38.25" hidden="false" customHeight="true" outlineLevel="0" collapsed="false">
      <c r="B543" s="63" t="n">
        <v>44676</v>
      </c>
      <c r="C543" s="94" t="n">
        <v>1118</v>
      </c>
      <c r="D543" s="91"/>
      <c r="E543" s="91" t="s">
        <v>246</v>
      </c>
      <c r="F543" s="91" t="s">
        <v>470</v>
      </c>
      <c r="G543" s="115" t="n">
        <v>12419.88</v>
      </c>
      <c r="H543" s="95" t="n">
        <v>1.2</v>
      </c>
    </row>
    <row r="544" customFormat="false" ht="38.25" hidden="false" customHeight="true" outlineLevel="0" collapsed="false">
      <c r="B544" s="63" t="n">
        <v>44676</v>
      </c>
      <c r="C544" s="94" t="n">
        <v>1119</v>
      </c>
      <c r="D544" s="91"/>
      <c r="E544" s="91" t="s">
        <v>104</v>
      </c>
      <c r="F544" s="91" t="s">
        <v>470</v>
      </c>
      <c r="G544" s="115" t="n">
        <v>25219.88</v>
      </c>
      <c r="H544" s="95" t="n">
        <v>4.3</v>
      </c>
    </row>
    <row r="545" customFormat="false" ht="38.25" hidden="false" customHeight="true" outlineLevel="0" collapsed="false">
      <c r="B545" s="63" t="n">
        <v>44676</v>
      </c>
      <c r="C545" s="94" t="n">
        <v>1120</v>
      </c>
      <c r="D545" s="91"/>
      <c r="E545" s="91" t="s">
        <v>189</v>
      </c>
      <c r="F545" s="91" t="s">
        <v>189</v>
      </c>
      <c r="G545" s="115" t="n">
        <v>0</v>
      </c>
      <c r="H545" s="95"/>
    </row>
    <row r="546" customFormat="false" ht="38.25" hidden="false" customHeight="true" outlineLevel="0" collapsed="false">
      <c r="B546" s="63" t="n">
        <v>44676</v>
      </c>
      <c r="C546" s="94" t="n">
        <v>1121</v>
      </c>
      <c r="D546" s="91"/>
      <c r="E546" s="91" t="s">
        <v>189</v>
      </c>
      <c r="F546" s="91" t="s">
        <v>189</v>
      </c>
      <c r="G546" s="115" t="n">
        <v>0</v>
      </c>
      <c r="H546" s="95"/>
    </row>
    <row r="547" customFormat="false" ht="38.25" hidden="false" customHeight="true" outlineLevel="0" collapsed="false">
      <c r="B547" s="63" t="n">
        <v>44676</v>
      </c>
      <c r="C547" s="94" t="n">
        <v>1122</v>
      </c>
      <c r="D547" s="91"/>
      <c r="E547" s="91" t="s">
        <v>189</v>
      </c>
      <c r="F547" s="91" t="s">
        <v>189</v>
      </c>
      <c r="G547" s="115" t="n">
        <v>0</v>
      </c>
      <c r="H547" s="95"/>
    </row>
    <row r="548" customFormat="false" ht="38.25" hidden="false" customHeight="true" outlineLevel="0" collapsed="false">
      <c r="B548" s="63" t="n">
        <v>44676</v>
      </c>
      <c r="C548" s="94" t="n">
        <v>1123</v>
      </c>
      <c r="D548" s="91"/>
      <c r="E548" s="91" t="s">
        <v>189</v>
      </c>
      <c r="F548" s="91" t="s">
        <v>189</v>
      </c>
      <c r="G548" s="115" t="n">
        <v>0</v>
      </c>
      <c r="H548" s="95"/>
    </row>
    <row r="549" customFormat="false" ht="38.25" hidden="false" customHeight="true" outlineLevel="0" collapsed="false">
      <c r="B549" s="63" t="n">
        <v>44676</v>
      </c>
      <c r="C549" s="94" t="n">
        <v>1124</v>
      </c>
      <c r="D549" s="91"/>
      <c r="E549" s="91" t="s">
        <v>189</v>
      </c>
      <c r="F549" s="91" t="s">
        <v>189</v>
      </c>
      <c r="G549" s="115" t="n">
        <v>0</v>
      </c>
      <c r="H549" s="95"/>
    </row>
    <row r="550" customFormat="false" ht="38.25" hidden="false" customHeight="true" outlineLevel="0" collapsed="false">
      <c r="B550" s="63" t="n">
        <v>44676</v>
      </c>
      <c r="C550" s="94" t="n">
        <v>1125</v>
      </c>
      <c r="D550" s="91"/>
      <c r="E550" s="91" t="s">
        <v>110</v>
      </c>
      <c r="F550" s="91" t="s">
        <v>471</v>
      </c>
      <c r="G550" s="115" t="n">
        <v>15524.85</v>
      </c>
      <c r="H550" s="95" t="n">
        <v>4.9</v>
      </c>
    </row>
    <row r="551" customFormat="false" ht="38.25" hidden="false" customHeight="true" outlineLevel="0" collapsed="false">
      <c r="B551" s="63" t="n">
        <v>44676</v>
      </c>
      <c r="C551" s="94" t="n">
        <v>1126</v>
      </c>
      <c r="D551" s="91"/>
      <c r="E551" s="91" t="s">
        <v>329</v>
      </c>
      <c r="F551" s="91" t="s">
        <v>471</v>
      </c>
      <c r="G551" s="115" t="n">
        <v>15524.85</v>
      </c>
      <c r="H551" s="95" t="n">
        <v>4.9</v>
      </c>
    </row>
    <row r="552" customFormat="false" ht="38.25" hidden="false" customHeight="true" outlineLevel="0" collapsed="false">
      <c r="B552" s="63" t="n">
        <v>44676</v>
      </c>
      <c r="C552" s="94" t="n">
        <v>1127</v>
      </c>
      <c r="D552" s="91"/>
      <c r="E552" s="91" t="s">
        <v>189</v>
      </c>
      <c r="F552" s="91" t="s">
        <v>189</v>
      </c>
      <c r="G552" s="115" t="n">
        <v>0</v>
      </c>
      <c r="H552" s="95"/>
    </row>
    <row r="553" customFormat="false" ht="38.25" hidden="false" customHeight="true" outlineLevel="0" collapsed="false">
      <c r="B553" s="63" t="n">
        <v>44676</v>
      </c>
      <c r="C553" s="94" t="n">
        <v>1128</v>
      </c>
      <c r="D553" s="91"/>
      <c r="E553" s="91" t="s">
        <v>113</v>
      </c>
      <c r="F553" s="91" t="s">
        <v>471</v>
      </c>
      <c r="G553" s="115" t="n">
        <v>10820.35</v>
      </c>
      <c r="H553" s="95" t="n">
        <v>4.5</v>
      </c>
    </row>
    <row r="554" customFormat="false" ht="38.25" hidden="false" customHeight="true" outlineLevel="0" collapsed="false">
      <c r="B554" s="63" t="n">
        <v>44676</v>
      </c>
      <c r="C554" s="94" t="n">
        <v>1129</v>
      </c>
      <c r="D554" s="91"/>
      <c r="E554" s="91" t="s">
        <v>114</v>
      </c>
      <c r="F554" s="91" t="s">
        <v>471</v>
      </c>
      <c r="G554" s="115" t="n">
        <v>24463.4</v>
      </c>
      <c r="H554" s="95" t="n">
        <v>4.2</v>
      </c>
    </row>
    <row r="555" customFormat="false" ht="38.25" hidden="false" customHeight="true" outlineLevel="0" collapsed="false">
      <c r="B555" s="63" t="n">
        <v>44676</v>
      </c>
      <c r="C555" s="94" t="n">
        <v>1130</v>
      </c>
      <c r="D555" s="91"/>
      <c r="E555" s="91" t="s">
        <v>189</v>
      </c>
      <c r="F555" s="91" t="s">
        <v>189</v>
      </c>
      <c r="G555" s="115" t="n">
        <v>0</v>
      </c>
      <c r="H555" s="95"/>
    </row>
    <row r="556" customFormat="false" ht="38.25" hidden="false" customHeight="true" outlineLevel="0" collapsed="false">
      <c r="B556" s="63" t="n">
        <v>44676</v>
      </c>
      <c r="C556" s="94" t="n">
        <v>1131</v>
      </c>
      <c r="D556" s="91"/>
      <c r="E556" s="91" t="s">
        <v>452</v>
      </c>
      <c r="F556" s="91" t="s">
        <v>471</v>
      </c>
      <c r="G556" s="115" t="n">
        <v>10820.35</v>
      </c>
      <c r="H556" s="95" t="n">
        <v>4.7</v>
      </c>
    </row>
    <row r="557" customFormat="false" ht="38.25" hidden="false" customHeight="true" outlineLevel="0" collapsed="false">
      <c r="B557" s="63" t="n">
        <v>44676</v>
      </c>
      <c r="C557" s="94" t="n">
        <v>1132</v>
      </c>
      <c r="D557" s="91"/>
      <c r="E557" s="91" t="s">
        <v>116</v>
      </c>
      <c r="F557" s="91" t="s">
        <v>471</v>
      </c>
      <c r="G557" s="115" t="n">
        <v>15524.85</v>
      </c>
      <c r="H557" s="95" t="n">
        <v>4.8</v>
      </c>
    </row>
    <row r="558" customFormat="false" ht="38.25" hidden="false" customHeight="true" outlineLevel="0" collapsed="false">
      <c r="B558" s="63" t="n">
        <v>44676</v>
      </c>
      <c r="C558" s="94" t="n">
        <v>1133</v>
      </c>
      <c r="D558" s="91"/>
      <c r="E558" s="91" t="s">
        <v>189</v>
      </c>
      <c r="F558" s="91" t="s">
        <v>189</v>
      </c>
      <c r="G558" s="115" t="n">
        <v>0</v>
      </c>
      <c r="H558" s="95"/>
    </row>
    <row r="559" customFormat="false" ht="38.25" hidden="false" customHeight="true" outlineLevel="0" collapsed="false">
      <c r="B559" s="63" t="n">
        <v>44676</v>
      </c>
      <c r="C559" s="94" t="n">
        <v>1134</v>
      </c>
      <c r="D559" s="91"/>
      <c r="E559" s="91" t="s">
        <v>324</v>
      </c>
      <c r="F559" s="91" t="s">
        <v>471</v>
      </c>
      <c r="G559" s="115" t="n">
        <v>10820.35</v>
      </c>
      <c r="H559" s="95" t="n">
        <v>4.7</v>
      </c>
    </row>
    <row r="560" customFormat="false" ht="38.25" hidden="false" customHeight="true" outlineLevel="0" collapsed="false">
      <c r="B560" s="63" t="n">
        <v>44676</v>
      </c>
      <c r="C560" s="94" t="n">
        <v>1135</v>
      </c>
      <c r="D560" s="91"/>
      <c r="E560" s="91" t="s">
        <v>189</v>
      </c>
      <c r="F560" s="91" t="s">
        <v>189</v>
      </c>
      <c r="G560" s="115" t="n">
        <v>0</v>
      </c>
      <c r="H560" s="95"/>
    </row>
    <row r="561" customFormat="false" ht="38.25" hidden="false" customHeight="true" outlineLevel="0" collapsed="false">
      <c r="B561" s="63" t="n">
        <v>44676</v>
      </c>
      <c r="C561" s="94" t="n">
        <v>1136</v>
      </c>
      <c r="D561" s="91"/>
      <c r="E561" s="91" t="s">
        <v>118</v>
      </c>
      <c r="F561" s="91" t="s">
        <v>471</v>
      </c>
      <c r="G561" s="115" t="n">
        <v>15524.85</v>
      </c>
      <c r="H561" s="95" t="n">
        <v>4.8</v>
      </c>
    </row>
    <row r="562" customFormat="false" ht="38.25" hidden="false" customHeight="true" outlineLevel="0" collapsed="false">
      <c r="B562" s="63" t="n">
        <v>44676</v>
      </c>
      <c r="C562" s="94" t="n">
        <v>1137</v>
      </c>
      <c r="D562" s="91"/>
      <c r="E562" s="91" t="s">
        <v>325</v>
      </c>
      <c r="F562" s="91" t="s">
        <v>471</v>
      </c>
      <c r="G562" s="115" t="n">
        <v>10820.35</v>
      </c>
      <c r="H562" s="95" t="n">
        <v>4.7</v>
      </c>
    </row>
    <row r="563" customFormat="false" ht="38.25" hidden="false" customHeight="true" outlineLevel="0" collapsed="false">
      <c r="B563" s="63" t="n">
        <v>44676</v>
      </c>
      <c r="C563" s="94" t="n">
        <v>1138</v>
      </c>
      <c r="D563" s="91"/>
      <c r="E563" s="91" t="s">
        <v>189</v>
      </c>
      <c r="F563" s="91" t="s">
        <v>189</v>
      </c>
      <c r="G563" s="115" t="n">
        <v>0</v>
      </c>
      <c r="H563" s="95"/>
    </row>
    <row r="564" customFormat="false" ht="38.25" hidden="false" customHeight="true" outlineLevel="0" collapsed="false">
      <c r="B564" s="63" t="n">
        <v>44676</v>
      </c>
      <c r="C564" s="94" t="n">
        <v>1139</v>
      </c>
      <c r="D564" s="91"/>
      <c r="E564" s="91" t="s">
        <v>239</v>
      </c>
      <c r="F564" s="91" t="s">
        <v>471</v>
      </c>
      <c r="G564" s="115" t="n">
        <v>15524.85</v>
      </c>
      <c r="H564" s="95" t="n">
        <v>4.8</v>
      </c>
    </row>
    <row r="565" customFormat="false" ht="38.25" hidden="false" customHeight="true" outlineLevel="0" collapsed="false">
      <c r="B565" s="63" t="n">
        <v>44676</v>
      </c>
      <c r="C565" s="94" t="n">
        <v>1140</v>
      </c>
      <c r="D565" s="91"/>
      <c r="E565" s="91" t="s">
        <v>245</v>
      </c>
      <c r="F565" s="91" t="s">
        <v>471</v>
      </c>
      <c r="G565" s="115" t="n">
        <v>10820.35</v>
      </c>
      <c r="H565" s="95" t="n">
        <v>4.5</v>
      </c>
    </row>
    <row r="566" customFormat="false" ht="38.25" hidden="false" customHeight="true" outlineLevel="0" collapsed="false">
      <c r="B566" s="63" t="n">
        <v>44676</v>
      </c>
      <c r="C566" s="94" t="n">
        <v>1141</v>
      </c>
      <c r="D566" s="91"/>
      <c r="E566" s="91" t="s">
        <v>303</v>
      </c>
      <c r="F566" s="91" t="s">
        <v>471</v>
      </c>
      <c r="G566" s="115" t="n">
        <v>10820.35</v>
      </c>
      <c r="H566" s="95" t="n">
        <v>4.6</v>
      </c>
    </row>
    <row r="567" customFormat="false" ht="38.25" hidden="false" customHeight="true" outlineLevel="0" collapsed="false">
      <c r="B567" s="63" t="n">
        <v>44676</v>
      </c>
      <c r="C567" s="94" t="n">
        <v>1142</v>
      </c>
      <c r="D567" s="91"/>
      <c r="E567" s="91" t="s">
        <v>106</v>
      </c>
      <c r="F567" s="91" t="s">
        <v>471</v>
      </c>
      <c r="G567" s="115" t="n">
        <v>13172.6</v>
      </c>
      <c r="H567" s="95" t="n">
        <v>4.9</v>
      </c>
    </row>
    <row r="568" customFormat="false" ht="38.25" hidden="false" customHeight="true" outlineLevel="0" collapsed="false">
      <c r="B568" s="63" t="n">
        <v>44676</v>
      </c>
      <c r="C568" s="94" t="n">
        <v>1143</v>
      </c>
      <c r="D568" s="91"/>
      <c r="E568" s="91" t="s">
        <v>105</v>
      </c>
      <c r="F568" s="91" t="s">
        <v>471</v>
      </c>
      <c r="G568" s="115" t="n">
        <v>13172.6</v>
      </c>
      <c r="H568" s="95" t="n">
        <v>4.9</v>
      </c>
    </row>
    <row r="569" customFormat="false" ht="38.25" hidden="false" customHeight="true" outlineLevel="0" collapsed="false">
      <c r="B569" s="63" t="n">
        <v>44676</v>
      </c>
      <c r="C569" s="94" t="n">
        <v>1144</v>
      </c>
      <c r="D569" s="91"/>
      <c r="E569" s="91" t="s">
        <v>189</v>
      </c>
      <c r="F569" s="91" t="s">
        <v>189</v>
      </c>
      <c r="G569" s="115" t="n">
        <v>0</v>
      </c>
      <c r="H569" s="95"/>
    </row>
    <row r="570" customFormat="false" ht="38.25" hidden="false" customHeight="true" outlineLevel="0" collapsed="false">
      <c r="B570" s="63" t="n">
        <v>44676</v>
      </c>
      <c r="C570" s="94" t="n">
        <v>1145</v>
      </c>
      <c r="D570" s="91"/>
      <c r="E570" s="91" t="s">
        <v>322</v>
      </c>
      <c r="F570" s="91" t="s">
        <v>471</v>
      </c>
      <c r="G570" s="115" t="n">
        <v>13172.6</v>
      </c>
      <c r="H570" s="95" t="n">
        <v>4.8</v>
      </c>
    </row>
    <row r="571" customFormat="false" ht="38.25" hidden="false" customHeight="true" outlineLevel="0" collapsed="false">
      <c r="B571" s="63" t="n">
        <v>44676</v>
      </c>
      <c r="C571" s="94" t="n">
        <v>1146</v>
      </c>
      <c r="D571" s="91"/>
      <c r="E571" s="91" t="s">
        <v>189</v>
      </c>
      <c r="F571" s="91" t="s">
        <v>189</v>
      </c>
      <c r="G571" s="115" t="n">
        <v>0</v>
      </c>
      <c r="H571" s="95"/>
    </row>
    <row r="572" customFormat="false" ht="38.25" hidden="false" customHeight="true" outlineLevel="0" collapsed="false">
      <c r="B572" s="63" t="n">
        <v>44676</v>
      </c>
      <c r="C572" s="94" t="n">
        <v>1147</v>
      </c>
      <c r="D572" s="91"/>
      <c r="E572" s="91" t="s">
        <v>107</v>
      </c>
      <c r="F572" s="91" t="s">
        <v>471</v>
      </c>
      <c r="G572" s="115" t="n">
        <v>13172.6</v>
      </c>
      <c r="H572" s="95" t="n">
        <v>4.8</v>
      </c>
    </row>
    <row r="573" customFormat="false" ht="38.25" hidden="false" customHeight="true" outlineLevel="0" collapsed="false">
      <c r="B573" s="63" t="n">
        <v>44676</v>
      </c>
      <c r="C573" s="94" t="n">
        <v>1148</v>
      </c>
      <c r="D573" s="91"/>
      <c r="E573" s="91" t="s">
        <v>448</v>
      </c>
      <c r="F573" s="91" t="s">
        <v>471</v>
      </c>
      <c r="G573" s="115" t="n">
        <v>13172.6</v>
      </c>
      <c r="H573" s="95" t="n">
        <v>4.9</v>
      </c>
    </row>
    <row r="574" customFormat="false" ht="38.25" hidden="false" customHeight="true" outlineLevel="0" collapsed="false">
      <c r="B574" s="63" t="n">
        <v>44676</v>
      </c>
      <c r="C574" s="94" t="n">
        <v>1149</v>
      </c>
      <c r="D574" s="91"/>
      <c r="E574" s="91" t="s">
        <v>189</v>
      </c>
      <c r="F574" s="91" t="s">
        <v>189</v>
      </c>
      <c r="G574" s="115" t="n">
        <v>0</v>
      </c>
      <c r="H574" s="95"/>
    </row>
    <row r="575" customFormat="false" ht="38.25" hidden="false" customHeight="true" outlineLevel="0" collapsed="false">
      <c r="B575" s="63" t="n">
        <v>44676</v>
      </c>
      <c r="C575" s="94" t="n">
        <v>1150</v>
      </c>
      <c r="D575" s="91"/>
      <c r="E575" s="91" t="s">
        <v>472</v>
      </c>
      <c r="F575" s="91" t="s">
        <v>473</v>
      </c>
      <c r="G575" s="115" t="n">
        <v>14113.5</v>
      </c>
      <c r="H575" s="95" t="n">
        <v>4.4</v>
      </c>
    </row>
    <row r="576" customFormat="false" ht="38.25" hidden="false" customHeight="true" outlineLevel="0" collapsed="false">
      <c r="B576" s="63" t="n">
        <v>44676</v>
      </c>
      <c r="C576" s="94" t="n">
        <v>1151</v>
      </c>
      <c r="D576" s="91"/>
      <c r="E576" s="91" t="s">
        <v>189</v>
      </c>
      <c r="F576" s="91" t="s">
        <v>189</v>
      </c>
      <c r="G576" s="115" t="n">
        <v>0</v>
      </c>
      <c r="H576" s="95"/>
    </row>
    <row r="577" customFormat="false" ht="38.25" hidden="false" customHeight="true" outlineLevel="0" collapsed="false">
      <c r="B577" s="63" t="n">
        <v>44676</v>
      </c>
      <c r="C577" s="94" t="n">
        <v>1152</v>
      </c>
      <c r="D577" s="91"/>
      <c r="E577" s="91" t="s">
        <v>100</v>
      </c>
      <c r="F577" s="91" t="s">
        <v>292</v>
      </c>
      <c r="G577" s="115" t="n">
        <v>4950</v>
      </c>
      <c r="H577" s="95" t="n">
        <v>8.2</v>
      </c>
    </row>
    <row r="578" customFormat="false" ht="38.25" hidden="false" customHeight="true" outlineLevel="0" collapsed="false">
      <c r="B578" s="63" t="n">
        <v>44676</v>
      </c>
      <c r="C578" s="94" t="n">
        <v>1153</v>
      </c>
      <c r="D578" s="91"/>
      <c r="E578" s="91" t="s">
        <v>100</v>
      </c>
      <c r="F578" s="91" t="s">
        <v>474</v>
      </c>
      <c r="G578" s="115" t="n">
        <v>823</v>
      </c>
      <c r="H578" s="95" t="n">
        <v>3.6</v>
      </c>
    </row>
    <row r="579" customFormat="false" ht="38.25" hidden="false" customHeight="true" outlineLevel="0" collapsed="false">
      <c r="B579" s="63" t="n">
        <v>44681</v>
      </c>
      <c r="C579" s="94"/>
      <c r="D579" s="91"/>
      <c r="E579" s="91" t="s">
        <v>475</v>
      </c>
      <c r="F579" s="91" t="s">
        <v>476</v>
      </c>
      <c r="G579" s="115" t="n">
        <v>2966.85</v>
      </c>
      <c r="H579" s="95" t="n">
        <v>2.3</v>
      </c>
    </row>
    <row r="580" customFormat="false" ht="38.25" hidden="false" customHeight="true" outlineLevel="0" collapsed="false">
      <c r="B580" s="56" t="s">
        <v>477</v>
      </c>
      <c r="C580" s="57"/>
      <c r="D580" s="90"/>
      <c r="E580" s="59" t="s">
        <v>80</v>
      </c>
      <c r="F580" s="58"/>
      <c r="G580" s="60" t="n">
        <f aca="false">SUM(G581:G651)</f>
        <v>500718.63</v>
      </c>
      <c r="H580" s="95"/>
    </row>
    <row r="581" customFormat="false" ht="38.25" hidden="false" customHeight="true" outlineLevel="0" collapsed="false">
      <c r="B581" s="63" t="n">
        <v>44686</v>
      </c>
      <c r="C581" s="94" t="n">
        <v>1154</v>
      </c>
      <c r="D581" s="91"/>
      <c r="E581" s="91" t="s">
        <v>100</v>
      </c>
      <c r="F581" s="91" t="s">
        <v>478</v>
      </c>
      <c r="G581" s="115" t="n">
        <v>1000</v>
      </c>
      <c r="H581" s="95" t="n">
        <v>2.2</v>
      </c>
    </row>
    <row r="582" customFormat="false" ht="38.25" hidden="false" customHeight="true" outlineLevel="0" collapsed="false">
      <c r="B582" s="63" t="n">
        <v>44685</v>
      </c>
      <c r="C582" s="94" t="n">
        <v>1155</v>
      </c>
      <c r="D582" s="91"/>
      <c r="E582" s="91" t="s">
        <v>479</v>
      </c>
      <c r="F582" s="91" t="s">
        <v>480</v>
      </c>
      <c r="G582" s="115" t="n">
        <v>5442.8</v>
      </c>
      <c r="H582" s="95" t="n">
        <v>3.6</v>
      </c>
    </row>
    <row r="583" customFormat="false" ht="38.25" hidden="false" customHeight="true" outlineLevel="0" collapsed="false">
      <c r="B583" s="63" t="n">
        <v>44685</v>
      </c>
      <c r="C583" s="94" t="n">
        <v>1156</v>
      </c>
      <c r="D583" s="91"/>
      <c r="E583" s="91" t="s">
        <v>481</v>
      </c>
      <c r="F583" s="91" t="s">
        <v>482</v>
      </c>
      <c r="G583" s="115" t="n">
        <v>4662.44</v>
      </c>
      <c r="H583" s="95" t="n">
        <v>8.2</v>
      </c>
    </row>
    <row r="584" customFormat="false" ht="38.25" hidden="false" customHeight="true" outlineLevel="0" collapsed="false">
      <c r="B584" s="63" t="n">
        <v>44692</v>
      </c>
      <c r="C584" s="94" t="n">
        <v>1156</v>
      </c>
      <c r="D584" s="91"/>
      <c r="E584" s="91" t="s">
        <v>481</v>
      </c>
      <c r="F584" s="91" t="s">
        <v>257</v>
      </c>
      <c r="G584" s="115" t="n">
        <v>2767.69</v>
      </c>
      <c r="H584" s="95" t="n">
        <v>4.12</v>
      </c>
    </row>
    <row r="585" customFormat="false" ht="38.25" hidden="false" customHeight="true" outlineLevel="0" collapsed="false">
      <c r="B585" s="63" t="n">
        <v>44692</v>
      </c>
      <c r="C585" s="94" t="n">
        <v>1156</v>
      </c>
      <c r="D585" s="91"/>
      <c r="E585" s="91" t="s">
        <v>481</v>
      </c>
      <c r="F585" s="91" t="s">
        <v>272</v>
      </c>
      <c r="G585" s="115" t="n">
        <v>1827.12</v>
      </c>
      <c r="H585" s="95" t="n">
        <v>3.6</v>
      </c>
    </row>
    <row r="586" customFormat="false" ht="38.25" hidden="false" customHeight="true" outlineLevel="0" collapsed="false">
      <c r="B586" s="63" t="n">
        <v>44692</v>
      </c>
      <c r="C586" s="94" t="n">
        <v>1156</v>
      </c>
      <c r="D586" s="91"/>
      <c r="E586" s="91" t="s">
        <v>481</v>
      </c>
      <c r="F586" s="91" t="s">
        <v>272</v>
      </c>
      <c r="G586" s="115" t="n">
        <v>4396.53</v>
      </c>
      <c r="H586" s="95" t="n">
        <v>2.1</v>
      </c>
    </row>
    <row r="587" customFormat="false" ht="38.25" hidden="false" customHeight="true" outlineLevel="0" collapsed="false">
      <c r="B587" s="63" t="n">
        <v>44692</v>
      </c>
      <c r="C587" s="94" t="n">
        <v>1157</v>
      </c>
      <c r="D587" s="91"/>
      <c r="E587" s="91" t="s">
        <v>100</v>
      </c>
      <c r="F587" s="91" t="s">
        <v>483</v>
      </c>
      <c r="G587" s="115" t="n">
        <v>600</v>
      </c>
      <c r="H587" s="95" t="n">
        <v>2.2</v>
      </c>
    </row>
    <row r="588" customFormat="false" ht="38.25" hidden="false" customHeight="true" outlineLevel="0" collapsed="false">
      <c r="B588" s="63" t="n">
        <v>44692</v>
      </c>
      <c r="C588" s="94" t="n">
        <v>1158</v>
      </c>
      <c r="D588" s="91"/>
      <c r="E588" s="91" t="s">
        <v>484</v>
      </c>
      <c r="F588" s="91" t="s">
        <v>485</v>
      </c>
      <c r="G588" s="115" t="n">
        <v>1860</v>
      </c>
      <c r="H588" s="95" t="n">
        <v>3.4</v>
      </c>
    </row>
    <row r="589" customFormat="false" ht="38.25" hidden="false" customHeight="true" outlineLevel="0" collapsed="false">
      <c r="B589" s="63" t="n">
        <v>44692</v>
      </c>
      <c r="C589" s="94" t="n">
        <v>1159</v>
      </c>
      <c r="D589" s="91"/>
      <c r="E589" s="91" t="s">
        <v>100</v>
      </c>
      <c r="F589" s="91" t="s">
        <v>486</v>
      </c>
      <c r="G589" s="115" t="n">
        <v>8936.32</v>
      </c>
      <c r="H589" s="95" t="n">
        <v>3.4</v>
      </c>
    </row>
    <row r="590" customFormat="false" ht="38.25" hidden="false" customHeight="true" outlineLevel="0" collapsed="false">
      <c r="B590" s="63" t="n">
        <v>44692</v>
      </c>
      <c r="C590" s="94" t="n">
        <v>1159</v>
      </c>
      <c r="D590" s="91"/>
      <c r="E590" s="91" t="s">
        <v>100</v>
      </c>
      <c r="F590" s="91" t="s">
        <v>271</v>
      </c>
      <c r="G590" s="115" t="n">
        <v>600</v>
      </c>
      <c r="H590" s="95" t="n">
        <v>2.2</v>
      </c>
    </row>
    <row r="591" customFormat="false" ht="38.25" hidden="false" customHeight="true" outlineLevel="0" collapsed="false">
      <c r="B591" s="63" t="n">
        <v>44692</v>
      </c>
      <c r="C591" s="94" t="n">
        <v>1159</v>
      </c>
      <c r="D591" s="91"/>
      <c r="E591" s="91" t="s">
        <v>100</v>
      </c>
      <c r="F591" s="91" t="s">
        <v>445</v>
      </c>
      <c r="G591" s="115" t="n">
        <v>256.59</v>
      </c>
      <c r="H591" s="95" t="n">
        <v>3.6</v>
      </c>
    </row>
    <row r="592" customFormat="false" ht="38.25" hidden="false" customHeight="true" outlineLevel="0" collapsed="false">
      <c r="B592" s="63" t="n">
        <v>44692</v>
      </c>
      <c r="C592" s="94" t="n">
        <v>1159</v>
      </c>
      <c r="D592" s="91"/>
      <c r="E592" s="91" t="s">
        <v>100</v>
      </c>
      <c r="F592" s="91" t="s">
        <v>487</v>
      </c>
      <c r="G592" s="115" t="n">
        <v>2139.76</v>
      </c>
      <c r="H592" s="95" t="n">
        <v>5.2</v>
      </c>
    </row>
    <row r="593" customFormat="false" ht="38.25" hidden="false" customHeight="true" outlineLevel="0" collapsed="false">
      <c r="B593" s="63" t="n">
        <v>44700</v>
      </c>
      <c r="C593" s="94" t="n">
        <v>1160</v>
      </c>
      <c r="D593" s="91"/>
      <c r="E593" s="91" t="s">
        <v>100</v>
      </c>
      <c r="F593" s="91" t="s">
        <v>488</v>
      </c>
      <c r="G593" s="115" t="n">
        <v>6803</v>
      </c>
      <c r="H593" s="95" t="n">
        <v>3.4</v>
      </c>
    </row>
    <row r="594" customFormat="false" ht="38.25" hidden="false" customHeight="true" outlineLevel="0" collapsed="false">
      <c r="B594" s="63" t="n">
        <v>44700</v>
      </c>
      <c r="C594" s="94" t="n">
        <v>1160</v>
      </c>
      <c r="D594" s="91"/>
      <c r="E594" s="91" t="s">
        <v>100</v>
      </c>
      <c r="F594" s="91" t="s">
        <v>488</v>
      </c>
      <c r="G594" s="115" t="n">
        <v>1371</v>
      </c>
      <c r="H594" s="95" t="n">
        <v>5.2</v>
      </c>
    </row>
    <row r="595" customFormat="false" ht="38.25" hidden="false" customHeight="true" outlineLevel="0" collapsed="false">
      <c r="B595" s="63"/>
      <c r="C595" s="94" t="n">
        <v>1160</v>
      </c>
      <c r="D595" s="91"/>
      <c r="E595" s="91" t="s">
        <v>100</v>
      </c>
      <c r="F595" s="91" t="s">
        <v>488</v>
      </c>
      <c r="G595" s="115" t="n">
        <v>894</v>
      </c>
      <c r="H595" s="95" t="n">
        <v>8.2</v>
      </c>
    </row>
    <row r="596" customFormat="false" ht="38.25" hidden="false" customHeight="true" outlineLevel="0" collapsed="false">
      <c r="B596" s="63" t="n">
        <v>44700</v>
      </c>
      <c r="C596" s="94" t="n">
        <v>1160</v>
      </c>
      <c r="D596" s="91"/>
      <c r="E596" s="91" t="s">
        <v>100</v>
      </c>
      <c r="F596" s="91" t="s">
        <v>488</v>
      </c>
      <c r="G596" s="115" t="n">
        <v>1000</v>
      </c>
      <c r="H596" s="95" t="n">
        <v>2.2</v>
      </c>
    </row>
    <row r="597" customFormat="false" ht="38.25" hidden="false" customHeight="true" outlineLevel="0" collapsed="false">
      <c r="B597" s="63" t="n">
        <v>44700</v>
      </c>
      <c r="C597" s="94" t="n">
        <v>1161</v>
      </c>
      <c r="D597" s="91"/>
      <c r="E597" s="91" t="s">
        <v>100</v>
      </c>
      <c r="F597" s="91" t="s">
        <v>489</v>
      </c>
      <c r="G597" s="115" t="n">
        <v>3157.84</v>
      </c>
      <c r="H597" s="95" t="n">
        <v>8.2</v>
      </c>
    </row>
    <row r="598" customFormat="false" ht="38.25" hidden="false" customHeight="true" outlineLevel="0" collapsed="false">
      <c r="B598" s="63"/>
      <c r="C598" s="94" t="n">
        <v>1161</v>
      </c>
      <c r="D598" s="91"/>
      <c r="E598" s="91" t="s">
        <v>100</v>
      </c>
      <c r="F598" s="91" t="s">
        <v>490</v>
      </c>
      <c r="G598" s="115" t="n">
        <v>2000</v>
      </c>
      <c r="H598" s="95" t="n">
        <v>2.2</v>
      </c>
    </row>
    <row r="599" customFormat="false" ht="38.25" hidden="false" customHeight="true" outlineLevel="0" collapsed="false">
      <c r="B599" s="63"/>
      <c r="C599" s="94" t="n">
        <v>1161</v>
      </c>
      <c r="D599" s="91"/>
      <c r="E599" s="91" t="s">
        <v>100</v>
      </c>
      <c r="F599" s="91" t="s">
        <v>491</v>
      </c>
      <c r="G599" s="115" t="n">
        <v>765</v>
      </c>
      <c r="H599" s="95" t="n">
        <v>5.2</v>
      </c>
    </row>
    <row r="600" customFormat="false" ht="38.25" hidden="false" customHeight="true" outlineLevel="0" collapsed="false">
      <c r="B600" s="63" t="n">
        <v>44701</v>
      </c>
      <c r="C600" s="94" t="n">
        <v>1162</v>
      </c>
      <c r="D600" s="91"/>
      <c r="E600" s="91" t="s">
        <v>413</v>
      </c>
      <c r="F600" s="91" t="s">
        <v>492</v>
      </c>
      <c r="G600" s="115" t="n">
        <v>2120</v>
      </c>
      <c r="H600" s="95" t="n">
        <v>3.6</v>
      </c>
    </row>
    <row r="601" customFormat="false" ht="38.25" hidden="false" customHeight="true" outlineLevel="0" collapsed="false">
      <c r="B601" s="63" t="n">
        <v>44701</v>
      </c>
      <c r="C601" s="94" t="s">
        <v>493</v>
      </c>
      <c r="D601" s="91"/>
      <c r="E601" s="91" t="s">
        <v>494</v>
      </c>
      <c r="F601" s="91" t="s">
        <v>495</v>
      </c>
      <c r="G601" s="115"/>
      <c r="H601" s="95"/>
    </row>
    <row r="602" customFormat="false" ht="38.25" hidden="false" customHeight="true" outlineLevel="0" collapsed="false">
      <c r="B602" s="63" t="n">
        <v>44701</v>
      </c>
      <c r="C602" s="94" t="n">
        <v>1163</v>
      </c>
      <c r="D602" s="91"/>
      <c r="E602" s="91" t="s">
        <v>494</v>
      </c>
      <c r="F602" s="117" t="s">
        <v>496</v>
      </c>
      <c r="G602" s="115" t="n">
        <v>1847</v>
      </c>
      <c r="H602" s="111" t="s">
        <v>19</v>
      </c>
    </row>
    <row r="603" customFormat="false" ht="38.25" hidden="false" customHeight="true" outlineLevel="0" collapsed="false">
      <c r="B603" s="63" t="n">
        <v>44701</v>
      </c>
      <c r="C603" s="94" t="n">
        <v>1163</v>
      </c>
      <c r="D603" s="91"/>
      <c r="E603" s="91" t="s">
        <v>494</v>
      </c>
      <c r="F603" s="117" t="s">
        <v>497</v>
      </c>
      <c r="G603" s="121" t="n">
        <v>591</v>
      </c>
      <c r="H603" s="112" t="n">
        <v>1.1</v>
      </c>
    </row>
    <row r="604" customFormat="false" ht="38.25" hidden="false" customHeight="true" outlineLevel="0" collapsed="false">
      <c r="B604" s="63" t="n">
        <v>44701</v>
      </c>
      <c r="C604" s="94" t="n">
        <v>1163</v>
      </c>
      <c r="D604" s="91"/>
      <c r="E604" s="91" t="s">
        <v>494</v>
      </c>
      <c r="F604" s="117" t="s">
        <v>498</v>
      </c>
      <c r="G604" s="121" t="n">
        <v>780.12</v>
      </c>
      <c r="H604" s="112" t="n">
        <v>1.2</v>
      </c>
    </row>
    <row r="605" customFormat="false" ht="38.25" hidden="false" customHeight="true" outlineLevel="0" collapsed="false">
      <c r="B605" s="63" t="n">
        <v>44701</v>
      </c>
      <c r="C605" s="94" t="n">
        <v>1163</v>
      </c>
      <c r="D605" s="91"/>
      <c r="E605" s="91" t="s">
        <v>494</v>
      </c>
      <c r="F605" s="117" t="s">
        <v>499</v>
      </c>
      <c r="G605" s="121" t="n">
        <v>5886.65</v>
      </c>
      <c r="H605" s="112" t="n">
        <v>3.3</v>
      </c>
    </row>
    <row r="606" customFormat="false" ht="38.25" hidden="false" customHeight="true" outlineLevel="0" collapsed="false">
      <c r="B606" s="63" t="n">
        <v>44701</v>
      </c>
      <c r="C606" s="94" t="n">
        <v>1163</v>
      </c>
      <c r="D606" s="91"/>
      <c r="E606" s="91" t="s">
        <v>494</v>
      </c>
      <c r="F606" s="117" t="s">
        <v>500</v>
      </c>
      <c r="G606" s="121" t="n">
        <v>2275.35</v>
      </c>
      <c r="H606" s="112" t="n">
        <v>3.1</v>
      </c>
    </row>
    <row r="607" customFormat="false" ht="38.25" hidden="false" customHeight="true" outlineLevel="0" collapsed="false">
      <c r="B607" s="63" t="n">
        <v>44701</v>
      </c>
      <c r="C607" s="94" t="n">
        <v>1163</v>
      </c>
      <c r="D607" s="91"/>
      <c r="E607" s="91" t="s">
        <v>494</v>
      </c>
      <c r="F607" s="117" t="s">
        <v>501</v>
      </c>
      <c r="G607" s="121" t="n">
        <v>55210.03</v>
      </c>
      <c r="H607" s="112" t="n">
        <v>4.11</v>
      </c>
    </row>
    <row r="608" customFormat="false" ht="38.25" hidden="false" customHeight="true" outlineLevel="0" collapsed="false">
      <c r="B608" s="63" t="n">
        <v>44701</v>
      </c>
      <c r="C608" s="94" t="n">
        <v>1163</v>
      </c>
      <c r="D608" s="91"/>
      <c r="E608" s="91" t="s">
        <v>494</v>
      </c>
      <c r="F608" s="117" t="s">
        <v>502</v>
      </c>
      <c r="G608" s="121" t="n">
        <v>1477.5</v>
      </c>
      <c r="H608" s="112" t="n">
        <v>4.01</v>
      </c>
    </row>
    <row r="609" customFormat="false" ht="38.25" hidden="false" customHeight="true" outlineLevel="0" collapsed="false">
      <c r="B609" s="63" t="n">
        <v>44701</v>
      </c>
      <c r="C609" s="94" t="n">
        <v>1163</v>
      </c>
      <c r="D609" s="91"/>
      <c r="E609" s="91" t="s">
        <v>494</v>
      </c>
      <c r="F609" s="117" t="s">
        <v>503</v>
      </c>
      <c r="G609" s="115" t="n">
        <v>1536.6</v>
      </c>
      <c r="H609" s="112" t="n">
        <v>4.2</v>
      </c>
    </row>
    <row r="610" customFormat="false" ht="38.25" hidden="false" customHeight="true" outlineLevel="0" collapsed="false">
      <c r="B610" s="63" t="n">
        <v>44701</v>
      </c>
      <c r="C610" s="94" t="n">
        <v>1163</v>
      </c>
      <c r="D610" s="91"/>
      <c r="E610" s="91" t="s">
        <v>494</v>
      </c>
      <c r="F610" s="117" t="s">
        <v>504</v>
      </c>
      <c r="G610" s="115" t="n">
        <v>1536.6</v>
      </c>
      <c r="H610" s="112" t="n">
        <v>4.3</v>
      </c>
    </row>
    <row r="611" customFormat="false" ht="38.25" hidden="false" customHeight="true" outlineLevel="0" collapsed="false">
      <c r="B611" s="63" t="n">
        <v>44701</v>
      </c>
      <c r="C611" s="94" t="n">
        <v>1163</v>
      </c>
      <c r="D611" s="91"/>
      <c r="E611" s="91" t="s">
        <v>494</v>
      </c>
      <c r="F611" s="117" t="s">
        <v>505</v>
      </c>
      <c r="G611" s="115" t="n">
        <v>886.5</v>
      </c>
      <c r="H611" s="112" t="n">
        <v>4.4</v>
      </c>
    </row>
    <row r="612" customFormat="false" ht="38.25" hidden="false" customHeight="true" outlineLevel="0" collapsed="false">
      <c r="B612" s="63" t="n">
        <v>44701</v>
      </c>
      <c r="C612" s="94" t="n">
        <v>1163</v>
      </c>
      <c r="D612" s="91"/>
      <c r="E612" s="91" t="s">
        <v>494</v>
      </c>
      <c r="F612" s="117" t="s">
        <v>506</v>
      </c>
      <c r="G612" s="115" t="n">
        <v>1359.3</v>
      </c>
      <c r="H612" s="112" t="n">
        <v>4.5</v>
      </c>
    </row>
    <row r="613" customFormat="false" ht="38.25" hidden="false" customHeight="true" outlineLevel="0" collapsed="false">
      <c r="B613" s="63" t="n">
        <v>44701</v>
      </c>
      <c r="C613" s="94" t="n">
        <v>1163</v>
      </c>
      <c r="D613" s="91"/>
      <c r="E613" s="91" t="s">
        <v>494</v>
      </c>
      <c r="F613" s="117" t="s">
        <v>507</v>
      </c>
      <c r="G613" s="115" t="n">
        <v>679.65</v>
      </c>
      <c r="H613" s="112" t="n">
        <v>4.6</v>
      </c>
    </row>
    <row r="614" customFormat="false" ht="38.25" hidden="false" customHeight="true" outlineLevel="0" collapsed="false">
      <c r="B614" s="63" t="n">
        <v>44701</v>
      </c>
      <c r="C614" s="94" t="n">
        <v>1163</v>
      </c>
      <c r="D614" s="91"/>
      <c r="E614" s="91" t="s">
        <v>494</v>
      </c>
      <c r="F614" s="117" t="s">
        <v>508</v>
      </c>
      <c r="G614" s="115" t="n">
        <v>2038.95</v>
      </c>
      <c r="H614" s="112" t="n">
        <v>4.7</v>
      </c>
    </row>
    <row r="615" customFormat="false" ht="38.25" hidden="false" customHeight="true" outlineLevel="0" collapsed="false">
      <c r="B615" s="63" t="n">
        <v>44701</v>
      </c>
      <c r="C615" s="94" t="n">
        <v>1163</v>
      </c>
      <c r="D615" s="91"/>
      <c r="E615" s="91" t="s">
        <v>494</v>
      </c>
      <c r="F615" s="117" t="s">
        <v>509</v>
      </c>
      <c r="G615" s="115" t="n">
        <v>4875.75</v>
      </c>
      <c r="H615" s="112" t="n">
        <v>4.8</v>
      </c>
    </row>
    <row r="616" customFormat="false" ht="38.25" hidden="false" customHeight="true" outlineLevel="0" collapsed="false">
      <c r="B616" s="63" t="n">
        <v>44701</v>
      </c>
      <c r="C616" s="94" t="n">
        <v>1163</v>
      </c>
      <c r="D616" s="91"/>
      <c r="E616" s="91" t="s">
        <v>494</v>
      </c>
      <c r="F616" s="117" t="s">
        <v>510</v>
      </c>
      <c r="G616" s="115" t="n">
        <v>4137</v>
      </c>
      <c r="H616" s="95" t="n">
        <v>4.9</v>
      </c>
    </row>
    <row r="617" customFormat="false" ht="38.25" hidden="false" customHeight="true" outlineLevel="0" collapsed="false">
      <c r="B617" s="63" t="n">
        <v>44704</v>
      </c>
      <c r="C617" s="94" t="n">
        <v>1164</v>
      </c>
      <c r="D617" s="91"/>
      <c r="E617" s="91" t="s">
        <v>511</v>
      </c>
      <c r="F617" s="91" t="s">
        <v>512</v>
      </c>
      <c r="G617" s="115" t="n">
        <v>35993.65</v>
      </c>
      <c r="H617" s="95" t="n">
        <v>3.1</v>
      </c>
    </row>
    <row r="618" customFormat="false" ht="38.25" hidden="false" customHeight="true" outlineLevel="0" collapsed="false">
      <c r="B618" s="63" t="n">
        <v>44704</v>
      </c>
      <c r="C618" s="94" t="n">
        <v>1165</v>
      </c>
      <c r="D618" s="91"/>
      <c r="E618" s="91" t="s">
        <v>189</v>
      </c>
      <c r="F618" s="91" t="s">
        <v>189</v>
      </c>
      <c r="G618" s="115" t="n">
        <v>0</v>
      </c>
      <c r="H618" s="95"/>
    </row>
    <row r="619" customFormat="false" ht="38.25" hidden="false" customHeight="true" outlineLevel="0" collapsed="false">
      <c r="B619" s="63" t="n">
        <v>44704</v>
      </c>
      <c r="C619" s="94" t="n">
        <v>1166</v>
      </c>
      <c r="D619" s="91"/>
      <c r="E619" s="91" t="s">
        <v>513</v>
      </c>
      <c r="F619" s="91" t="s">
        <v>512</v>
      </c>
      <c r="G619" s="115" t="n">
        <v>9409</v>
      </c>
      <c r="H619" s="95" t="n">
        <v>1.1</v>
      </c>
    </row>
    <row r="620" customFormat="false" ht="38.25" hidden="false" customHeight="true" outlineLevel="0" collapsed="false">
      <c r="B620" s="63" t="n">
        <v>44704</v>
      </c>
      <c r="C620" s="94" t="n">
        <v>1167</v>
      </c>
      <c r="D620" s="91"/>
      <c r="E620" s="91" t="s">
        <v>103</v>
      </c>
      <c r="F620" s="91" t="s">
        <v>512</v>
      </c>
      <c r="G620" s="115" t="n">
        <v>23522.5</v>
      </c>
      <c r="H620" s="95" t="n">
        <v>4.01</v>
      </c>
    </row>
    <row r="621" customFormat="false" ht="38.25" hidden="false" customHeight="true" outlineLevel="0" collapsed="false">
      <c r="B621" s="63" t="n">
        <v>44704</v>
      </c>
      <c r="C621" s="94" t="n">
        <v>1168</v>
      </c>
      <c r="D621" s="91"/>
      <c r="E621" s="91" t="s">
        <v>246</v>
      </c>
      <c r="F621" s="91" t="s">
        <v>512</v>
      </c>
      <c r="G621" s="115" t="n">
        <v>12419.88</v>
      </c>
      <c r="H621" s="95" t="n">
        <v>1.2</v>
      </c>
    </row>
    <row r="622" customFormat="false" ht="38.25" hidden="false" customHeight="true" outlineLevel="0" collapsed="false">
      <c r="B622" s="63" t="n">
        <v>44704</v>
      </c>
      <c r="C622" s="94" t="n">
        <v>1169</v>
      </c>
      <c r="D622" s="91"/>
      <c r="E622" s="91" t="s">
        <v>514</v>
      </c>
      <c r="F622" s="91" t="s">
        <v>512</v>
      </c>
      <c r="G622" s="115" t="n">
        <v>24463.4</v>
      </c>
      <c r="H622" s="95" t="n">
        <v>4.3</v>
      </c>
    </row>
    <row r="623" customFormat="false" ht="38.25" hidden="false" customHeight="true" outlineLevel="0" collapsed="false">
      <c r="B623" s="63" t="n">
        <v>44704</v>
      </c>
      <c r="C623" s="94" t="n">
        <v>1170</v>
      </c>
      <c r="D623" s="91"/>
      <c r="E623" s="91" t="s">
        <v>515</v>
      </c>
      <c r="F623" s="91" t="s">
        <v>512</v>
      </c>
      <c r="G623" s="115" t="n">
        <v>14113.5</v>
      </c>
      <c r="H623" s="95" t="n">
        <v>4.4</v>
      </c>
    </row>
    <row r="624" customFormat="false" ht="38.25" hidden="false" customHeight="true" outlineLevel="0" collapsed="false">
      <c r="B624" s="63" t="n">
        <v>44704</v>
      </c>
      <c r="C624" s="94" t="n">
        <v>1171</v>
      </c>
      <c r="D624" s="91"/>
      <c r="E624" s="91" t="s">
        <v>105</v>
      </c>
      <c r="F624" s="91" t="s">
        <v>512</v>
      </c>
      <c r="G624" s="115" t="n">
        <v>13172.6</v>
      </c>
      <c r="H624" s="95" t="n">
        <v>4.8</v>
      </c>
    </row>
    <row r="625" customFormat="false" ht="38.25" hidden="false" customHeight="true" outlineLevel="0" collapsed="false">
      <c r="B625" s="63" t="n">
        <v>44704</v>
      </c>
      <c r="C625" s="94" t="n">
        <v>1172</v>
      </c>
      <c r="D625" s="91"/>
      <c r="E625" s="91" t="s">
        <v>106</v>
      </c>
      <c r="F625" s="91" t="s">
        <v>512</v>
      </c>
      <c r="G625" s="115" t="n">
        <v>13172.6</v>
      </c>
      <c r="H625" s="95" t="n">
        <v>4.9</v>
      </c>
    </row>
    <row r="626" customFormat="false" ht="38.25" hidden="false" customHeight="true" outlineLevel="0" collapsed="false">
      <c r="B626" s="63" t="n">
        <v>44704</v>
      </c>
      <c r="C626" s="94" t="n">
        <v>1173</v>
      </c>
      <c r="D626" s="91"/>
      <c r="E626" s="91" t="s">
        <v>107</v>
      </c>
      <c r="F626" s="91" t="s">
        <v>512</v>
      </c>
      <c r="G626" s="115" t="n">
        <v>13172.6</v>
      </c>
      <c r="H626" s="95" t="n">
        <v>4.9</v>
      </c>
    </row>
    <row r="627" customFormat="false" ht="38.25" hidden="false" customHeight="true" outlineLevel="0" collapsed="false">
      <c r="B627" s="63" t="n">
        <v>44704</v>
      </c>
      <c r="C627" s="94" t="n">
        <v>1174</v>
      </c>
      <c r="D627" s="91"/>
      <c r="E627" s="91" t="s">
        <v>516</v>
      </c>
      <c r="F627" s="91" t="s">
        <v>512</v>
      </c>
      <c r="G627" s="115" t="n">
        <v>13172.6</v>
      </c>
      <c r="H627" s="95" t="n">
        <v>4.9</v>
      </c>
    </row>
    <row r="628" customFormat="false" ht="38.25" hidden="false" customHeight="true" outlineLevel="0" collapsed="false">
      <c r="B628" s="63" t="n">
        <v>44704</v>
      </c>
      <c r="C628" s="94" t="n">
        <v>1175</v>
      </c>
      <c r="D628" s="91"/>
      <c r="E628" s="91" t="s">
        <v>109</v>
      </c>
      <c r="F628" s="91" t="s">
        <v>512</v>
      </c>
      <c r="G628" s="115" t="n">
        <v>13172.6</v>
      </c>
      <c r="H628" s="95" t="n">
        <v>4.8</v>
      </c>
    </row>
    <row r="629" customFormat="false" ht="38.25" hidden="false" customHeight="true" outlineLevel="0" collapsed="false">
      <c r="B629" s="63" t="n">
        <v>44704</v>
      </c>
      <c r="C629" s="94" t="n">
        <v>1176</v>
      </c>
      <c r="D629" s="91"/>
      <c r="E629" s="91" t="s">
        <v>110</v>
      </c>
      <c r="F629" s="91" t="s">
        <v>512</v>
      </c>
      <c r="G629" s="115" t="n">
        <v>15524.85</v>
      </c>
      <c r="H629" s="95" t="n">
        <v>4.9</v>
      </c>
    </row>
    <row r="630" customFormat="false" ht="38.25" hidden="false" customHeight="true" outlineLevel="0" collapsed="false">
      <c r="B630" s="63" t="n">
        <v>44704</v>
      </c>
      <c r="C630" s="94" t="n">
        <v>1177</v>
      </c>
      <c r="D630" s="91"/>
      <c r="E630" s="91" t="s">
        <v>517</v>
      </c>
      <c r="F630" s="91" t="s">
        <v>512</v>
      </c>
      <c r="G630" s="115" t="n">
        <v>15524.85</v>
      </c>
      <c r="H630" s="95" t="n">
        <v>4.8</v>
      </c>
    </row>
    <row r="631" customFormat="false" ht="38.25" hidden="false" customHeight="true" outlineLevel="0" collapsed="false">
      <c r="B631" s="63" t="n">
        <v>44704</v>
      </c>
      <c r="C631" s="94" t="n">
        <v>1178</v>
      </c>
      <c r="D631" s="91"/>
      <c r="E631" s="91" t="s">
        <v>113</v>
      </c>
      <c r="F631" s="91" t="s">
        <v>512</v>
      </c>
      <c r="G631" s="115" t="n">
        <v>10820.35</v>
      </c>
      <c r="H631" s="95" t="n">
        <v>4.5</v>
      </c>
    </row>
    <row r="632" customFormat="false" ht="38.25" hidden="false" customHeight="true" outlineLevel="0" collapsed="false">
      <c r="B632" s="63" t="n">
        <v>44704</v>
      </c>
      <c r="C632" s="94" t="n">
        <v>1179</v>
      </c>
      <c r="D632" s="91"/>
      <c r="E632" s="91" t="s">
        <v>189</v>
      </c>
      <c r="F632" s="91" t="s">
        <v>189</v>
      </c>
      <c r="G632" s="115" t="n">
        <v>0</v>
      </c>
      <c r="H632" s="95"/>
    </row>
    <row r="633" customFormat="false" ht="38.25" hidden="false" customHeight="true" outlineLevel="0" collapsed="false">
      <c r="B633" s="63" t="n">
        <v>44704</v>
      </c>
      <c r="C633" s="94" t="n">
        <v>1180</v>
      </c>
      <c r="D633" s="91"/>
      <c r="E633" s="91" t="s">
        <v>189</v>
      </c>
      <c r="F633" s="91" t="s">
        <v>189</v>
      </c>
      <c r="G633" s="115" t="n">
        <v>0</v>
      </c>
      <c r="H633" s="95"/>
    </row>
    <row r="634" customFormat="false" ht="38.25" hidden="false" customHeight="true" outlineLevel="0" collapsed="false">
      <c r="B634" s="63" t="n">
        <v>44704</v>
      </c>
      <c r="C634" s="94" t="n">
        <v>1181</v>
      </c>
      <c r="D634" s="91"/>
      <c r="E634" s="91" t="s">
        <v>189</v>
      </c>
      <c r="F634" s="91" t="s">
        <v>189</v>
      </c>
      <c r="G634" s="115" t="n">
        <v>0</v>
      </c>
      <c r="H634" s="95"/>
    </row>
    <row r="635" customFormat="false" ht="38.25" hidden="false" customHeight="true" outlineLevel="0" collapsed="false">
      <c r="B635" s="63" t="n">
        <v>44704</v>
      </c>
      <c r="C635" s="94" t="n">
        <v>1182</v>
      </c>
      <c r="D635" s="91"/>
      <c r="E635" s="91" t="s">
        <v>452</v>
      </c>
      <c r="F635" s="91" t="s">
        <v>512</v>
      </c>
      <c r="G635" s="115" t="n">
        <v>10820.35</v>
      </c>
      <c r="H635" s="95" t="n">
        <v>4.6</v>
      </c>
    </row>
    <row r="636" customFormat="false" ht="38.25" hidden="false" customHeight="true" outlineLevel="0" collapsed="false">
      <c r="B636" s="63" t="n">
        <v>44704</v>
      </c>
      <c r="C636" s="94" t="n">
        <v>1183</v>
      </c>
      <c r="D636" s="91"/>
      <c r="E636" s="91" t="s">
        <v>323</v>
      </c>
      <c r="F636" s="91" t="s">
        <v>512</v>
      </c>
      <c r="G636" s="115" t="n">
        <v>15524.85</v>
      </c>
      <c r="H636" s="95" t="n">
        <v>4.8</v>
      </c>
    </row>
    <row r="637" customFormat="false" ht="38.25" hidden="false" customHeight="true" outlineLevel="0" collapsed="false">
      <c r="B637" s="63" t="n">
        <v>44704</v>
      </c>
      <c r="C637" s="94" t="n">
        <v>1184</v>
      </c>
      <c r="D637" s="91"/>
      <c r="E637" s="91" t="s">
        <v>117</v>
      </c>
      <c r="F637" s="91" t="s">
        <v>512</v>
      </c>
      <c r="G637" s="115" t="n">
        <v>10820.35</v>
      </c>
      <c r="H637" s="95" t="n">
        <v>4.7</v>
      </c>
    </row>
    <row r="638" customFormat="false" ht="38.25" hidden="false" customHeight="true" outlineLevel="0" collapsed="false">
      <c r="B638" s="63" t="n">
        <v>44704</v>
      </c>
      <c r="C638" s="94" t="n">
        <v>1185</v>
      </c>
      <c r="D638" s="91"/>
      <c r="E638" s="91" t="s">
        <v>189</v>
      </c>
      <c r="F638" s="91" t="s">
        <v>189</v>
      </c>
      <c r="G638" s="115" t="n">
        <v>0</v>
      </c>
      <c r="H638" s="95"/>
    </row>
    <row r="639" customFormat="false" ht="38.25" hidden="false" customHeight="true" outlineLevel="0" collapsed="false">
      <c r="B639" s="63" t="n">
        <v>44704</v>
      </c>
      <c r="C639" s="94" t="n">
        <v>1186</v>
      </c>
      <c r="D639" s="91"/>
      <c r="E639" s="91" t="s">
        <v>518</v>
      </c>
      <c r="F639" s="91" t="s">
        <v>512</v>
      </c>
      <c r="G639" s="115" t="n">
        <v>10820.35</v>
      </c>
      <c r="H639" s="95" t="n">
        <v>4.7</v>
      </c>
    </row>
    <row r="640" customFormat="false" ht="38.25" hidden="false" customHeight="true" outlineLevel="0" collapsed="false">
      <c r="B640" s="63" t="n">
        <v>44704</v>
      </c>
      <c r="C640" s="94" t="n">
        <v>1187</v>
      </c>
      <c r="D640" s="91"/>
      <c r="E640" s="91" t="s">
        <v>189</v>
      </c>
      <c r="F640" s="91" t="s">
        <v>189</v>
      </c>
      <c r="G640" s="115" t="n">
        <v>0</v>
      </c>
      <c r="H640" s="95"/>
    </row>
    <row r="641" customFormat="false" ht="38.25" hidden="false" customHeight="true" outlineLevel="0" collapsed="false">
      <c r="B641" s="63" t="n">
        <v>44704</v>
      </c>
      <c r="C641" s="94" t="n">
        <v>1188</v>
      </c>
      <c r="D641" s="91"/>
      <c r="E641" s="91" t="s">
        <v>519</v>
      </c>
      <c r="F641" s="91" t="s">
        <v>512</v>
      </c>
      <c r="G641" s="115" t="n">
        <v>15524.85</v>
      </c>
      <c r="H641" s="95" t="n">
        <v>4.9</v>
      </c>
    </row>
    <row r="642" customFormat="false" ht="38.25" hidden="false" customHeight="true" outlineLevel="0" collapsed="false">
      <c r="B642" s="63" t="n">
        <v>44704</v>
      </c>
      <c r="C642" s="94" t="n">
        <v>1189</v>
      </c>
      <c r="D642" s="91"/>
      <c r="E642" s="91" t="s">
        <v>450</v>
      </c>
      <c r="F642" s="91" t="s">
        <v>512</v>
      </c>
      <c r="G642" s="115" t="n">
        <v>10820.35</v>
      </c>
      <c r="H642" s="95" t="n">
        <v>4.5</v>
      </c>
    </row>
    <row r="643" customFormat="false" ht="38.25" hidden="false" customHeight="true" outlineLevel="0" collapsed="false">
      <c r="B643" s="63" t="n">
        <v>44704</v>
      </c>
      <c r="C643" s="94" t="n">
        <v>1190</v>
      </c>
      <c r="D643" s="91"/>
      <c r="E643" s="91" t="s">
        <v>303</v>
      </c>
      <c r="F643" s="91" t="s">
        <v>512</v>
      </c>
      <c r="G643" s="115" t="n">
        <v>10820.35</v>
      </c>
      <c r="H643" s="95" t="n">
        <v>4.7</v>
      </c>
    </row>
    <row r="644" customFormat="false" ht="38.25" hidden="false" customHeight="true" outlineLevel="0" collapsed="false">
      <c r="B644" s="63" t="n">
        <v>44704</v>
      </c>
      <c r="C644" s="94" t="n">
        <v>1191</v>
      </c>
      <c r="D644" s="91"/>
      <c r="E644" s="91" t="s">
        <v>114</v>
      </c>
      <c r="F644" s="91" t="s">
        <v>512</v>
      </c>
      <c r="G644" s="115" t="n">
        <v>24463.4</v>
      </c>
      <c r="H644" s="95" t="n">
        <v>4.2</v>
      </c>
    </row>
    <row r="645" customFormat="false" ht="38.25" hidden="false" customHeight="true" outlineLevel="0" collapsed="false">
      <c r="B645" s="63" t="n">
        <v>44704</v>
      </c>
      <c r="C645" s="94" t="n">
        <v>1192</v>
      </c>
      <c r="D645" s="91"/>
      <c r="E645" s="91" t="s">
        <v>118</v>
      </c>
      <c r="F645" s="91" t="s">
        <v>512</v>
      </c>
      <c r="G645" s="115" t="n">
        <v>15524.85</v>
      </c>
      <c r="H645" s="95" t="n">
        <v>4.8</v>
      </c>
    </row>
    <row r="646" customFormat="false" ht="38.25" hidden="false" customHeight="true" outlineLevel="0" collapsed="false">
      <c r="B646" s="63"/>
      <c r="C646" s="94" t="n">
        <v>1193</v>
      </c>
      <c r="D646" s="91"/>
      <c r="E646" s="91" t="s">
        <v>189</v>
      </c>
      <c r="F646" s="91" t="s">
        <v>189</v>
      </c>
      <c r="G646" s="115" t="n">
        <v>0</v>
      </c>
      <c r="H646" s="95"/>
    </row>
    <row r="647" customFormat="false" ht="38.25" hidden="false" customHeight="true" outlineLevel="0" collapsed="false">
      <c r="B647" s="63"/>
      <c r="C647" s="94" t="n">
        <v>1194</v>
      </c>
      <c r="D647" s="91"/>
      <c r="E647" s="91" t="s">
        <v>511</v>
      </c>
      <c r="F647" s="91" t="s">
        <v>520</v>
      </c>
      <c r="G647" s="115" t="n">
        <v>5000</v>
      </c>
      <c r="H647" s="95" t="n">
        <v>5.2</v>
      </c>
    </row>
    <row r="648" customFormat="false" ht="38.25" hidden="false" customHeight="true" outlineLevel="0" collapsed="false">
      <c r="B648" s="63"/>
      <c r="C648" s="94" t="n">
        <v>1195</v>
      </c>
      <c r="D648" s="91"/>
      <c r="E648" s="91" t="s">
        <v>511</v>
      </c>
      <c r="F648" s="91" t="s">
        <v>521</v>
      </c>
      <c r="G648" s="115" t="n">
        <v>965.26</v>
      </c>
      <c r="H648" s="95" t="n">
        <v>8.2</v>
      </c>
    </row>
    <row r="649" customFormat="false" ht="38.25" hidden="false" customHeight="true" outlineLevel="0" collapsed="false">
      <c r="B649" s="63"/>
      <c r="C649" s="94" t="n">
        <v>1196</v>
      </c>
      <c r="D649" s="91"/>
      <c r="E649" s="91" t="s">
        <v>511</v>
      </c>
      <c r="F649" s="91" t="s">
        <v>522</v>
      </c>
      <c r="G649" s="115" t="n">
        <v>2611.31</v>
      </c>
      <c r="H649" s="95" t="n">
        <v>3.4</v>
      </c>
    </row>
    <row r="650" customFormat="false" ht="38.25" hidden="false" customHeight="true" outlineLevel="0" collapsed="false">
      <c r="B650" s="63"/>
      <c r="C650" s="94" t="n">
        <v>1196</v>
      </c>
      <c r="D650" s="91"/>
      <c r="E650" s="91" t="s">
        <v>511</v>
      </c>
      <c r="F650" s="91" t="s">
        <v>522</v>
      </c>
      <c r="G650" s="115" t="n">
        <v>900</v>
      </c>
      <c r="H650" s="95" t="n">
        <v>2.2</v>
      </c>
    </row>
    <row r="651" customFormat="false" ht="38.25" hidden="false" customHeight="true" outlineLevel="0" collapsed="false">
      <c r="B651" s="63" t="n">
        <v>44711</v>
      </c>
      <c r="C651" s="94"/>
      <c r="D651" s="91"/>
      <c r="E651" s="91" t="s">
        <v>523</v>
      </c>
      <c r="F651" s="91" t="s">
        <v>524</v>
      </c>
      <c r="G651" s="115" t="n">
        <v>729.29</v>
      </c>
      <c r="H651" s="95" t="n">
        <v>2.3</v>
      </c>
    </row>
    <row r="652" customFormat="false" ht="38.25" hidden="false" customHeight="true" outlineLevel="0" collapsed="false">
      <c r="B652" s="56" t="s">
        <v>525</v>
      </c>
      <c r="C652" s="57"/>
      <c r="D652" s="90"/>
      <c r="E652" s="59" t="s">
        <v>80</v>
      </c>
      <c r="F652" s="58"/>
      <c r="G652" s="60" t="n">
        <f aca="false">SUM(G653:G723)</f>
        <v>506179.06</v>
      </c>
      <c r="H652" s="95"/>
    </row>
    <row r="653" customFormat="false" ht="38.25" hidden="false" customHeight="true" outlineLevel="0" collapsed="false">
      <c r="B653" s="63" t="n">
        <v>44714</v>
      </c>
      <c r="C653" s="94" t="n">
        <v>1197</v>
      </c>
      <c r="D653" s="91"/>
      <c r="E653" s="91" t="s">
        <v>511</v>
      </c>
      <c r="F653" s="91" t="s">
        <v>526</v>
      </c>
      <c r="G653" s="115" t="n">
        <v>1600</v>
      </c>
      <c r="H653" s="95" t="n">
        <v>2.2</v>
      </c>
    </row>
    <row r="654" customFormat="false" ht="38.25" hidden="false" customHeight="true" outlineLevel="0" collapsed="false">
      <c r="B654" s="63"/>
      <c r="C654" s="94" t="n">
        <v>1197</v>
      </c>
      <c r="D654" s="91"/>
      <c r="E654" s="91" t="s">
        <v>511</v>
      </c>
      <c r="F654" s="91" t="s">
        <v>527</v>
      </c>
      <c r="G654" s="115" t="n">
        <v>1818</v>
      </c>
      <c r="H654" s="95" t="n">
        <v>3.6</v>
      </c>
    </row>
    <row r="655" customFormat="false" ht="38.25" hidden="false" customHeight="true" outlineLevel="0" collapsed="false">
      <c r="B655" s="63"/>
      <c r="C655" s="94" t="n">
        <v>1197</v>
      </c>
      <c r="D655" s="91"/>
      <c r="E655" s="91" t="s">
        <v>511</v>
      </c>
      <c r="F655" s="91" t="s">
        <v>528</v>
      </c>
      <c r="G655" s="115" t="n">
        <v>1722.06</v>
      </c>
      <c r="H655" s="95" t="n">
        <v>5.2</v>
      </c>
    </row>
    <row r="656" customFormat="false" ht="38.25" hidden="false" customHeight="true" outlineLevel="0" collapsed="false">
      <c r="B656" s="63"/>
      <c r="C656" s="94" t="n">
        <v>1197</v>
      </c>
      <c r="D656" s="91"/>
      <c r="E656" s="91" t="s">
        <v>511</v>
      </c>
      <c r="F656" s="91" t="s">
        <v>529</v>
      </c>
      <c r="G656" s="115" t="n">
        <v>256.59</v>
      </c>
      <c r="H656" s="95" t="n">
        <v>3.6</v>
      </c>
    </row>
    <row r="657" customFormat="false" ht="38.25" hidden="false" customHeight="true" outlineLevel="0" collapsed="false">
      <c r="B657" s="63"/>
      <c r="C657" s="94"/>
      <c r="D657" s="91"/>
      <c r="E657" s="91"/>
      <c r="F657" s="91" t="s">
        <v>530</v>
      </c>
      <c r="G657" s="115" t="n">
        <v>5580</v>
      </c>
      <c r="H657" s="95" t="n">
        <v>3.4</v>
      </c>
    </row>
    <row r="658" customFormat="false" ht="38.25" hidden="false" customHeight="true" outlineLevel="0" collapsed="false">
      <c r="B658" s="63"/>
      <c r="C658" s="94" t="n">
        <v>1197</v>
      </c>
      <c r="D658" s="91"/>
      <c r="E658" s="91" t="s">
        <v>511</v>
      </c>
      <c r="F658" s="91" t="s">
        <v>305</v>
      </c>
      <c r="G658" s="115" t="n">
        <v>1023.35</v>
      </c>
      <c r="H658" s="95" t="n">
        <v>3.6</v>
      </c>
    </row>
    <row r="659" customFormat="false" ht="38.25" hidden="false" customHeight="true" outlineLevel="0" collapsed="false">
      <c r="B659" s="63" t="n">
        <v>44714</v>
      </c>
      <c r="C659" s="94" t="n">
        <v>1198</v>
      </c>
      <c r="D659" s="91"/>
      <c r="E659" s="91" t="s">
        <v>138</v>
      </c>
      <c r="F659" s="91" t="s">
        <v>531</v>
      </c>
      <c r="G659" s="115" t="n">
        <v>1971.36</v>
      </c>
      <c r="H659" s="95" t="n">
        <v>8.2</v>
      </c>
    </row>
    <row r="660" customFormat="false" ht="38.25" hidden="false" customHeight="true" outlineLevel="0" collapsed="false">
      <c r="B660" s="63"/>
      <c r="C660" s="94" t="n">
        <v>1198</v>
      </c>
      <c r="D660" s="91"/>
      <c r="E660" s="91" t="s">
        <v>138</v>
      </c>
      <c r="F660" s="91" t="s">
        <v>532</v>
      </c>
      <c r="G660" s="115" t="n">
        <v>4544.49</v>
      </c>
      <c r="H660" s="95" t="n">
        <v>3.6</v>
      </c>
    </row>
    <row r="661" customFormat="false" ht="38.25" hidden="false" customHeight="true" outlineLevel="0" collapsed="false">
      <c r="B661" s="63"/>
      <c r="C661" s="94" t="n">
        <v>1198</v>
      </c>
      <c r="D661" s="91"/>
      <c r="E661" s="91" t="s">
        <v>138</v>
      </c>
      <c r="F661" s="91" t="s">
        <v>533</v>
      </c>
      <c r="G661" s="115" t="n">
        <v>4340.68</v>
      </c>
      <c r="H661" s="95" t="n">
        <v>2.1</v>
      </c>
    </row>
    <row r="662" customFormat="false" ht="38.25" hidden="false" customHeight="true" outlineLevel="0" collapsed="false">
      <c r="B662" s="63" t="n">
        <v>44725</v>
      </c>
      <c r="C662" s="94" t="n">
        <v>1199</v>
      </c>
      <c r="D662" s="91"/>
      <c r="E662" s="91" t="s">
        <v>189</v>
      </c>
      <c r="F662" s="91" t="s">
        <v>189</v>
      </c>
      <c r="G662" s="115" t="n">
        <v>0</v>
      </c>
      <c r="H662" s="95"/>
    </row>
    <row r="663" customFormat="false" ht="38.25" hidden="false" customHeight="true" outlineLevel="0" collapsed="false">
      <c r="B663" s="63" t="n">
        <v>44725</v>
      </c>
      <c r="C663" s="94" t="n">
        <v>1200</v>
      </c>
      <c r="D663" s="91"/>
      <c r="E663" s="91" t="s">
        <v>511</v>
      </c>
      <c r="F663" s="91" t="s">
        <v>534</v>
      </c>
      <c r="G663" s="115" t="n">
        <v>2666.65</v>
      </c>
      <c r="H663" s="95" t="n">
        <v>3.6</v>
      </c>
    </row>
    <row r="664" customFormat="false" ht="38.25" hidden="false" customHeight="true" outlineLevel="0" collapsed="false">
      <c r="B664" s="63" t="n">
        <v>44725</v>
      </c>
      <c r="C664" s="94" t="n">
        <v>1200</v>
      </c>
      <c r="D664" s="91"/>
      <c r="E664" s="91" t="s">
        <v>511</v>
      </c>
      <c r="F664" s="91" t="s">
        <v>535</v>
      </c>
      <c r="G664" s="115" t="n">
        <v>1300</v>
      </c>
      <c r="H664" s="95" t="n">
        <v>2.2</v>
      </c>
    </row>
    <row r="665" customFormat="false" ht="38.25" hidden="false" customHeight="true" outlineLevel="0" collapsed="false">
      <c r="B665" s="63" t="n">
        <v>44725</v>
      </c>
      <c r="C665" s="94" t="n">
        <v>1200</v>
      </c>
      <c r="D665" s="91"/>
      <c r="E665" s="91" t="s">
        <v>511</v>
      </c>
      <c r="F665" s="91" t="s">
        <v>536</v>
      </c>
      <c r="G665" s="115" t="n">
        <v>6732</v>
      </c>
      <c r="H665" s="95" t="n">
        <v>3.4</v>
      </c>
    </row>
    <row r="666" customFormat="false" ht="38.25" hidden="false" customHeight="true" outlineLevel="0" collapsed="false">
      <c r="B666" s="63" t="n">
        <v>44732</v>
      </c>
      <c r="C666" s="94" t="n">
        <v>1201</v>
      </c>
      <c r="D666" s="91"/>
      <c r="E666" s="91" t="s">
        <v>494</v>
      </c>
      <c r="F666" s="91" t="s">
        <v>537</v>
      </c>
      <c r="G666" s="115"/>
      <c r="H666" s="95"/>
    </row>
    <row r="667" customFormat="false" ht="38.25" hidden="false" customHeight="true" outlineLevel="0" collapsed="false">
      <c r="B667" s="63"/>
      <c r="C667" s="94" t="n">
        <v>1201</v>
      </c>
      <c r="D667" s="91"/>
      <c r="E667" s="91" t="s">
        <v>494</v>
      </c>
      <c r="F667" s="117" t="s">
        <v>538</v>
      </c>
      <c r="G667" s="115" t="n">
        <v>1847</v>
      </c>
      <c r="H667" s="111" t="s">
        <v>19</v>
      </c>
    </row>
    <row r="668" customFormat="false" ht="38.25" hidden="false" customHeight="true" outlineLevel="0" collapsed="false">
      <c r="B668" s="63"/>
      <c r="C668" s="94" t="n">
        <v>1201</v>
      </c>
      <c r="D668" s="91"/>
      <c r="E668" s="91" t="s">
        <v>494</v>
      </c>
      <c r="F668" s="117" t="s">
        <v>539</v>
      </c>
      <c r="G668" s="121" t="n">
        <v>591</v>
      </c>
      <c r="H668" s="112" t="n">
        <v>1.1</v>
      </c>
    </row>
    <row r="669" customFormat="false" ht="38.25" hidden="false" customHeight="true" outlineLevel="0" collapsed="false">
      <c r="B669" s="63"/>
      <c r="C669" s="94"/>
      <c r="D669" s="91"/>
      <c r="E669" s="91" t="s">
        <v>494</v>
      </c>
      <c r="F669" s="117" t="s">
        <v>540</v>
      </c>
      <c r="G669" s="121" t="n">
        <v>780.12</v>
      </c>
      <c r="H669" s="112" t="n">
        <v>1.2</v>
      </c>
    </row>
    <row r="670" customFormat="false" ht="38.25" hidden="false" customHeight="true" outlineLevel="0" collapsed="false">
      <c r="B670" s="63"/>
      <c r="C670" s="94"/>
      <c r="D670" s="91"/>
      <c r="E670" s="91" t="s">
        <v>494</v>
      </c>
      <c r="F670" s="117" t="s">
        <v>541</v>
      </c>
      <c r="G670" s="121" t="n">
        <v>5886.65</v>
      </c>
      <c r="H670" s="112" t="n">
        <v>3.3</v>
      </c>
    </row>
    <row r="671" customFormat="false" ht="38.25" hidden="false" customHeight="true" outlineLevel="0" collapsed="false">
      <c r="B671" s="63"/>
      <c r="C671" s="94"/>
      <c r="D671" s="91"/>
      <c r="E671" s="91" t="s">
        <v>494</v>
      </c>
      <c r="F671" s="117" t="s">
        <v>542</v>
      </c>
      <c r="G671" s="121" t="n">
        <v>2275.35</v>
      </c>
      <c r="H671" s="112" t="n">
        <v>3.1</v>
      </c>
    </row>
    <row r="672" customFormat="false" ht="38.25" hidden="false" customHeight="true" outlineLevel="0" collapsed="false">
      <c r="B672" s="63"/>
      <c r="C672" s="94"/>
      <c r="D672" s="91"/>
      <c r="E672" s="91" t="s">
        <v>494</v>
      </c>
      <c r="F672" s="117" t="s">
        <v>543</v>
      </c>
      <c r="G672" s="121" t="n">
        <v>55210.03</v>
      </c>
      <c r="H672" s="112" t="n">
        <v>4.11</v>
      </c>
    </row>
    <row r="673" customFormat="false" ht="38.25" hidden="false" customHeight="true" outlineLevel="0" collapsed="false">
      <c r="B673" s="63"/>
      <c r="C673" s="94"/>
      <c r="D673" s="91"/>
      <c r="E673" s="91" t="s">
        <v>494</v>
      </c>
      <c r="F673" s="117" t="s">
        <v>544</v>
      </c>
      <c r="G673" s="121" t="n">
        <v>1477.5</v>
      </c>
      <c r="H673" s="112" t="n">
        <v>4.01</v>
      </c>
    </row>
    <row r="674" customFormat="false" ht="38.25" hidden="false" customHeight="true" outlineLevel="0" collapsed="false">
      <c r="B674" s="63"/>
      <c r="C674" s="94"/>
      <c r="D674" s="91"/>
      <c r="E674" s="91" t="s">
        <v>494</v>
      </c>
      <c r="F674" s="117" t="s">
        <v>545</v>
      </c>
      <c r="G674" s="115" t="n">
        <v>1536.6</v>
      </c>
      <c r="H674" s="112" t="n">
        <v>4.2</v>
      </c>
    </row>
    <row r="675" customFormat="false" ht="38.25" hidden="false" customHeight="true" outlineLevel="0" collapsed="false">
      <c r="B675" s="63"/>
      <c r="C675" s="94"/>
      <c r="D675" s="91"/>
      <c r="E675" s="91" t="s">
        <v>494</v>
      </c>
      <c r="F675" s="117" t="s">
        <v>546</v>
      </c>
      <c r="G675" s="115" t="n">
        <v>1536.6</v>
      </c>
      <c r="H675" s="112" t="n">
        <v>4.3</v>
      </c>
    </row>
    <row r="676" customFormat="false" ht="38.25" hidden="false" customHeight="true" outlineLevel="0" collapsed="false">
      <c r="B676" s="63"/>
      <c r="C676" s="94"/>
      <c r="D676" s="91"/>
      <c r="E676" s="91" t="s">
        <v>494</v>
      </c>
      <c r="F676" s="117" t="s">
        <v>547</v>
      </c>
      <c r="G676" s="115" t="n">
        <v>886.5</v>
      </c>
      <c r="H676" s="112" t="n">
        <v>4.4</v>
      </c>
    </row>
    <row r="677" customFormat="false" ht="38.25" hidden="false" customHeight="true" outlineLevel="0" collapsed="false">
      <c r="B677" s="63"/>
      <c r="C677" s="94"/>
      <c r="D677" s="91"/>
      <c r="E677" s="91" t="s">
        <v>494</v>
      </c>
      <c r="F677" s="117" t="s">
        <v>548</v>
      </c>
      <c r="G677" s="115" t="n">
        <v>1359.3</v>
      </c>
      <c r="H677" s="112" t="n">
        <v>4.5</v>
      </c>
    </row>
    <row r="678" customFormat="false" ht="38.25" hidden="false" customHeight="true" outlineLevel="0" collapsed="false">
      <c r="B678" s="63"/>
      <c r="C678" s="94"/>
      <c r="D678" s="91"/>
      <c r="E678" s="91" t="s">
        <v>494</v>
      </c>
      <c r="F678" s="117" t="s">
        <v>549</v>
      </c>
      <c r="G678" s="115" t="n">
        <v>679.65</v>
      </c>
      <c r="H678" s="112" t="n">
        <v>4.6</v>
      </c>
    </row>
    <row r="679" customFormat="false" ht="38.25" hidden="false" customHeight="true" outlineLevel="0" collapsed="false">
      <c r="B679" s="63"/>
      <c r="C679" s="94"/>
      <c r="D679" s="91"/>
      <c r="E679" s="91" t="s">
        <v>494</v>
      </c>
      <c r="F679" s="117" t="s">
        <v>550</v>
      </c>
      <c r="G679" s="115" t="n">
        <v>2038.95</v>
      </c>
      <c r="H679" s="112" t="n">
        <v>4.7</v>
      </c>
    </row>
    <row r="680" customFormat="false" ht="38.25" hidden="false" customHeight="true" outlineLevel="0" collapsed="false">
      <c r="B680" s="63"/>
      <c r="C680" s="94"/>
      <c r="D680" s="91"/>
      <c r="E680" s="91" t="s">
        <v>494</v>
      </c>
      <c r="F680" s="117" t="s">
        <v>551</v>
      </c>
      <c r="G680" s="115" t="n">
        <v>4875.75</v>
      </c>
      <c r="H680" s="112" t="n">
        <v>4.8</v>
      </c>
    </row>
    <row r="681" customFormat="false" ht="38.25" hidden="false" customHeight="true" outlineLevel="0" collapsed="false">
      <c r="B681" s="63" t="n">
        <v>44732</v>
      </c>
      <c r="C681" s="94" t="n">
        <v>1201</v>
      </c>
      <c r="D681" s="91"/>
      <c r="E681" s="91" t="s">
        <v>494</v>
      </c>
      <c r="F681" s="117" t="s">
        <v>552</v>
      </c>
      <c r="G681" s="115" t="n">
        <v>4137</v>
      </c>
      <c r="H681" s="95" t="n">
        <v>4.9</v>
      </c>
    </row>
    <row r="682" customFormat="false" ht="38.25" hidden="false" customHeight="true" outlineLevel="0" collapsed="false">
      <c r="B682" s="63" t="n">
        <v>44732</v>
      </c>
      <c r="C682" s="94" t="n">
        <v>1202</v>
      </c>
      <c r="D682" s="91"/>
      <c r="E682" s="91" t="s">
        <v>100</v>
      </c>
      <c r="F682" s="91" t="s">
        <v>553</v>
      </c>
      <c r="G682" s="115" t="n">
        <v>4055</v>
      </c>
      <c r="H682" s="95" t="n">
        <v>8.2</v>
      </c>
    </row>
    <row r="683" customFormat="false" ht="38.25" hidden="false" customHeight="true" outlineLevel="0" collapsed="false">
      <c r="B683" s="63"/>
      <c r="C683" s="94" t="n">
        <v>1202</v>
      </c>
      <c r="D683" s="91"/>
      <c r="E683" s="91"/>
      <c r="F683" s="91" t="s">
        <v>554</v>
      </c>
      <c r="G683" s="115" t="n">
        <v>3000</v>
      </c>
      <c r="H683" s="95" t="n">
        <v>2.2</v>
      </c>
    </row>
    <row r="684" customFormat="false" ht="38.25" hidden="false" customHeight="true" outlineLevel="0" collapsed="false">
      <c r="B684" s="63"/>
      <c r="C684" s="94" t="n">
        <v>1202</v>
      </c>
      <c r="D684" s="91"/>
      <c r="E684" s="91"/>
      <c r="F684" s="91" t="s">
        <v>555</v>
      </c>
      <c r="G684" s="115" t="n">
        <v>540</v>
      </c>
      <c r="H684" s="95" t="n">
        <v>3.6</v>
      </c>
    </row>
    <row r="685" customFormat="false" ht="38.25" hidden="false" customHeight="true" outlineLevel="0" collapsed="false">
      <c r="B685" s="63"/>
      <c r="C685" s="94" t="n">
        <v>1202</v>
      </c>
      <c r="D685" s="91"/>
      <c r="E685" s="91"/>
      <c r="F685" s="91" t="s">
        <v>556</v>
      </c>
      <c r="G685" s="115" t="n">
        <v>2021.42</v>
      </c>
      <c r="H685" s="95" t="n">
        <v>5.2</v>
      </c>
    </row>
    <row r="686" customFormat="false" ht="38.25" hidden="false" customHeight="true" outlineLevel="0" collapsed="false">
      <c r="B686" s="63" t="n">
        <v>44732</v>
      </c>
      <c r="C686" s="94" t="n">
        <v>1202</v>
      </c>
      <c r="D686" s="91"/>
      <c r="E686" s="91"/>
      <c r="F686" s="91" t="s">
        <v>557</v>
      </c>
      <c r="G686" s="115" t="n">
        <v>357</v>
      </c>
      <c r="H686" s="95" t="n">
        <v>3.4</v>
      </c>
    </row>
    <row r="687" customFormat="false" ht="38.25" hidden="false" customHeight="true" outlineLevel="0" collapsed="false">
      <c r="B687" s="63" t="n">
        <v>44733</v>
      </c>
      <c r="C687" s="94" t="n">
        <v>1203</v>
      </c>
      <c r="D687" s="91"/>
      <c r="E687" s="91" t="s">
        <v>558</v>
      </c>
      <c r="F687" s="91" t="s">
        <v>559</v>
      </c>
      <c r="G687" s="115" t="n">
        <v>7240.6</v>
      </c>
      <c r="H687" s="95" t="n">
        <v>8.2</v>
      </c>
    </row>
    <row r="688" customFormat="false" ht="38.25" hidden="false" customHeight="true" outlineLevel="0" collapsed="false">
      <c r="A688" s="125"/>
      <c r="B688" s="63" t="n">
        <v>44733</v>
      </c>
      <c r="C688" s="94" t="n">
        <v>1204</v>
      </c>
      <c r="D688" s="91"/>
      <c r="E688" s="91" t="s">
        <v>189</v>
      </c>
      <c r="F688" s="91" t="s">
        <v>189</v>
      </c>
      <c r="G688" s="115" t="n">
        <v>0</v>
      </c>
      <c r="H688" s="95"/>
    </row>
    <row r="689" customFormat="false" ht="38.25" hidden="false" customHeight="true" outlineLevel="0" collapsed="false">
      <c r="B689" s="63" t="n">
        <v>44733</v>
      </c>
      <c r="C689" s="94" t="n">
        <v>1205</v>
      </c>
      <c r="D689" s="91"/>
      <c r="E689" s="91" t="s">
        <v>100</v>
      </c>
      <c r="F689" s="91" t="s">
        <v>560</v>
      </c>
      <c r="G689" s="115" t="n">
        <v>2690.4</v>
      </c>
      <c r="H689" s="95" t="n">
        <v>8.2</v>
      </c>
    </row>
    <row r="690" customFormat="false" ht="38.25" hidden="false" customHeight="true" outlineLevel="0" collapsed="false">
      <c r="B690" s="63" t="n">
        <v>44734</v>
      </c>
      <c r="C690" s="94" t="n">
        <v>1206</v>
      </c>
      <c r="D690" s="91"/>
      <c r="E690" s="91" t="s">
        <v>100</v>
      </c>
      <c r="F690" s="91" t="s">
        <v>561</v>
      </c>
      <c r="G690" s="115" t="n">
        <v>35993.65</v>
      </c>
      <c r="H690" s="95" t="n">
        <v>3.1</v>
      </c>
    </row>
    <row r="691" customFormat="false" ht="38.25" hidden="false" customHeight="true" outlineLevel="0" collapsed="false">
      <c r="B691" s="63" t="n">
        <v>44734</v>
      </c>
      <c r="C691" s="94" t="n">
        <v>1207</v>
      </c>
      <c r="D691" s="91"/>
      <c r="E691" s="91" t="s">
        <v>319</v>
      </c>
      <c r="F691" s="91" t="s">
        <v>561</v>
      </c>
      <c r="G691" s="115" t="n">
        <v>9409</v>
      </c>
      <c r="H691" s="95" t="n">
        <v>1.1</v>
      </c>
    </row>
    <row r="692" customFormat="false" ht="38.25" hidden="false" customHeight="true" outlineLevel="0" collapsed="false">
      <c r="B692" s="63" t="n">
        <v>44734</v>
      </c>
      <c r="C692" s="94" t="n">
        <v>1208</v>
      </c>
      <c r="D692" s="91"/>
      <c r="E692" s="91" t="s">
        <v>103</v>
      </c>
      <c r="F692" s="91" t="s">
        <v>561</v>
      </c>
      <c r="G692" s="115" t="n">
        <v>23522.5</v>
      </c>
      <c r="H692" s="95" t="n">
        <v>4.01</v>
      </c>
    </row>
    <row r="693" customFormat="false" ht="38.25" hidden="false" customHeight="true" outlineLevel="0" collapsed="false">
      <c r="B693" s="63" t="n">
        <v>44734</v>
      </c>
      <c r="C693" s="94" t="n">
        <v>1209</v>
      </c>
      <c r="D693" s="91"/>
      <c r="E693" s="91" t="s">
        <v>246</v>
      </c>
      <c r="F693" s="91" t="s">
        <v>561</v>
      </c>
      <c r="G693" s="115" t="n">
        <v>12419.88</v>
      </c>
      <c r="H693" s="95" t="n">
        <v>1.2</v>
      </c>
    </row>
    <row r="694" customFormat="false" ht="38.25" hidden="false" customHeight="true" outlineLevel="0" collapsed="false">
      <c r="B694" s="63" t="n">
        <v>44734</v>
      </c>
      <c r="C694" s="94" t="n">
        <v>1210</v>
      </c>
      <c r="D694" s="91"/>
      <c r="E694" s="91" t="s">
        <v>514</v>
      </c>
      <c r="F694" s="91" t="s">
        <v>561</v>
      </c>
      <c r="G694" s="115" t="n">
        <v>24463.4</v>
      </c>
      <c r="H694" s="95" t="n">
        <v>4.3</v>
      </c>
    </row>
    <row r="695" customFormat="false" ht="38.25" hidden="false" customHeight="true" outlineLevel="0" collapsed="false">
      <c r="B695" s="63" t="n">
        <v>44734</v>
      </c>
      <c r="C695" s="94" t="n">
        <v>1211</v>
      </c>
      <c r="D695" s="91"/>
      <c r="E695" s="91" t="s">
        <v>515</v>
      </c>
      <c r="F695" s="91" t="s">
        <v>561</v>
      </c>
      <c r="G695" s="115" t="n">
        <v>14113.5</v>
      </c>
      <c r="H695" s="95" t="n">
        <v>4.4</v>
      </c>
    </row>
    <row r="696" customFormat="false" ht="38.25" hidden="false" customHeight="true" outlineLevel="0" collapsed="false">
      <c r="B696" s="63" t="n">
        <v>44734</v>
      </c>
      <c r="C696" s="94" t="n">
        <v>1212</v>
      </c>
      <c r="D696" s="91"/>
      <c r="E696" s="91" t="s">
        <v>105</v>
      </c>
      <c r="F696" s="91" t="s">
        <v>561</v>
      </c>
      <c r="G696" s="115" t="n">
        <v>13172.6</v>
      </c>
      <c r="H696" s="95" t="n">
        <v>4.9</v>
      </c>
    </row>
    <row r="697" customFormat="false" ht="38.25" hidden="false" customHeight="true" outlineLevel="0" collapsed="false">
      <c r="B697" s="63" t="n">
        <v>44734</v>
      </c>
      <c r="C697" s="94" t="n">
        <v>1213</v>
      </c>
      <c r="D697" s="91"/>
      <c r="E697" s="91" t="s">
        <v>106</v>
      </c>
      <c r="F697" s="91" t="s">
        <v>561</v>
      </c>
      <c r="G697" s="115" t="n">
        <v>13172.6</v>
      </c>
      <c r="H697" s="95" t="n">
        <v>4.9</v>
      </c>
    </row>
    <row r="698" customFormat="false" ht="38.25" hidden="false" customHeight="true" outlineLevel="0" collapsed="false">
      <c r="B698" s="63" t="n">
        <v>44734</v>
      </c>
      <c r="C698" s="94" t="n">
        <v>1214</v>
      </c>
      <c r="D698" s="91"/>
      <c r="E698" s="91" t="s">
        <v>107</v>
      </c>
      <c r="F698" s="91" t="s">
        <v>561</v>
      </c>
      <c r="G698" s="115" t="n">
        <v>13172.6</v>
      </c>
      <c r="H698" s="95" t="n">
        <v>4.9</v>
      </c>
    </row>
    <row r="699" customFormat="false" ht="38.25" hidden="false" customHeight="true" outlineLevel="0" collapsed="false">
      <c r="B699" s="63" t="n">
        <v>44734</v>
      </c>
      <c r="C699" s="94" t="n">
        <v>1215</v>
      </c>
      <c r="D699" s="91"/>
      <c r="E699" s="91" t="s">
        <v>109</v>
      </c>
      <c r="F699" s="91" t="s">
        <v>561</v>
      </c>
      <c r="G699" s="115" t="n">
        <v>13172.6</v>
      </c>
      <c r="H699" s="95" t="n">
        <v>4.9</v>
      </c>
    </row>
    <row r="700" customFormat="false" ht="38.25" hidden="false" customHeight="true" outlineLevel="0" collapsed="false">
      <c r="B700" s="63" t="n">
        <v>44734</v>
      </c>
      <c r="C700" s="94" t="n">
        <v>1216</v>
      </c>
      <c r="D700" s="91"/>
      <c r="E700" s="91" t="s">
        <v>110</v>
      </c>
      <c r="F700" s="91" t="s">
        <v>561</v>
      </c>
      <c r="G700" s="115" t="n">
        <v>15524.85</v>
      </c>
      <c r="H700" s="95" t="n">
        <v>4.8</v>
      </c>
    </row>
    <row r="701" customFormat="false" ht="38.25" hidden="false" customHeight="true" outlineLevel="0" collapsed="false">
      <c r="B701" s="63" t="n">
        <v>44734</v>
      </c>
      <c r="C701" s="94" t="n">
        <v>1217</v>
      </c>
      <c r="D701" s="91"/>
      <c r="E701" s="91" t="s">
        <v>517</v>
      </c>
      <c r="F701" s="91" t="s">
        <v>561</v>
      </c>
      <c r="G701" s="115" t="n">
        <v>15524.85</v>
      </c>
      <c r="H701" s="95" t="n">
        <v>4.8</v>
      </c>
    </row>
    <row r="702" customFormat="false" ht="38.25" hidden="false" customHeight="true" outlineLevel="0" collapsed="false">
      <c r="B702" s="63" t="n">
        <v>44734</v>
      </c>
      <c r="C702" s="94" t="n">
        <v>1218</v>
      </c>
      <c r="D702" s="91"/>
      <c r="E702" s="91" t="s">
        <v>113</v>
      </c>
      <c r="F702" s="91" t="s">
        <v>561</v>
      </c>
      <c r="G702" s="115" t="n">
        <v>10820.35</v>
      </c>
      <c r="H702" s="95" t="n">
        <v>4.5</v>
      </c>
    </row>
    <row r="703" customFormat="false" ht="38.25" hidden="false" customHeight="true" outlineLevel="0" collapsed="false">
      <c r="B703" s="63" t="n">
        <v>44734</v>
      </c>
      <c r="C703" s="94" t="n">
        <v>1219</v>
      </c>
      <c r="D703" s="91"/>
      <c r="E703" s="91" t="s">
        <v>189</v>
      </c>
      <c r="F703" s="91" t="s">
        <v>189</v>
      </c>
      <c r="G703" s="115" t="n">
        <v>0</v>
      </c>
      <c r="H703" s="95"/>
    </row>
    <row r="704" customFormat="false" ht="38.25" hidden="false" customHeight="true" outlineLevel="0" collapsed="false">
      <c r="B704" s="63" t="n">
        <v>44734</v>
      </c>
      <c r="C704" s="94" t="n">
        <v>1220</v>
      </c>
      <c r="D704" s="91"/>
      <c r="E704" s="91" t="s">
        <v>189</v>
      </c>
      <c r="F704" s="91" t="s">
        <v>189</v>
      </c>
      <c r="G704" s="115" t="n">
        <v>0</v>
      </c>
      <c r="H704" s="95"/>
    </row>
    <row r="705" customFormat="false" ht="38.25" hidden="false" customHeight="true" outlineLevel="0" collapsed="false">
      <c r="B705" s="63" t="n">
        <v>44734</v>
      </c>
      <c r="C705" s="94" t="n">
        <v>1221</v>
      </c>
      <c r="D705" s="91"/>
      <c r="E705" s="91" t="s">
        <v>114</v>
      </c>
      <c r="F705" s="91" t="s">
        <v>561</v>
      </c>
      <c r="G705" s="115" t="n">
        <v>24463.4</v>
      </c>
      <c r="H705" s="95" t="n">
        <v>4.2</v>
      </c>
    </row>
    <row r="706" customFormat="false" ht="38.25" hidden="false" customHeight="true" outlineLevel="0" collapsed="false">
      <c r="B706" s="63" t="n">
        <v>44734</v>
      </c>
      <c r="C706" s="94" t="n">
        <v>1222</v>
      </c>
      <c r="D706" s="91"/>
      <c r="E706" s="91" t="s">
        <v>452</v>
      </c>
      <c r="F706" s="91" t="s">
        <v>561</v>
      </c>
      <c r="G706" s="115" t="n">
        <v>10820.35</v>
      </c>
      <c r="H706" s="95" t="n">
        <v>4.7</v>
      </c>
    </row>
    <row r="707" customFormat="false" ht="38.25" hidden="false" customHeight="true" outlineLevel="0" collapsed="false">
      <c r="B707" s="63" t="n">
        <v>44734</v>
      </c>
      <c r="C707" s="94" t="n">
        <v>1223</v>
      </c>
      <c r="D707" s="91"/>
      <c r="E707" s="91" t="s">
        <v>189</v>
      </c>
      <c r="F707" s="91" t="s">
        <v>189</v>
      </c>
      <c r="G707" s="115" t="n">
        <v>0</v>
      </c>
      <c r="H707" s="95"/>
    </row>
    <row r="708" customFormat="false" ht="38.25" hidden="false" customHeight="true" outlineLevel="0" collapsed="false">
      <c r="B708" s="63" t="n">
        <v>44734</v>
      </c>
      <c r="C708" s="94" t="n">
        <v>1224</v>
      </c>
      <c r="D708" s="91"/>
      <c r="E708" s="91" t="s">
        <v>116</v>
      </c>
      <c r="F708" s="91" t="s">
        <v>561</v>
      </c>
      <c r="G708" s="115" t="n">
        <v>15524.85</v>
      </c>
      <c r="H708" s="95" t="n">
        <v>4.8</v>
      </c>
    </row>
    <row r="709" customFormat="false" ht="38.25" hidden="false" customHeight="true" outlineLevel="0" collapsed="false">
      <c r="B709" s="63" t="n">
        <v>44734</v>
      </c>
      <c r="C709" s="94" t="n">
        <v>1225</v>
      </c>
      <c r="D709" s="91"/>
      <c r="E709" s="91" t="s">
        <v>117</v>
      </c>
      <c r="F709" s="91" t="s">
        <v>561</v>
      </c>
      <c r="G709" s="115" t="n">
        <v>10820.35</v>
      </c>
      <c r="H709" s="95" t="n">
        <v>4.6</v>
      </c>
    </row>
    <row r="710" customFormat="false" ht="38.25" hidden="false" customHeight="true" outlineLevel="0" collapsed="false">
      <c r="B710" s="63" t="n">
        <v>44734</v>
      </c>
      <c r="C710" s="94" t="n">
        <v>1226</v>
      </c>
      <c r="D710" s="91"/>
      <c r="E710" s="91" t="s">
        <v>118</v>
      </c>
      <c r="F710" s="91" t="s">
        <v>561</v>
      </c>
      <c r="G710" s="115" t="n">
        <v>15524.85</v>
      </c>
      <c r="H710" s="95" t="n">
        <v>4.8</v>
      </c>
    </row>
    <row r="711" customFormat="false" ht="38.25" hidden="false" customHeight="true" outlineLevel="0" collapsed="false">
      <c r="B711" s="63" t="n">
        <v>44734</v>
      </c>
      <c r="C711" s="94" t="n">
        <v>1227</v>
      </c>
      <c r="D711" s="91"/>
      <c r="E711" s="91" t="s">
        <v>518</v>
      </c>
      <c r="F711" s="91" t="s">
        <v>561</v>
      </c>
      <c r="G711" s="115" t="n">
        <v>10820.35</v>
      </c>
      <c r="H711" s="95" t="n">
        <v>4.7</v>
      </c>
    </row>
    <row r="712" customFormat="false" ht="38.25" hidden="false" customHeight="true" outlineLevel="0" collapsed="false">
      <c r="B712" s="63" t="n">
        <v>44734</v>
      </c>
      <c r="C712" s="94" t="n">
        <v>1228</v>
      </c>
      <c r="D712" s="91"/>
      <c r="E712" s="91" t="s">
        <v>519</v>
      </c>
      <c r="F712" s="91" t="s">
        <v>561</v>
      </c>
      <c r="G712" s="115" t="n">
        <v>15524.85</v>
      </c>
      <c r="H712" s="95" t="n">
        <v>4.8</v>
      </c>
    </row>
    <row r="713" customFormat="false" ht="38.25" hidden="false" customHeight="true" outlineLevel="0" collapsed="false">
      <c r="B713" s="63" t="n">
        <v>44734</v>
      </c>
      <c r="C713" s="94" t="n">
        <v>1229</v>
      </c>
      <c r="D713" s="91"/>
      <c r="E713" s="91" t="s">
        <v>450</v>
      </c>
      <c r="F713" s="91" t="s">
        <v>561</v>
      </c>
      <c r="G713" s="115" t="n">
        <v>10820.35</v>
      </c>
      <c r="H713" s="95" t="n">
        <v>4.5</v>
      </c>
    </row>
    <row r="714" customFormat="false" ht="38.25" hidden="false" customHeight="true" outlineLevel="0" collapsed="false">
      <c r="B714" s="63" t="n">
        <v>44734</v>
      </c>
      <c r="C714" s="94" t="n">
        <v>1230</v>
      </c>
      <c r="D714" s="91"/>
      <c r="E714" s="91" t="s">
        <v>303</v>
      </c>
      <c r="F714" s="91" t="s">
        <v>561</v>
      </c>
      <c r="G714" s="115" t="n">
        <v>10820.35</v>
      </c>
      <c r="H714" s="95" t="n">
        <v>4.7</v>
      </c>
    </row>
    <row r="715" customFormat="false" ht="38.25" hidden="false" customHeight="true" outlineLevel="0" collapsed="false">
      <c r="B715" s="63" t="n">
        <v>44734</v>
      </c>
      <c r="C715" s="94" t="n">
        <v>1231</v>
      </c>
      <c r="D715" s="91"/>
      <c r="E715" s="91" t="s">
        <v>516</v>
      </c>
      <c r="F715" s="91" t="s">
        <v>561</v>
      </c>
      <c r="G715" s="115" t="n">
        <v>13172.6</v>
      </c>
      <c r="H715" s="95" t="n">
        <v>4.9</v>
      </c>
    </row>
    <row r="716" customFormat="false" ht="38.25" hidden="false" customHeight="true" outlineLevel="0" collapsed="false">
      <c r="B716" s="63" t="n">
        <v>44734</v>
      </c>
      <c r="C716" s="94" t="n">
        <v>1232</v>
      </c>
      <c r="D716" s="91"/>
      <c r="E716" s="91" t="s">
        <v>484</v>
      </c>
      <c r="F716" s="91" t="s">
        <v>562</v>
      </c>
      <c r="G716" s="115" t="n">
        <v>2679.67</v>
      </c>
      <c r="H716" s="95" t="n">
        <v>3.4</v>
      </c>
    </row>
    <row r="717" customFormat="false" ht="38.25" hidden="false" customHeight="true" outlineLevel="0" collapsed="false">
      <c r="B717" s="63" t="n">
        <v>44734</v>
      </c>
      <c r="C717" s="94" t="n">
        <v>1233</v>
      </c>
      <c r="D717" s="91"/>
      <c r="E717" s="91" t="s">
        <v>100</v>
      </c>
      <c r="F717" s="91" t="s">
        <v>563</v>
      </c>
      <c r="G717" s="115" t="n">
        <v>3453.25</v>
      </c>
      <c r="H717" s="95" t="n">
        <v>5.2</v>
      </c>
    </row>
    <row r="718" customFormat="false" ht="38.25" hidden="false" customHeight="true" outlineLevel="0" collapsed="false">
      <c r="B718" s="63" t="n">
        <v>44734</v>
      </c>
      <c r="C718" s="94" t="n">
        <v>1233</v>
      </c>
      <c r="D718" s="91"/>
      <c r="E718" s="91"/>
      <c r="F718" s="91" t="s">
        <v>564</v>
      </c>
      <c r="G718" s="115" t="n">
        <v>3788</v>
      </c>
      <c r="H718" s="95" t="n">
        <v>3.4</v>
      </c>
    </row>
    <row r="719" customFormat="false" ht="38.25" hidden="false" customHeight="true" outlineLevel="0" collapsed="false">
      <c r="B719" s="63" t="n">
        <v>44735</v>
      </c>
      <c r="C719" s="94" t="n">
        <v>1233</v>
      </c>
      <c r="D719" s="91"/>
      <c r="E719" s="91"/>
      <c r="F719" s="91" t="s">
        <v>565</v>
      </c>
      <c r="G719" s="115" t="n">
        <v>1000</v>
      </c>
      <c r="H719" s="95" t="n">
        <v>2.2</v>
      </c>
    </row>
    <row r="720" customFormat="false" ht="38.25" hidden="false" customHeight="true" outlineLevel="0" collapsed="false">
      <c r="B720" s="63" t="n">
        <v>44735</v>
      </c>
      <c r="C720" s="94" t="n">
        <v>1234</v>
      </c>
      <c r="D720" s="91"/>
      <c r="E720" s="91" t="s">
        <v>100</v>
      </c>
      <c r="F720" s="91" t="s">
        <v>566</v>
      </c>
      <c r="G720" s="115" t="n">
        <v>346.75</v>
      </c>
      <c r="H720" s="95" t="n">
        <v>5.2</v>
      </c>
    </row>
    <row r="721" customFormat="false" ht="38.25" hidden="false" customHeight="true" outlineLevel="0" collapsed="false">
      <c r="B721" s="63" t="n">
        <v>44740</v>
      </c>
      <c r="C721" s="94" t="n">
        <v>1235</v>
      </c>
      <c r="D721" s="91"/>
      <c r="E721" s="91" t="s">
        <v>100</v>
      </c>
      <c r="F721" s="91" t="s">
        <v>567</v>
      </c>
      <c r="G721" s="115" t="n">
        <v>600</v>
      </c>
      <c r="H721" s="95" t="n">
        <v>2.2</v>
      </c>
    </row>
    <row r="722" customFormat="false" ht="38.25" hidden="false" customHeight="true" outlineLevel="0" collapsed="false">
      <c r="B722" s="63" t="n">
        <v>44742</v>
      </c>
      <c r="C722" s="94" t="n">
        <v>1236</v>
      </c>
      <c r="D722" s="91"/>
      <c r="E722" s="91" t="s">
        <v>413</v>
      </c>
      <c r="F722" s="91" t="s">
        <v>568</v>
      </c>
      <c r="G722" s="115" t="n">
        <v>2275</v>
      </c>
      <c r="H722" s="95" t="n">
        <v>3.6</v>
      </c>
    </row>
    <row r="723" customFormat="false" ht="38.25" hidden="false" customHeight="true" outlineLevel="0" collapsed="false">
      <c r="B723" s="63" t="n">
        <v>44742</v>
      </c>
      <c r="C723" s="94"/>
      <c r="D723" s="91"/>
      <c r="E723" s="91" t="s">
        <v>569</v>
      </c>
      <c r="F723" s="91" t="s">
        <v>570</v>
      </c>
      <c r="G723" s="115" t="n">
        <v>664.11</v>
      </c>
      <c r="H723" s="95" t="n">
        <v>2.3</v>
      </c>
    </row>
    <row r="724" customFormat="false" ht="38.25" hidden="false" customHeight="true" outlineLevel="0" collapsed="false">
      <c r="B724" s="56" t="s">
        <v>571</v>
      </c>
      <c r="C724" s="57"/>
      <c r="D724" s="90"/>
      <c r="E724" s="59" t="s">
        <v>80</v>
      </c>
      <c r="F724" s="58"/>
      <c r="G724" s="60" t="n">
        <f aca="false">SUM(G725:G773)</f>
        <v>440728.77</v>
      </c>
      <c r="H724" s="95"/>
    </row>
    <row r="725" customFormat="false" ht="38.25" hidden="false" customHeight="true" outlineLevel="0" collapsed="false">
      <c r="B725" s="63" t="n">
        <v>44749</v>
      </c>
      <c r="C725" s="94" t="n">
        <v>1237</v>
      </c>
      <c r="D725" s="91"/>
      <c r="E725" s="91" t="s">
        <v>100</v>
      </c>
      <c r="F725" s="91" t="s">
        <v>572</v>
      </c>
      <c r="G725" s="115" t="n">
        <v>256.59</v>
      </c>
      <c r="H725" s="95" t="n">
        <v>3.6</v>
      </c>
    </row>
    <row r="726" customFormat="false" ht="38.25" hidden="false" customHeight="true" outlineLevel="0" collapsed="false">
      <c r="B726" s="63" t="n">
        <v>44749</v>
      </c>
      <c r="C726" s="94" t="n">
        <v>1237</v>
      </c>
      <c r="D726" s="91"/>
      <c r="E726" s="91" t="s">
        <v>100</v>
      </c>
      <c r="F726" s="91" t="s">
        <v>573</v>
      </c>
      <c r="G726" s="115" t="n">
        <v>900</v>
      </c>
      <c r="H726" s="95" t="n">
        <v>2.2</v>
      </c>
    </row>
    <row r="727" customFormat="false" ht="38.25" hidden="false" customHeight="true" outlineLevel="0" collapsed="false">
      <c r="B727" s="63" t="n">
        <v>44762</v>
      </c>
      <c r="C727" s="94" t="n">
        <v>1238</v>
      </c>
      <c r="D727" s="91"/>
      <c r="E727" s="91" t="s">
        <v>494</v>
      </c>
      <c r="F727" s="91" t="s">
        <v>574</v>
      </c>
      <c r="G727" s="115"/>
      <c r="H727" s="95"/>
    </row>
    <row r="728" customFormat="false" ht="38.25" hidden="false" customHeight="true" outlineLevel="0" collapsed="false">
      <c r="B728" s="63" t="n">
        <v>44762</v>
      </c>
      <c r="C728" s="94" t="n">
        <v>1238</v>
      </c>
      <c r="D728" s="91"/>
      <c r="E728" s="91" t="s">
        <v>494</v>
      </c>
      <c r="F728" s="117" t="s">
        <v>575</v>
      </c>
      <c r="G728" s="115" t="n">
        <v>1847</v>
      </c>
      <c r="H728" s="111" t="s">
        <v>19</v>
      </c>
    </row>
    <row r="729" customFormat="false" ht="38.25" hidden="false" customHeight="true" outlineLevel="0" collapsed="false">
      <c r="B729" s="63" t="n">
        <v>44762</v>
      </c>
      <c r="C729" s="94" t="n">
        <v>1238</v>
      </c>
      <c r="D729" s="91"/>
      <c r="E729" s="91" t="s">
        <v>494</v>
      </c>
      <c r="F729" s="117" t="s">
        <v>576</v>
      </c>
      <c r="G729" s="121" t="n">
        <v>591</v>
      </c>
      <c r="H729" s="112" t="n">
        <v>1.1</v>
      </c>
    </row>
    <row r="730" customFormat="false" ht="38.25" hidden="false" customHeight="true" outlineLevel="0" collapsed="false">
      <c r="B730" s="63" t="n">
        <v>44762</v>
      </c>
      <c r="C730" s="94" t="n">
        <v>1238</v>
      </c>
      <c r="D730" s="91"/>
      <c r="E730" s="91" t="s">
        <v>494</v>
      </c>
      <c r="F730" s="117" t="s">
        <v>577</v>
      </c>
      <c r="G730" s="121" t="n">
        <v>780.12</v>
      </c>
      <c r="H730" s="112" t="n">
        <v>1.2</v>
      </c>
    </row>
    <row r="731" customFormat="false" ht="38.25" hidden="false" customHeight="true" outlineLevel="0" collapsed="false">
      <c r="B731" s="63" t="n">
        <v>44762</v>
      </c>
      <c r="C731" s="94" t="n">
        <v>1238</v>
      </c>
      <c r="D731" s="91"/>
      <c r="E731" s="91" t="s">
        <v>494</v>
      </c>
      <c r="F731" s="117" t="s">
        <v>578</v>
      </c>
      <c r="G731" s="121" t="n">
        <v>5886.65</v>
      </c>
      <c r="H731" s="112" t="n">
        <v>3.3</v>
      </c>
    </row>
    <row r="732" customFormat="false" ht="38.25" hidden="false" customHeight="true" outlineLevel="0" collapsed="false">
      <c r="B732" s="63" t="n">
        <v>44762</v>
      </c>
      <c r="C732" s="94" t="n">
        <v>1238</v>
      </c>
      <c r="D732" s="91"/>
      <c r="E732" s="91" t="s">
        <v>494</v>
      </c>
      <c r="F732" s="117" t="s">
        <v>579</v>
      </c>
      <c r="G732" s="121" t="n">
        <v>2275.35</v>
      </c>
      <c r="H732" s="112" t="n">
        <v>3.1</v>
      </c>
    </row>
    <row r="733" customFormat="false" ht="38.25" hidden="false" customHeight="true" outlineLevel="0" collapsed="false">
      <c r="B733" s="63" t="n">
        <v>44762</v>
      </c>
      <c r="C733" s="94" t="n">
        <v>1238</v>
      </c>
      <c r="D733" s="91"/>
      <c r="E733" s="91" t="s">
        <v>494</v>
      </c>
      <c r="F733" s="117" t="s">
        <v>580</v>
      </c>
      <c r="G733" s="121" t="n">
        <v>55210.03</v>
      </c>
      <c r="H733" s="112" t="n">
        <v>4.11</v>
      </c>
    </row>
    <row r="734" customFormat="false" ht="38.25" hidden="false" customHeight="true" outlineLevel="0" collapsed="false">
      <c r="B734" s="63" t="n">
        <v>44762</v>
      </c>
      <c r="C734" s="94" t="n">
        <v>1238</v>
      </c>
      <c r="D734" s="91"/>
      <c r="E734" s="91" t="s">
        <v>494</v>
      </c>
      <c r="F734" s="117" t="s">
        <v>581</v>
      </c>
      <c r="G734" s="121" t="n">
        <v>1477.5</v>
      </c>
      <c r="H734" s="112" t="n">
        <v>4.01</v>
      </c>
    </row>
    <row r="735" customFormat="false" ht="38.25" hidden="false" customHeight="true" outlineLevel="0" collapsed="false">
      <c r="B735" s="63" t="n">
        <v>44762</v>
      </c>
      <c r="C735" s="94" t="n">
        <v>1238</v>
      </c>
      <c r="D735" s="91"/>
      <c r="E735" s="91" t="s">
        <v>494</v>
      </c>
      <c r="F735" s="117" t="s">
        <v>582</v>
      </c>
      <c r="G735" s="115" t="n">
        <v>1536.6</v>
      </c>
      <c r="H735" s="112" t="n">
        <v>4.2</v>
      </c>
    </row>
    <row r="736" customFormat="false" ht="38.25" hidden="false" customHeight="true" outlineLevel="0" collapsed="false">
      <c r="B736" s="63" t="n">
        <v>44762</v>
      </c>
      <c r="C736" s="94" t="n">
        <v>1238</v>
      </c>
      <c r="D736" s="91"/>
      <c r="E736" s="91" t="s">
        <v>494</v>
      </c>
      <c r="F736" s="117" t="s">
        <v>583</v>
      </c>
      <c r="G736" s="115" t="n">
        <v>1536.6</v>
      </c>
      <c r="H736" s="112" t="n">
        <v>4.3</v>
      </c>
    </row>
    <row r="737" customFormat="false" ht="38.25" hidden="false" customHeight="true" outlineLevel="0" collapsed="false">
      <c r="B737" s="63" t="n">
        <v>44762</v>
      </c>
      <c r="C737" s="94" t="n">
        <v>1238</v>
      </c>
      <c r="D737" s="91"/>
      <c r="E737" s="91" t="s">
        <v>494</v>
      </c>
      <c r="F737" s="117" t="s">
        <v>584</v>
      </c>
      <c r="G737" s="115" t="n">
        <v>886.5</v>
      </c>
      <c r="H737" s="112" t="n">
        <v>4.4</v>
      </c>
    </row>
    <row r="738" customFormat="false" ht="38.25" hidden="false" customHeight="true" outlineLevel="0" collapsed="false">
      <c r="B738" s="63" t="n">
        <v>44762</v>
      </c>
      <c r="C738" s="94" t="n">
        <v>1238</v>
      </c>
      <c r="D738" s="91"/>
      <c r="E738" s="91" t="s">
        <v>494</v>
      </c>
      <c r="F738" s="117" t="s">
        <v>585</v>
      </c>
      <c r="G738" s="115" t="n">
        <v>1359.3</v>
      </c>
      <c r="H738" s="112" t="n">
        <v>4.5</v>
      </c>
    </row>
    <row r="739" customFormat="false" ht="38.25" hidden="false" customHeight="true" outlineLevel="0" collapsed="false">
      <c r="B739" s="63" t="n">
        <v>44762</v>
      </c>
      <c r="C739" s="94" t="n">
        <v>1238</v>
      </c>
      <c r="D739" s="91"/>
      <c r="E739" s="91" t="s">
        <v>494</v>
      </c>
      <c r="F739" s="117" t="s">
        <v>586</v>
      </c>
      <c r="G739" s="115" t="n">
        <v>679.65</v>
      </c>
      <c r="H739" s="112" t="n">
        <v>4.6</v>
      </c>
    </row>
    <row r="740" customFormat="false" ht="38.25" hidden="false" customHeight="true" outlineLevel="0" collapsed="false">
      <c r="B740" s="63" t="n">
        <v>44762</v>
      </c>
      <c r="C740" s="94" t="n">
        <v>1238</v>
      </c>
      <c r="D740" s="91"/>
      <c r="E740" s="91" t="s">
        <v>494</v>
      </c>
      <c r="F740" s="117" t="s">
        <v>587</v>
      </c>
      <c r="G740" s="115" t="n">
        <v>2038.95</v>
      </c>
      <c r="H740" s="112" t="n">
        <v>4.7</v>
      </c>
    </row>
    <row r="741" customFormat="false" ht="38.25" hidden="false" customHeight="true" outlineLevel="0" collapsed="false">
      <c r="B741" s="63" t="n">
        <v>44762</v>
      </c>
      <c r="C741" s="94" t="n">
        <v>1238</v>
      </c>
      <c r="D741" s="91"/>
      <c r="E741" s="91" t="s">
        <v>494</v>
      </c>
      <c r="F741" s="117" t="s">
        <v>588</v>
      </c>
      <c r="G741" s="115" t="n">
        <v>4875.75</v>
      </c>
      <c r="H741" s="112" t="n">
        <v>4.8</v>
      </c>
    </row>
    <row r="742" customFormat="false" ht="38.25" hidden="false" customHeight="true" outlineLevel="0" collapsed="false">
      <c r="B742" s="63" t="n">
        <v>44762</v>
      </c>
      <c r="C742" s="94" t="n">
        <v>1238</v>
      </c>
      <c r="D742" s="91"/>
      <c r="E742" s="91" t="s">
        <v>494</v>
      </c>
      <c r="F742" s="117" t="s">
        <v>589</v>
      </c>
      <c r="G742" s="115" t="n">
        <v>4137</v>
      </c>
      <c r="H742" s="95" t="n">
        <v>4.9</v>
      </c>
    </row>
    <row r="743" customFormat="false" ht="38.25" hidden="false" customHeight="true" outlineLevel="0" collapsed="false">
      <c r="B743" s="63" t="n">
        <v>44762</v>
      </c>
      <c r="C743" s="94" t="n">
        <v>1239</v>
      </c>
      <c r="D743" s="91"/>
      <c r="E743" s="91" t="s">
        <v>100</v>
      </c>
      <c r="F743" s="91" t="s">
        <v>590</v>
      </c>
      <c r="G743" s="115" t="n">
        <v>800</v>
      </c>
      <c r="H743" s="95" t="n">
        <v>2.2</v>
      </c>
    </row>
    <row r="744" customFormat="false" ht="38.25" hidden="false" customHeight="true" outlineLevel="0" collapsed="false">
      <c r="B744" s="63" t="n">
        <v>44764</v>
      </c>
      <c r="C744" s="94" t="n">
        <v>1240</v>
      </c>
      <c r="D744" s="91"/>
      <c r="E744" s="91" t="s">
        <v>591</v>
      </c>
      <c r="F744" s="91" t="s">
        <v>189</v>
      </c>
      <c r="G744" s="115" t="n">
        <v>0</v>
      </c>
      <c r="H744" s="95"/>
    </row>
    <row r="745" customFormat="false" ht="38.25" hidden="false" customHeight="true" outlineLevel="0" collapsed="false">
      <c r="B745" s="63" t="n">
        <v>44764</v>
      </c>
      <c r="C745" s="94" t="n">
        <v>1241</v>
      </c>
      <c r="D745" s="91"/>
      <c r="E745" s="91" t="s">
        <v>100</v>
      </c>
      <c r="F745" s="91" t="s">
        <v>592</v>
      </c>
      <c r="G745" s="115" t="n">
        <v>35993.65</v>
      </c>
      <c r="H745" s="95" t="n">
        <v>3.1</v>
      </c>
    </row>
    <row r="746" customFormat="false" ht="38.25" hidden="false" customHeight="true" outlineLevel="0" collapsed="false">
      <c r="B746" s="63" t="n">
        <v>44764</v>
      </c>
      <c r="C746" s="94" t="n">
        <v>1242</v>
      </c>
      <c r="D746" s="91"/>
      <c r="E746" s="91" t="s">
        <v>319</v>
      </c>
      <c r="F746" s="91" t="s">
        <v>592</v>
      </c>
      <c r="G746" s="115" t="n">
        <v>9409</v>
      </c>
      <c r="H746" s="95" t="n">
        <v>1.1</v>
      </c>
    </row>
    <row r="747" customFormat="false" ht="38.25" hidden="false" customHeight="true" outlineLevel="0" collapsed="false">
      <c r="B747" s="63" t="n">
        <v>44764</v>
      </c>
      <c r="C747" s="94" t="n">
        <v>1243</v>
      </c>
      <c r="D747" s="91"/>
      <c r="E747" s="91" t="s">
        <v>103</v>
      </c>
      <c r="F747" s="91" t="s">
        <v>592</v>
      </c>
      <c r="G747" s="115" t="n">
        <v>23522.5</v>
      </c>
      <c r="H747" s="95" t="n">
        <v>4.01</v>
      </c>
    </row>
    <row r="748" customFormat="false" ht="38.25" hidden="false" customHeight="true" outlineLevel="0" collapsed="false">
      <c r="B748" s="63" t="n">
        <v>44764</v>
      </c>
      <c r="C748" s="94" t="n">
        <v>1244</v>
      </c>
      <c r="D748" s="91"/>
      <c r="E748" s="91" t="s">
        <v>246</v>
      </c>
      <c r="F748" s="91" t="s">
        <v>592</v>
      </c>
      <c r="G748" s="115" t="n">
        <v>12419.88</v>
      </c>
      <c r="H748" s="95" t="n">
        <v>1.2</v>
      </c>
    </row>
    <row r="749" customFormat="false" ht="38.25" hidden="false" customHeight="true" outlineLevel="0" collapsed="false">
      <c r="B749" s="63" t="n">
        <v>44764</v>
      </c>
      <c r="C749" s="94" t="n">
        <v>1245</v>
      </c>
      <c r="D749" s="91"/>
      <c r="E749" s="91" t="s">
        <v>593</v>
      </c>
      <c r="F749" s="91" t="s">
        <v>592</v>
      </c>
      <c r="G749" s="115" t="n">
        <v>24463.5</v>
      </c>
      <c r="H749" s="95" t="n">
        <v>4.3</v>
      </c>
    </row>
    <row r="750" customFormat="false" ht="38.25" hidden="false" customHeight="true" outlineLevel="0" collapsed="false">
      <c r="B750" s="63" t="n">
        <v>44764</v>
      </c>
      <c r="C750" s="94" t="n">
        <v>1246</v>
      </c>
      <c r="D750" s="91"/>
      <c r="E750" s="91" t="s">
        <v>515</v>
      </c>
      <c r="F750" s="91" t="s">
        <v>592</v>
      </c>
      <c r="G750" s="115" t="n">
        <v>14113.5</v>
      </c>
      <c r="H750" s="95" t="n">
        <v>4.4</v>
      </c>
    </row>
    <row r="751" customFormat="false" ht="38.25" hidden="false" customHeight="true" outlineLevel="0" collapsed="false">
      <c r="B751" s="63" t="n">
        <v>44764</v>
      </c>
      <c r="C751" s="94" t="n">
        <v>1247</v>
      </c>
      <c r="D751" s="91"/>
      <c r="E751" s="91" t="s">
        <v>105</v>
      </c>
      <c r="F751" s="91" t="s">
        <v>592</v>
      </c>
      <c r="G751" s="115" t="n">
        <v>13172.6</v>
      </c>
      <c r="H751" s="95" t="n">
        <v>4.9</v>
      </c>
    </row>
    <row r="752" customFormat="false" ht="38.25" hidden="false" customHeight="true" outlineLevel="0" collapsed="false">
      <c r="B752" s="63" t="n">
        <v>44764</v>
      </c>
      <c r="C752" s="94" t="n">
        <v>1248</v>
      </c>
      <c r="D752" s="91"/>
      <c r="E752" s="91" t="s">
        <v>106</v>
      </c>
      <c r="F752" s="91" t="s">
        <v>592</v>
      </c>
      <c r="G752" s="115" t="n">
        <v>13172.6</v>
      </c>
      <c r="H752" s="95" t="n">
        <v>4.9</v>
      </c>
    </row>
    <row r="753" customFormat="false" ht="38.25" hidden="false" customHeight="true" outlineLevel="0" collapsed="false">
      <c r="B753" s="63" t="n">
        <v>44764</v>
      </c>
      <c r="C753" s="94" t="n">
        <v>1249</v>
      </c>
      <c r="D753" s="91"/>
      <c r="E753" s="91" t="s">
        <v>107</v>
      </c>
      <c r="F753" s="91" t="s">
        <v>592</v>
      </c>
      <c r="G753" s="115" t="n">
        <v>13172.6</v>
      </c>
      <c r="H753" s="95" t="n">
        <v>4.9</v>
      </c>
    </row>
    <row r="754" customFormat="false" ht="38.25" hidden="false" customHeight="true" outlineLevel="0" collapsed="false">
      <c r="B754" s="63" t="n">
        <v>44764</v>
      </c>
      <c r="C754" s="94" t="n">
        <v>1250</v>
      </c>
      <c r="D754" s="91"/>
      <c r="E754" s="91" t="s">
        <v>594</v>
      </c>
      <c r="F754" s="91" t="s">
        <v>592</v>
      </c>
      <c r="G754" s="115" t="n">
        <v>13172.6</v>
      </c>
      <c r="H754" s="95" t="n">
        <v>4.9</v>
      </c>
    </row>
    <row r="755" customFormat="false" ht="38.25" hidden="false" customHeight="true" outlineLevel="0" collapsed="false">
      <c r="B755" s="63" t="n">
        <v>44764</v>
      </c>
      <c r="C755" s="94" t="n">
        <v>1251</v>
      </c>
      <c r="D755" s="91"/>
      <c r="E755" s="91" t="s">
        <v>109</v>
      </c>
      <c r="F755" s="91" t="s">
        <v>592</v>
      </c>
      <c r="G755" s="115" t="n">
        <v>13172.6</v>
      </c>
      <c r="H755" s="95" t="n">
        <v>4.9</v>
      </c>
    </row>
    <row r="756" customFormat="false" ht="38.25" hidden="false" customHeight="true" outlineLevel="0" collapsed="false">
      <c r="B756" s="63" t="n">
        <v>44764</v>
      </c>
      <c r="C756" s="94" t="n">
        <v>1252</v>
      </c>
      <c r="D756" s="91"/>
      <c r="E756" s="91" t="s">
        <v>189</v>
      </c>
      <c r="F756" s="91" t="s">
        <v>189</v>
      </c>
      <c r="G756" s="115" t="n">
        <v>0</v>
      </c>
      <c r="H756" s="95"/>
    </row>
    <row r="757" customFormat="false" ht="38.25" hidden="false" customHeight="true" outlineLevel="0" collapsed="false">
      <c r="B757" s="63" t="n">
        <v>44764</v>
      </c>
      <c r="C757" s="94" t="n">
        <v>1253</v>
      </c>
      <c r="D757" s="91"/>
      <c r="E757" s="91" t="s">
        <v>110</v>
      </c>
      <c r="F757" s="91" t="s">
        <v>592</v>
      </c>
      <c r="G757" s="115" t="n">
        <v>15524.85</v>
      </c>
      <c r="H757" s="95" t="n">
        <v>4.8</v>
      </c>
    </row>
    <row r="758" customFormat="false" ht="38.25" hidden="false" customHeight="true" outlineLevel="0" collapsed="false">
      <c r="B758" s="63" t="n">
        <v>44764</v>
      </c>
      <c r="C758" s="94" t="n">
        <v>1254</v>
      </c>
      <c r="D758" s="91"/>
      <c r="E758" s="91" t="s">
        <v>189</v>
      </c>
      <c r="F758" s="91" t="s">
        <v>189</v>
      </c>
      <c r="G758" s="115" t="n">
        <v>0</v>
      </c>
      <c r="H758" s="95"/>
    </row>
    <row r="759" customFormat="false" ht="38.25" hidden="false" customHeight="true" outlineLevel="0" collapsed="false">
      <c r="B759" s="63" t="n">
        <v>44764</v>
      </c>
      <c r="C759" s="94" t="n">
        <v>1255</v>
      </c>
      <c r="D759" s="91"/>
      <c r="E759" s="91" t="s">
        <v>517</v>
      </c>
      <c r="F759" s="91" t="s">
        <v>592</v>
      </c>
      <c r="G759" s="115" t="n">
        <v>15524.85</v>
      </c>
      <c r="H759" s="95" t="n">
        <v>4.8</v>
      </c>
    </row>
    <row r="760" customFormat="false" ht="38.25" hidden="false" customHeight="true" outlineLevel="0" collapsed="false">
      <c r="B760" s="63" t="n">
        <v>44764</v>
      </c>
      <c r="C760" s="94" t="n">
        <v>1256</v>
      </c>
      <c r="D760" s="91"/>
      <c r="E760" s="91" t="s">
        <v>114</v>
      </c>
      <c r="F760" s="91" t="s">
        <v>592</v>
      </c>
      <c r="G760" s="115" t="n">
        <v>24463.4</v>
      </c>
      <c r="H760" s="95" t="n">
        <v>4.2</v>
      </c>
    </row>
    <row r="761" customFormat="false" ht="38.25" hidden="false" customHeight="true" outlineLevel="0" collapsed="false">
      <c r="B761" s="63" t="n">
        <v>44764</v>
      </c>
      <c r="C761" s="94" t="n">
        <v>1257</v>
      </c>
      <c r="D761" s="91"/>
      <c r="E761" s="91" t="s">
        <v>328</v>
      </c>
      <c r="F761" s="91" t="s">
        <v>592</v>
      </c>
      <c r="G761" s="115" t="n">
        <v>10820.35</v>
      </c>
      <c r="H761" s="95" t="n">
        <v>4.7</v>
      </c>
    </row>
    <row r="762" customFormat="false" ht="38.25" hidden="false" customHeight="true" outlineLevel="0" collapsed="false">
      <c r="B762" s="63" t="n">
        <v>44764</v>
      </c>
      <c r="C762" s="94" t="n">
        <v>1258</v>
      </c>
      <c r="D762" s="91"/>
      <c r="E762" s="91" t="s">
        <v>116</v>
      </c>
      <c r="F762" s="91" t="s">
        <v>592</v>
      </c>
      <c r="G762" s="115" t="n">
        <v>15524.85</v>
      </c>
      <c r="H762" s="95" t="n">
        <v>4.8</v>
      </c>
    </row>
    <row r="763" customFormat="false" ht="38.25" hidden="false" customHeight="true" outlineLevel="0" collapsed="false">
      <c r="B763" s="63" t="n">
        <v>44764</v>
      </c>
      <c r="C763" s="94" t="n">
        <v>1259</v>
      </c>
      <c r="D763" s="91"/>
      <c r="E763" s="91" t="s">
        <v>113</v>
      </c>
      <c r="F763" s="91" t="s">
        <v>592</v>
      </c>
      <c r="G763" s="115" t="n">
        <v>10820.35</v>
      </c>
      <c r="H763" s="95" t="n">
        <v>4.5</v>
      </c>
    </row>
    <row r="764" customFormat="false" ht="38.25" hidden="false" customHeight="true" outlineLevel="0" collapsed="false">
      <c r="B764" s="63" t="n">
        <v>44764</v>
      </c>
      <c r="C764" s="94" t="n">
        <v>1260</v>
      </c>
      <c r="D764" s="91"/>
      <c r="E764" s="91" t="s">
        <v>189</v>
      </c>
      <c r="F764" s="91" t="s">
        <v>189</v>
      </c>
      <c r="G764" s="115" t="n">
        <v>0</v>
      </c>
      <c r="H764" s="95"/>
    </row>
    <row r="765" customFormat="false" ht="38.25" hidden="false" customHeight="true" outlineLevel="0" collapsed="false">
      <c r="B765" s="63" t="n">
        <v>44764</v>
      </c>
      <c r="C765" s="94" t="n">
        <v>1261</v>
      </c>
      <c r="D765" s="91"/>
      <c r="E765" s="91" t="s">
        <v>117</v>
      </c>
      <c r="F765" s="91" t="s">
        <v>592</v>
      </c>
      <c r="G765" s="115" t="n">
        <v>10820.35</v>
      </c>
      <c r="H765" s="95" t="n">
        <v>4.6</v>
      </c>
    </row>
    <row r="766" customFormat="false" ht="38.25" hidden="false" customHeight="true" outlineLevel="0" collapsed="false">
      <c r="B766" s="63" t="n">
        <v>44764</v>
      </c>
      <c r="C766" s="94" t="n">
        <v>1262</v>
      </c>
      <c r="D766" s="91"/>
      <c r="E766" s="91" t="s">
        <v>189</v>
      </c>
      <c r="F766" s="91" t="s">
        <v>189</v>
      </c>
      <c r="G766" s="115" t="n">
        <v>0</v>
      </c>
      <c r="H766" s="95"/>
    </row>
    <row r="767" customFormat="false" ht="38.25" hidden="false" customHeight="true" outlineLevel="0" collapsed="false">
      <c r="B767" s="63" t="n">
        <v>44764</v>
      </c>
      <c r="C767" s="94" t="n">
        <v>1263</v>
      </c>
      <c r="D767" s="91"/>
      <c r="E767" s="91" t="s">
        <v>118</v>
      </c>
      <c r="F767" s="91" t="s">
        <v>592</v>
      </c>
      <c r="G767" s="115" t="n">
        <v>15524.85</v>
      </c>
      <c r="H767" s="95" t="n">
        <v>4.8</v>
      </c>
    </row>
    <row r="768" customFormat="false" ht="38.25" hidden="false" customHeight="true" outlineLevel="0" collapsed="false">
      <c r="B768" s="63" t="n">
        <v>44764</v>
      </c>
      <c r="C768" s="94" t="n">
        <v>1264</v>
      </c>
      <c r="D768" s="91"/>
      <c r="E768" s="91" t="s">
        <v>189</v>
      </c>
      <c r="F768" s="91" t="s">
        <v>189</v>
      </c>
      <c r="G768" s="115" t="n">
        <v>0</v>
      </c>
      <c r="H768" s="95"/>
    </row>
    <row r="769" customFormat="false" ht="38.25" hidden="false" customHeight="true" outlineLevel="0" collapsed="false">
      <c r="B769" s="63" t="n">
        <v>44764</v>
      </c>
      <c r="C769" s="94" t="n">
        <v>1265</v>
      </c>
      <c r="D769" s="91"/>
      <c r="E769" s="91" t="s">
        <v>518</v>
      </c>
      <c r="F769" s="91" t="s">
        <v>592</v>
      </c>
      <c r="G769" s="115" t="n">
        <v>10820.35</v>
      </c>
      <c r="H769" s="95" t="n">
        <v>4.7</v>
      </c>
    </row>
    <row r="770" customFormat="false" ht="38.25" hidden="false" customHeight="true" outlineLevel="0" collapsed="false">
      <c r="B770" s="63" t="n">
        <v>44764</v>
      </c>
      <c r="C770" s="94" t="n">
        <v>1266</v>
      </c>
      <c r="D770" s="91"/>
      <c r="E770" s="91" t="s">
        <v>239</v>
      </c>
      <c r="F770" s="91" t="s">
        <v>592</v>
      </c>
      <c r="G770" s="115" t="n">
        <v>15524.85</v>
      </c>
      <c r="H770" s="95" t="n">
        <v>4.8</v>
      </c>
    </row>
    <row r="771" customFormat="false" ht="38.25" hidden="false" customHeight="true" outlineLevel="0" collapsed="false">
      <c r="B771" s="63" t="n">
        <v>44764</v>
      </c>
      <c r="C771" s="94" t="n">
        <v>1267</v>
      </c>
      <c r="D771" s="91"/>
      <c r="E771" s="91" t="s">
        <v>245</v>
      </c>
      <c r="F771" s="91" t="s">
        <v>592</v>
      </c>
      <c r="G771" s="115" t="n">
        <v>10820.35</v>
      </c>
      <c r="H771" s="95" t="n">
        <v>4.5</v>
      </c>
    </row>
    <row r="772" customFormat="false" ht="38.25" hidden="false" customHeight="true" outlineLevel="0" collapsed="false">
      <c r="B772" s="63" t="n">
        <v>44764</v>
      </c>
      <c r="C772" s="94" t="n">
        <v>1268</v>
      </c>
      <c r="D772" s="91"/>
      <c r="E772" s="91" t="s">
        <v>303</v>
      </c>
      <c r="F772" s="91" t="s">
        <v>592</v>
      </c>
      <c r="G772" s="115" t="n">
        <v>10820.35</v>
      </c>
      <c r="H772" s="95" t="n">
        <v>4.7</v>
      </c>
    </row>
    <row r="773" customFormat="false" ht="38.25" hidden="false" customHeight="true" outlineLevel="0" collapsed="false">
      <c r="B773" s="63" t="n">
        <v>44772</v>
      </c>
      <c r="C773" s="94"/>
      <c r="D773" s="91"/>
      <c r="E773" s="91" t="s">
        <v>595</v>
      </c>
      <c r="F773" s="91" t="s">
        <v>596</v>
      </c>
      <c r="G773" s="115" t="n">
        <v>859.4</v>
      </c>
      <c r="H773" s="95" t="n">
        <v>2.3</v>
      </c>
    </row>
    <row r="774" customFormat="false" ht="38.25" hidden="false" customHeight="true" outlineLevel="0" collapsed="false">
      <c r="B774" s="56" t="s">
        <v>597</v>
      </c>
      <c r="C774" s="57"/>
      <c r="D774" s="90"/>
      <c r="E774" s="59" t="s">
        <v>80</v>
      </c>
      <c r="F774" s="58"/>
      <c r="G774" s="60" t="n">
        <f aca="false">SUM(G775:G848)</f>
        <v>599382.56</v>
      </c>
      <c r="H774" s="95"/>
    </row>
    <row r="775" customFormat="false" ht="38.25" hidden="false" customHeight="true" outlineLevel="0" collapsed="false">
      <c r="B775" s="63" t="n">
        <v>44775</v>
      </c>
      <c r="C775" s="94" t="n">
        <v>1269</v>
      </c>
      <c r="D775" s="91"/>
      <c r="E775" s="91" t="s">
        <v>100</v>
      </c>
      <c r="F775" s="91" t="s">
        <v>598</v>
      </c>
      <c r="G775" s="115" t="n">
        <v>1000</v>
      </c>
      <c r="H775" s="95" t="n">
        <v>2.2</v>
      </c>
    </row>
    <row r="776" customFormat="false" ht="38.25" hidden="false" customHeight="true" outlineLevel="0" collapsed="false">
      <c r="B776" s="63" t="n">
        <v>44777</v>
      </c>
      <c r="C776" s="94" t="n">
        <v>1270</v>
      </c>
      <c r="D776" s="91"/>
      <c r="E776" s="91" t="s">
        <v>189</v>
      </c>
      <c r="F776" s="91" t="s">
        <v>189</v>
      </c>
      <c r="G776" s="115" t="n">
        <v>0</v>
      </c>
      <c r="H776" s="95"/>
    </row>
    <row r="777" customFormat="false" ht="38.25" hidden="false" customHeight="true" outlineLevel="0" collapsed="false">
      <c r="B777" s="63" t="n">
        <v>44777</v>
      </c>
      <c r="C777" s="94" t="n">
        <v>1271</v>
      </c>
      <c r="D777" s="91"/>
      <c r="E777" s="91" t="s">
        <v>599</v>
      </c>
      <c r="F777" s="91" t="s">
        <v>600</v>
      </c>
      <c r="G777" s="115" t="n">
        <v>35000</v>
      </c>
      <c r="H777" s="95" t="n">
        <v>4.14</v>
      </c>
    </row>
    <row r="778" customFormat="false" ht="38.25" hidden="false" customHeight="true" outlineLevel="0" collapsed="false">
      <c r="B778" s="63" t="n">
        <v>44777</v>
      </c>
      <c r="C778" s="94" t="n">
        <v>1271</v>
      </c>
      <c r="D778" s="91"/>
      <c r="E778" s="91" t="s">
        <v>599</v>
      </c>
      <c r="F778" s="91" t="s">
        <v>600</v>
      </c>
      <c r="G778" s="115" t="n">
        <v>14050</v>
      </c>
      <c r="H778" s="95" t="n">
        <v>9.1</v>
      </c>
    </row>
    <row r="779" customFormat="false" ht="38.25" hidden="false" customHeight="true" outlineLevel="0" collapsed="false">
      <c r="B779" s="63" t="n">
        <v>44777</v>
      </c>
      <c r="C779" s="94" t="n">
        <v>1272</v>
      </c>
      <c r="D779" s="91"/>
      <c r="E779" s="91" t="s">
        <v>189</v>
      </c>
      <c r="F779" s="91" t="s">
        <v>189</v>
      </c>
      <c r="G779" s="115" t="n">
        <v>0</v>
      </c>
      <c r="H779" s="95"/>
    </row>
    <row r="780" customFormat="false" ht="38.25" hidden="false" customHeight="true" outlineLevel="0" collapsed="false">
      <c r="B780" s="63" t="n">
        <v>44777</v>
      </c>
      <c r="C780" s="94" t="n">
        <v>1273</v>
      </c>
      <c r="D780" s="91"/>
      <c r="E780" s="91" t="s">
        <v>601</v>
      </c>
      <c r="F780" s="91" t="s">
        <v>602</v>
      </c>
      <c r="G780" s="115" t="n">
        <v>12800</v>
      </c>
      <c r="H780" s="95" t="n">
        <v>4.15</v>
      </c>
    </row>
    <row r="781" customFormat="false" ht="38.25" hidden="false" customHeight="true" outlineLevel="0" collapsed="false">
      <c r="B781" s="63" t="n">
        <v>44777</v>
      </c>
      <c r="C781" s="94" t="n">
        <v>1274</v>
      </c>
      <c r="D781" s="91"/>
      <c r="E781" s="91" t="s">
        <v>189</v>
      </c>
      <c r="F781" s="91" t="s">
        <v>189</v>
      </c>
      <c r="G781" s="115" t="n">
        <v>0</v>
      </c>
      <c r="H781" s="95"/>
    </row>
    <row r="782" customFormat="false" ht="38.25" hidden="false" customHeight="true" outlineLevel="0" collapsed="false">
      <c r="B782" s="63" t="n">
        <v>44777</v>
      </c>
      <c r="C782" s="94" t="n">
        <v>1275</v>
      </c>
      <c r="D782" s="91"/>
      <c r="E782" s="91" t="s">
        <v>603</v>
      </c>
      <c r="F782" s="91" t="s">
        <v>604</v>
      </c>
      <c r="G782" s="115" t="n">
        <v>23400</v>
      </c>
      <c r="H782" s="95" t="n">
        <v>9.1</v>
      </c>
    </row>
    <row r="783" customFormat="false" ht="38.25" hidden="false" customHeight="true" outlineLevel="0" collapsed="false">
      <c r="B783" s="63" t="n">
        <v>44777</v>
      </c>
      <c r="C783" s="94" t="n">
        <v>1276</v>
      </c>
      <c r="D783" s="91"/>
      <c r="E783" s="91" t="s">
        <v>189</v>
      </c>
      <c r="F783" s="91" t="s">
        <v>189</v>
      </c>
      <c r="G783" s="115" t="n">
        <v>0</v>
      </c>
      <c r="H783" s="95"/>
    </row>
    <row r="784" customFormat="false" ht="38.25" hidden="false" customHeight="true" outlineLevel="0" collapsed="false">
      <c r="B784" s="63" t="n">
        <v>44777</v>
      </c>
      <c r="C784" s="94" t="n">
        <v>1277</v>
      </c>
      <c r="D784" s="91"/>
      <c r="E784" s="91" t="s">
        <v>605</v>
      </c>
      <c r="F784" s="91" t="s">
        <v>606</v>
      </c>
      <c r="G784" s="115" t="n">
        <v>17640</v>
      </c>
      <c r="H784" s="95" t="n">
        <v>3.5</v>
      </c>
    </row>
    <row r="785" customFormat="false" ht="38.25" hidden="false" customHeight="true" outlineLevel="0" collapsed="false">
      <c r="B785" s="63" t="n">
        <v>44777</v>
      </c>
      <c r="C785" s="94" t="n">
        <v>1278</v>
      </c>
      <c r="D785" s="91"/>
      <c r="E785" s="91" t="s">
        <v>138</v>
      </c>
      <c r="F785" s="91" t="s">
        <v>257</v>
      </c>
      <c r="G785" s="115" t="n">
        <v>3104.42</v>
      </c>
      <c r="H785" s="95" t="n">
        <v>4.12</v>
      </c>
    </row>
    <row r="786" customFormat="false" ht="38.25" hidden="false" customHeight="true" outlineLevel="0" collapsed="false">
      <c r="B786" s="63" t="n">
        <v>44777</v>
      </c>
      <c r="C786" s="94" t="n">
        <v>1278</v>
      </c>
      <c r="D786" s="91"/>
      <c r="E786" s="91"/>
      <c r="F786" s="91" t="s">
        <v>607</v>
      </c>
      <c r="G786" s="115" t="n">
        <v>1024.47</v>
      </c>
      <c r="H786" s="95" t="n">
        <v>8.2</v>
      </c>
    </row>
    <row r="787" customFormat="false" ht="38.25" hidden="false" customHeight="true" outlineLevel="0" collapsed="false">
      <c r="B787" s="63" t="n">
        <v>44781</v>
      </c>
      <c r="C787" s="94" t="n">
        <v>1278</v>
      </c>
      <c r="D787" s="91"/>
      <c r="E787" s="91"/>
      <c r="F787" s="91" t="s">
        <v>272</v>
      </c>
      <c r="G787" s="115" t="n">
        <v>4720.34</v>
      </c>
      <c r="H787" s="95" t="n">
        <v>2.1</v>
      </c>
    </row>
    <row r="788" customFormat="false" ht="38.25" hidden="false" customHeight="true" outlineLevel="0" collapsed="false">
      <c r="B788" s="63" t="n">
        <v>44781</v>
      </c>
      <c r="C788" s="94" t="n">
        <v>1279</v>
      </c>
      <c r="D788" s="91"/>
      <c r="E788" s="91" t="s">
        <v>608</v>
      </c>
      <c r="F788" s="91" t="s">
        <v>609</v>
      </c>
      <c r="G788" s="115" t="n">
        <v>21790</v>
      </c>
      <c r="H788" s="95" t="n">
        <v>3.5</v>
      </c>
    </row>
    <row r="789" customFormat="false" ht="38.25" hidden="false" customHeight="true" outlineLevel="0" collapsed="false">
      <c r="B789" s="63" t="n">
        <v>44781</v>
      </c>
      <c r="C789" s="94" t="n">
        <v>1280</v>
      </c>
      <c r="D789" s="91"/>
      <c r="E789" s="91" t="s">
        <v>189</v>
      </c>
      <c r="F789" s="91" t="s">
        <v>189</v>
      </c>
      <c r="G789" s="115" t="n">
        <v>0</v>
      </c>
      <c r="H789" s="95"/>
    </row>
    <row r="790" customFormat="false" ht="38.25" hidden="false" customHeight="true" outlineLevel="0" collapsed="false">
      <c r="B790" s="63" t="n">
        <v>44781</v>
      </c>
      <c r="C790" s="94" t="n">
        <v>1281</v>
      </c>
      <c r="D790" s="91"/>
      <c r="E790" s="91" t="s">
        <v>189</v>
      </c>
      <c r="F790" s="91" t="s">
        <v>189</v>
      </c>
      <c r="G790" s="115" t="n">
        <v>0</v>
      </c>
      <c r="H790" s="95"/>
    </row>
    <row r="791" customFormat="false" ht="38.25" hidden="false" customHeight="true" outlineLevel="0" collapsed="false">
      <c r="B791" s="63" t="n">
        <v>44781</v>
      </c>
      <c r="C791" s="94" t="n">
        <v>1282</v>
      </c>
      <c r="D791" s="91"/>
      <c r="E791" s="91" t="s">
        <v>100</v>
      </c>
      <c r="F791" s="91" t="s">
        <v>610</v>
      </c>
      <c r="G791" s="115" t="n">
        <v>1200</v>
      </c>
      <c r="H791" s="95" t="n">
        <v>2.2</v>
      </c>
    </row>
    <row r="792" customFormat="false" ht="38.25" hidden="false" customHeight="true" outlineLevel="0" collapsed="false">
      <c r="B792" s="63" t="n">
        <v>44790</v>
      </c>
      <c r="C792" s="94" t="n">
        <v>1283</v>
      </c>
      <c r="D792" s="91"/>
      <c r="E792" s="91" t="s">
        <v>608</v>
      </c>
      <c r="F792" s="91" t="s">
        <v>609</v>
      </c>
      <c r="G792" s="126" t="n">
        <v>6740</v>
      </c>
      <c r="H792" s="95" t="n">
        <v>3.5</v>
      </c>
    </row>
    <row r="793" customFormat="false" ht="38.25" hidden="false" customHeight="true" outlineLevel="0" collapsed="false">
      <c r="B793" s="63" t="n">
        <v>44791</v>
      </c>
      <c r="C793" s="94" t="n">
        <v>1284</v>
      </c>
      <c r="D793" s="91"/>
      <c r="E793" s="91" t="s">
        <v>189</v>
      </c>
      <c r="F793" s="91" t="s">
        <v>189</v>
      </c>
      <c r="G793" s="115" t="n">
        <v>0</v>
      </c>
      <c r="H793" s="95"/>
    </row>
    <row r="794" customFormat="false" ht="38.25" hidden="false" customHeight="true" outlineLevel="0" collapsed="false">
      <c r="B794" s="63" t="n">
        <v>44795</v>
      </c>
      <c r="C794" s="94" t="n">
        <v>1286</v>
      </c>
      <c r="D794" s="91"/>
      <c r="E794" s="91" t="s">
        <v>100</v>
      </c>
      <c r="F794" s="91" t="s">
        <v>611</v>
      </c>
      <c r="G794" s="115" t="n">
        <v>35993.65</v>
      </c>
      <c r="H794" s="95" t="n">
        <v>3.1</v>
      </c>
    </row>
    <row r="795" customFormat="false" ht="38.25" hidden="false" customHeight="true" outlineLevel="0" collapsed="false">
      <c r="B795" s="63" t="n">
        <v>44795</v>
      </c>
      <c r="C795" s="94" t="n">
        <v>1285</v>
      </c>
      <c r="D795" s="91"/>
      <c r="E795" s="91" t="s">
        <v>319</v>
      </c>
      <c r="F795" s="91" t="s">
        <v>611</v>
      </c>
      <c r="G795" s="115" t="n">
        <v>9409</v>
      </c>
      <c r="H795" s="95" t="n">
        <v>1.1</v>
      </c>
    </row>
    <row r="796" customFormat="false" ht="38.25" hidden="false" customHeight="true" outlineLevel="0" collapsed="false">
      <c r="B796" s="63" t="n">
        <v>44795</v>
      </c>
      <c r="C796" s="94" t="n">
        <v>1287</v>
      </c>
      <c r="D796" s="91"/>
      <c r="E796" s="91" t="s">
        <v>103</v>
      </c>
      <c r="F796" s="91" t="s">
        <v>611</v>
      </c>
      <c r="G796" s="115" t="n">
        <v>23522.5</v>
      </c>
      <c r="H796" s="95" t="n">
        <v>4.01</v>
      </c>
    </row>
    <row r="797" customFormat="false" ht="38.25" hidden="false" customHeight="true" outlineLevel="0" collapsed="false">
      <c r="B797" s="63" t="n">
        <v>44795</v>
      </c>
      <c r="C797" s="94" t="n">
        <v>1288</v>
      </c>
      <c r="D797" s="91"/>
      <c r="E797" s="91" t="s">
        <v>612</v>
      </c>
      <c r="F797" s="91" t="s">
        <v>611</v>
      </c>
      <c r="G797" s="115" t="n">
        <v>12419.88</v>
      </c>
      <c r="H797" s="95" t="n">
        <v>1.2</v>
      </c>
    </row>
    <row r="798" customFormat="false" ht="38.25" hidden="false" customHeight="true" outlineLevel="0" collapsed="false">
      <c r="B798" s="63" t="n">
        <v>44795</v>
      </c>
      <c r="C798" s="94" t="n">
        <v>1289</v>
      </c>
      <c r="D798" s="91"/>
      <c r="E798" s="91" t="s">
        <v>593</v>
      </c>
      <c r="F798" s="91" t="s">
        <v>611</v>
      </c>
      <c r="G798" s="115" t="n">
        <v>24463.4</v>
      </c>
      <c r="H798" s="95" t="n">
        <v>4.3</v>
      </c>
    </row>
    <row r="799" customFormat="false" ht="38.25" hidden="false" customHeight="true" outlineLevel="0" collapsed="false">
      <c r="B799" s="63" t="n">
        <v>44795</v>
      </c>
      <c r="C799" s="94" t="n">
        <v>1290</v>
      </c>
      <c r="D799" s="91"/>
      <c r="E799" s="91" t="s">
        <v>515</v>
      </c>
      <c r="F799" s="91" t="s">
        <v>611</v>
      </c>
      <c r="G799" s="115" t="n">
        <v>14113.5</v>
      </c>
      <c r="H799" s="95" t="n">
        <v>4.4</v>
      </c>
    </row>
    <row r="800" customFormat="false" ht="38.25" hidden="false" customHeight="true" outlineLevel="0" collapsed="false">
      <c r="B800" s="63" t="n">
        <v>44795</v>
      </c>
      <c r="C800" s="94" t="n">
        <v>1291</v>
      </c>
      <c r="D800" s="91"/>
      <c r="E800" s="91" t="s">
        <v>105</v>
      </c>
      <c r="F800" s="91" t="s">
        <v>611</v>
      </c>
      <c r="G800" s="115" t="n">
        <v>13172.6</v>
      </c>
      <c r="H800" s="95" t="n">
        <v>4.9</v>
      </c>
    </row>
    <row r="801" customFormat="false" ht="38.25" hidden="false" customHeight="true" outlineLevel="0" collapsed="false">
      <c r="B801" s="63" t="n">
        <v>44795</v>
      </c>
      <c r="C801" s="94" t="n">
        <v>1292</v>
      </c>
      <c r="D801" s="91"/>
      <c r="E801" s="91" t="s">
        <v>106</v>
      </c>
      <c r="F801" s="91" t="s">
        <v>611</v>
      </c>
      <c r="G801" s="115" t="n">
        <v>13172.6</v>
      </c>
      <c r="H801" s="95" t="n">
        <v>4.9</v>
      </c>
    </row>
    <row r="802" customFormat="false" ht="38.25" hidden="false" customHeight="true" outlineLevel="0" collapsed="false">
      <c r="B802" s="63" t="n">
        <v>44795</v>
      </c>
      <c r="C802" s="94" t="n">
        <v>1293</v>
      </c>
      <c r="D802" s="91"/>
      <c r="E802" s="91" t="s">
        <v>107</v>
      </c>
      <c r="F802" s="91" t="s">
        <v>611</v>
      </c>
      <c r="G802" s="115" t="n">
        <v>13172.6</v>
      </c>
      <c r="H802" s="95" t="n">
        <v>4.9</v>
      </c>
    </row>
    <row r="803" customFormat="false" ht="38.25" hidden="false" customHeight="true" outlineLevel="0" collapsed="false">
      <c r="B803" s="63" t="n">
        <v>44795</v>
      </c>
      <c r="C803" s="94" t="n">
        <v>1294</v>
      </c>
      <c r="D803" s="91"/>
      <c r="E803" s="91" t="s">
        <v>516</v>
      </c>
      <c r="F803" s="91" t="s">
        <v>611</v>
      </c>
      <c r="G803" s="115" t="n">
        <v>13172.6</v>
      </c>
      <c r="H803" s="95" t="n">
        <v>4.9</v>
      </c>
    </row>
    <row r="804" customFormat="false" ht="38.25" hidden="false" customHeight="true" outlineLevel="0" collapsed="false">
      <c r="B804" s="63" t="n">
        <v>44795</v>
      </c>
      <c r="C804" s="94" t="n">
        <v>1295</v>
      </c>
      <c r="D804" s="91"/>
      <c r="E804" s="91" t="s">
        <v>109</v>
      </c>
      <c r="F804" s="91" t="s">
        <v>611</v>
      </c>
      <c r="G804" s="115" t="n">
        <v>13172.6</v>
      </c>
      <c r="H804" s="95" t="n">
        <v>4.9</v>
      </c>
    </row>
    <row r="805" customFormat="false" ht="38.25" hidden="false" customHeight="true" outlineLevel="0" collapsed="false">
      <c r="B805" s="63" t="n">
        <v>44795</v>
      </c>
      <c r="C805" s="94" t="n">
        <v>1296</v>
      </c>
      <c r="D805" s="91"/>
      <c r="E805" s="91" t="s">
        <v>110</v>
      </c>
      <c r="F805" s="91" t="s">
        <v>611</v>
      </c>
      <c r="G805" s="115" t="n">
        <v>15524.85</v>
      </c>
      <c r="H805" s="95" t="n">
        <v>4.8</v>
      </c>
    </row>
    <row r="806" customFormat="false" ht="38.25" hidden="false" customHeight="true" outlineLevel="0" collapsed="false">
      <c r="B806" s="63" t="n">
        <v>44795</v>
      </c>
      <c r="C806" s="94" t="n">
        <v>1297</v>
      </c>
      <c r="D806" s="91"/>
      <c r="E806" s="91" t="s">
        <v>517</v>
      </c>
      <c r="F806" s="91" t="s">
        <v>611</v>
      </c>
      <c r="G806" s="115" t="n">
        <v>15524.85</v>
      </c>
      <c r="H806" s="95" t="n">
        <v>4.8</v>
      </c>
    </row>
    <row r="807" customFormat="false" ht="38.25" hidden="false" customHeight="true" outlineLevel="0" collapsed="false">
      <c r="B807" s="63" t="n">
        <v>44795</v>
      </c>
      <c r="C807" s="94" t="n">
        <v>1298</v>
      </c>
      <c r="D807" s="91"/>
      <c r="E807" s="91" t="s">
        <v>113</v>
      </c>
      <c r="F807" s="91" t="s">
        <v>611</v>
      </c>
      <c r="G807" s="115" t="n">
        <v>10820.35</v>
      </c>
      <c r="H807" s="95" t="n">
        <v>4.5</v>
      </c>
    </row>
    <row r="808" customFormat="false" ht="38.25" hidden="false" customHeight="true" outlineLevel="0" collapsed="false">
      <c r="B808" s="63" t="n">
        <v>44795</v>
      </c>
      <c r="C808" s="94" t="n">
        <v>1299</v>
      </c>
      <c r="D808" s="91"/>
      <c r="E808" s="91" t="s">
        <v>114</v>
      </c>
      <c r="F808" s="91" t="s">
        <v>611</v>
      </c>
      <c r="G808" s="115" t="n">
        <v>24463.4</v>
      </c>
      <c r="H808" s="95" t="n">
        <v>4.2</v>
      </c>
    </row>
    <row r="809" customFormat="false" ht="38.25" hidden="false" customHeight="true" outlineLevel="0" collapsed="false">
      <c r="B809" s="63" t="n">
        <v>44795</v>
      </c>
      <c r="C809" s="94" t="n">
        <v>1300</v>
      </c>
      <c r="D809" s="91"/>
      <c r="E809" s="91" t="s">
        <v>452</v>
      </c>
      <c r="F809" s="91" t="s">
        <v>611</v>
      </c>
      <c r="G809" s="115" t="n">
        <v>10820.35</v>
      </c>
      <c r="H809" s="95" t="n">
        <v>4.7</v>
      </c>
    </row>
    <row r="810" customFormat="false" ht="38.25" hidden="false" customHeight="true" outlineLevel="0" collapsed="false">
      <c r="B810" s="63" t="n">
        <v>44795</v>
      </c>
      <c r="C810" s="94" t="n">
        <v>1301</v>
      </c>
      <c r="D810" s="91"/>
      <c r="E810" s="91" t="s">
        <v>116</v>
      </c>
      <c r="F810" s="91" t="s">
        <v>611</v>
      </c>
      <c r="G810" s="115" t="n">
        <v>15524.85</v>
      </c>
      <c r="H810" s="95" t="n">
        <v>4.8</v>
      </c>
    </row>
    <row r="811" customFormat="false" ht="38.25" hidden="false" customHeight="true" outlineLevel="0" collapsed="false">
      <c r="B811" s="63" t="n">
        <v>44795</v>
      </c>
      <c r="C811" s="94" t="n">
        <v>1302</v>
      </c>
      <c r="D811" s="91"/>
      <c r="E811" s="91" t="s">
        <v>117</v>
      </c>
      <c r="F811" s="91" t="s">
        <v>611</v>
      </c>
      <c r="G811" s="115" t="n">
        <v>10820.35</v>
      </c>
      <c r="H811" s="95" t="n">
        <v>4.7</v>
      </c>
    </row>
    <row r="812" customFormat="false" ht="38.25" hidden="false" customHeight="true" outlineLevel="0" collapsed="false">
      <c r="B812" s="63" t="n">
        <v>44795</v>
      </c>
      <c r="C812" s="94" t="n">
        <v>1303</v>
      </c>
      <c r="D812" s="91"/>
      <c r="E812" s="91" t="s">
        <v>118</v>
      </c>
      <c r="F812" s="91" t="s">
        <v>611</v>
      </c>
      <c r="G812" s="115" t="n">
        <v>15524.85</v>
      </c>
      <c r="H812" s="95" t="n">
        <v>4.8</v>
      </c>
    </row>
    <row r="813" customFormat="false" ht="38.25" hidden="false" customHeight="true" outlineLevel="0" collapsed="false">
      <c r="B813" s="63" t="n">
        <v>44795</v>
      </c>
      <c r="C813" s="94" t="n">
        <v>1304</v>
      </c>
      <c r="D813" s="91"/>
      <c r="E813" s="91" t="s">
        <v>189</v>
      </c>
      <c r="F813" s="91" t="s">
        <v>189</v>
      </c>
      <c r="G813" s="115" t="n">
        <v>0</v>
      </c>
      <c r="H813" s="95"/>
    </row>
    <row r="814" customFormat="false" ht="38.25" hidden="false" customHeight="true" outlineLevel="0" collapsed="false">
      <c r="B814" s="63" t="n">
        <v>44795</v>
      </c>
      <c r="C814" s="94" t="n">
        <v>1305</v>
      </c>
      <c r="D814" s="91"/>
      <c r="E814" s="91" t="s">
        <v>518</v>
      </c>
      <c r="F814" s="91" t="s">
        <v>611</v>
      </c>
      <c r="G814" s="115" t="n">
        <v>10820.35</v>
      </c>
      <c r="H814" s="95" t="n">
        <v>4.7</v>
      </c>
    </row>
    <row r="815" customFormat="false" ht="38.25" hidden="false" customHeight="true" outlineLevel="0" collapsed="false">
      <c r="B815" s="63" t="n">
        <v>44795</v>
      </c>
      <c r="C815" s="94" t="n">
        <v>1306</v>
      </c>
      <c r="D815" s="91"/>
      <c r="E815" s="91" t="s">
        <v>239</v>
      </c>
      <c r="F815" s="91" t="s">
        <v>611</v>
      </c>
      <c r="G815" s="115" t="n">
        <v>15524.85</v>
      </c>
      <c r="H815" s="95" t="n">
        <v>4.8</v>
      </c>
    </row>
    <row r="816" customFormat="false" ht="38.25" hidden="false" customHeight="true" outlineLevel="0" collapsed="false">
      <c r="B816" s="63" t="n">
        <v>44795</v>
      </c>
      <c r="C816" s="94" t="n">
        <v>1307</v>
      </c>
      <c r="D816" s="91"/>
      <c r="E816" s="91" t="s">
        <v>450</v>
      </c>
      <c r="F816" s="91" t="s">
        <v>611</v>
      </c>
      <c r="G816" s="115" t="n">
        <v>10820.35</v>
      </c>
      <c r="H816" s="95" t="n">
        <v>4.5</v>
      </c>
    </row>
    <row r="817" customFormat="false" ht="38.25" hidden="false" customHeight="true" outlineLevel="0" collapsed="false">
      <c r="B817" s="63" t="n">
        <v>44795</v>
      </c>
      <c r="C817" s="94" t="n">
        <v>1308</v>
      </c>
      <c r="D817" s="91"/>
      <c r="E817" s="91" t="s">
        <v>303</v>
      </c>
      <c r="F817" s="91" t="s">
        <v>611</v>
      </c>
      <c r="G817" s="115" t="n">
        <v>10820.35</v>
      </c>
      <c r="H817" s="95" t="n">
        <v>4.7</v>
      </c>
    </row>
    <row r="818" customFormat="false" ht="38.25" hidden="false" customHeight="true" outlineLevel="0" collapsed="false">
      <c r="B818" s="63" t="n">
        <v>44795</v>
      </c>
      <c r="C818" s="94" t="n">
        <v>1309</v>
      </c>
      <c r="D818" s="91"/>
      <c r="E818" s="91" t="s">
        <v>494</v>
      </c>
      <c r="F818" s="91" t="s">
        <v>613</v>
      </c>
      <c r="G818" s="115"/>
      <c r="H818" s="95"/>
    </row>
    <row r="819" customFormat="false" ht="38.25" hidden="false" customHeight="true" outlineLevel="0" collapsed="false">
      <c r="B819" s="63" t="n">
        <v>44795</v>
      </c>
      <c r="C819" s="94" t="n">
        <v>1309</v>
      </c>
      <c r="D819" s="91"/>
      <c r="E819" s="91" t="s">
        <v>494</v>
      </c>
      <c r="F819" s="117" t="s">
        <v>614</v>
      </c>
      <c r="G819" s="115" t="n">
        <v>1847</v>
      </c>
      <c r="H819" s="111" t="s">
        <v>19</v>
      </c>
    </row>
    <row r="820" customFormat="false" ht="38.25" hidden="false" customHeight="true" outlineLevel="0" collapsed="false">
      <c r="B820" s="63" t="n">
        <v>44795</v>
      </c>
      <c r="C820" s="94" t="n">
        <v>1309</v>
      </c>
      <c r="D820" s="91"/>
      <c r="E820" s="91" t="s">
        <v>494</v>
      </c>
      <c r="F820" s="117" t="s">
        <v>615</v>
      </c>
      <c r="G820" s="121" t="n">
        <v>591</v>
      </c>
      <c r="H820" s="112" t="n">
        <v>1.1</v>
      </c>
    </row>
    <row r="821" customFormat="false" ht="38.25" hidden="false" customHeight="true" outlineLevel="0" collapsed="false">
      <c r="B821" s="63" t="n">
        <v>44795</v>
      </c>
      <c r="C821" s="94" t="n">
        <v>1309</v>
      </c>
      <c r="D821" s="91"/>
      <c r="E821" s="91" t="s">
        <v>494</v>
      </c>
      <c r="F821" s="117" t="s">
        <v>615</v>
      </c>
      <c r="G821" s="121" t="n">
        <v>780.12</v>
      </c>
      <c r="H821" s="112" t="n">
        <v>1.2</v>
      </c>
    </row>
    <row r="822" customFormat="false" ht="38.25" hidden="false" customHeight="true" outlineLevel="0" collapsed="false">
      <c r="B822" s="63" t="n">
        <v>44795</v>
      </c>
      <c r="C822" s="94" t="n">
        <v>1309</v>
      </c>
      <c r="D822" s="91"/>
      <c r="E822" s="91" t="s">
        <v>494</v>
      </c>
      <c r="F822" s="117" t="s">
        <v>616</v>
      </c>
      <c r="G822" s="121" t="n">
        <v>5886.65</v>
      </c>
      <c r="H822" s="112" t="n">
        <v>3.3</v>
      </c>
    </row>
    <row r="823" customFormat="false" ht="38.25" hidden="false" customHeight="true" outlineLevel="0" collapsed="false">
      <c r="B823" s="63" t="n">
        <v>44795</v>
      </c>
      <c r="C823" s="94" t="n">
        <v>1309</v>
      </c>
      <c r="D823" s="91"/>
      <c r="E823" s="91" t="s">
        <v>494</v>
      </c>
      <c r="F823" s="117" t="s">
        <v>617</v>
      </c>
      <c r="G823" s="121" t="n">
        <v>2275.35</v>
      </c>
      <c r="H823" s="112" t="n">
        <v>3.1</v>
      </c>
    </row>
    <row r="824" customFormat="false" ht="38.25" hidden="false" customHeight="true" outlineLevel="0" collapsed="false">
      <c r="B824" s="63" t="n">
        <v>44795</v>
      </c>
      <c r="C824" s="94" t="n">
        <v>1309</v>
      </c>
      <c r="D824" s="91"/>
      <c r="E824" s="91" t="s">
        <v>494</v>
      </c>
      <c r="F824" s="117" t="s">
        <v>618</v>
      </c>
      <c r="G824" s="121" t="n">
        <v>55210.03</v>
      </c>
      <c r="H824" s="112" t="n">
        <v>4.11</v>
      </c>
    </row>
    <row r="825" customFormat="false" ht="38.25" hidden="false" customHeight="true" outlineLevel="0" collapsed="false">
      <c r="B825" s="63" t="n">
        <v>44795</v>
      </c>
      <c r="C825" s="94" t="n">
        <v>1309</v>
      </c>
      <c r="D825" s="91"/>
      <c r="E825" s="91" t="s">
        <v>494</v>
      </c>
      <c r="F825" s="117" t="s">
        <v>619</v>
      </c>
      <c r="G825" s="121" t="n">
        <v>1477.5</v>
      </c>
      <c r="H825" s="112" t="n">
        <v>4.01</v>
      </c>
    </row>
    <row r="826" customFormat="false" ht="38.25" hidden="false" customHeight="true" outlineLevel="0" collapsed="false">
      <c r="B826" s="63" t="n">
        <v>44795</v>
      </c>
      <c r="C826" s="94" t="n">
        <v>1309</v>
      </c>
      <c r="D826" s="91"/>
      <c r="E826" s="91" t="s">
        <v>494</v>
      </c>
      <c r="F826" s="117" t="s">
        <v>620</v>
      </c>
      <c r="G826" s="115" t="n">
        <v>1536.6</v>
      </c>
      <c r="H826" s="112" t="n">
        <v>4.2</v>
      </c>
    </row>
    <row r="827" customFormat="false" ht="38.25" hidden="false" customHeight="true" outlineLevel="0" collapsed="false">
      <c r="B827" s="63" t="n">
        <v>44795</v>
      </c>
      <c r="C827" s="94" t="n">
        <v>1309</v>
      </c>
      <c r="D827" s="91"/>
      <c r="E827" s="91" t="s">
        <v>494</v>
      </c>
      <c r="F827" s="117" t="s">
        <v>621</v>
      </c>
      <c r="G827" s="115" t="n">
        <v>1536.6</v>
      </c>
      <c r="H827" s="112" t="n">
        <v>4.3</v>
      </c>
    </row>
    <row r="828" customFormat="false" ht="38.25" hidden="false" customHeight="true" outlineLevel="0" collapsed="false">
      <c r="B828" s="63" t="n">
        <v>44795</v>
      </c>
      <c r="C828" s="94" t="n">
        <v>1309</v>
      </c>
      <c r="D828" s="91"/>
      <c r="E828" s="91" t="s">
        <v>494</v>
      </c>
      <c r="F828" s="117" t="s">
        <v>622</v>
      </c>
      <c r="G828" s="115" t="n">
        <v>886.5</v>
      </c>
      <c r="H828" s="112" t="n">
        <v>4.4</v>
      </c>
    </row>
    <row r="829" customFormat="false" ht="38.25" hidden="false" customHeight="true" outlineLevel="0" collapsed="false">
      <c r="B829" s="63" t="n">
        <v>44795</v>
      </c>
      <c r="C829" s="94" t="n">
        <v>1309</v>
      </c>
      <c r="D829" s="91"/>
      <c r="E829" s="91" t="s">
        <v>494</v>
      </c>
      <c r="F829" s="117" t="s">
        <v>623</v>
      </c>
      <c r="G829" s="115" t="n">
        <v>1359.3</v>
      </c>
      <c r="H829" s="112" t="n">
        <v>4.5</v>
      </c>
    </row>
    <row r="830" customFormat="false" ht="38.25" hidden="false" customHeight="true" outlineLevel="0" collapsed="false">
      <c r="B830" s="63" t="n">
        <v>44795</v>
      </c>
      <c r="C830" s="94" t="n">
        <v>1309</v>
      </c>
      <c r="D830" s="91"/>
      <c r="E830" s="91" t="s">
        <v>494</v>
      </c>
      <c r="F830" s="117" t="s">
        <v>624</v>
      </c>
      <c r="G830" s="115" t="n">
        <v>679.65</v>
      </c>
      <c r="H830" s="112" t="n">
        <v>4.6</v>
      </c>
    </row>
    <row r="831" customFormat="false" ht="38.25" hidden="false" customHeight="true" outlineLevel="0" collapsed="false">
      <c r="B831" s="63" t="n">
        <v>44795</v>
      </c>
      <c r="C831" s="94" t="n">
        <v>1309</v>
      </c>
      <c r="D831" s="91"/>
      <c r="E831" s="91" t="s">
        <v>494</v>
      </c>
      <c r="F831" s="117" t="s">
        <v>625</v>
      </c>
      <c r="G831" s="115" t="n">
        <v>2038.95</v>
      </c>
      <c r="H831" s="112" t="n">
        <v>4.7</v>
      </c>
    </row>
    <row r="832" customFormat="false" ht="38.25" hidden="false" customHeight="true" outlineLevel="0" collapsed="false">
      <c r="B832" s="63" t="n">
        <v>44795</v>
      </c>
      <c r="C832" s="94" t="n">
        <v>1309</v>
      </c>
      <c r="D832" s="91"/>
      <c r="E832" s="91" t="s">
        <v>494</v>
      </c>
      <c r="F832" s="117" t="s">
        <v>626</v>
      </c>
      <c r="G832" s="115" t="n">
        <v>4875.75</v>
      </c>
      <c r="H832" s="112" t="n">
        <v>4.8</v>
      </c>
    </row>
    <row r="833" customFormat="false" ht="38.25" hidden="false" customHeight="true" outlineLevel="0" collapsed="false">
      <c r="B833" s="63" t="n">
        <v>44795</v>
      </c>
      <c r="C833" s="94" t="n">
        <v>1309</v>
      </c>
      <c r="D833" s="91"/>
      <c r="E833" s="91" t="s">
        <v>494</v>
      </c>
      <c r="F833" s="117" t="s">
        <v>627</v>
      </c>
      <c r="G833" s="115" t="n">
        <v>4137</v>
      </c>
      <c r="H833" s="95" t="n">
        <v>4.9</v>
      </c>
    </row>
    <row r="834" customFormat="false" ht="38.25" hidden="false" customHeight="true" outlineLevel="0" collapsed="false">
      <c r="B834" s="63" t="n">
        <v>44797</v>
      </c>
      <c r="C834" s="94" t="n">
        <v>1310</v>
      </c>
      <c r="D834" s="91"/>
      <c r="E834" s="91" t="s">
        <v>100</v>
      </c>
      <c r="F834" s="91" t="s">
        <v>628</v>
      </c>
      <c r="G834" s="115" t="n">
        <v>275</v>
      </c>
      <c r="H834" s="95" t="n">
        <v>8.2</v>
      </c>
    </row>
    <row r="835" customFormat="false" ht="38.25" hidden="false" customHeight="true" outlineLevel="0" collapsed="false">
      <c r="B835" s="63" t="n">
        <v>44795</v>
      </c>
      <c r="C835" s="94" t="n">
        <v>1310</v>
      </c>
      <c r="D835" s="91"/>
      <c r="E835" s="91" t="s">
        <v>100</v>
      </c>
      <c r="F835" s="91" t="s">
        <v>629</v>
      </c>
      <c r="G835" s="115" t="n">
        <v>665</v>
      </c>
      <c r="H835" s="95" t="n">
        <v>3.6</v>
      </c>
    </row>
    <row r="836" customFormat="false" ht="38.25" hidden="false" customHeight="true" outlineLevel="0" collapsed="false">
      <c r="B836" s="63" t="n">
        <v>44795</v>
      </c>
      <c r="C836" s="94" t="n">
        <v>1310</v>
      </c>
      <c r="D836" s="91"/>
      <c r="E836" s="91" t="s">
        <v>100</v>
      </c>
      <c r="F836" s="91" t="s">
        <v>630</v>
      </c>
      <c r="G836" s="115" t="n">
        <v>7221</v>
      </c>
      <c r="H836" s="95" t="n">
        <v>3.4</v>
      </c>
    </row>
    <row r="837" customFormat="false" ht="38.25" hidden="false" customHeight="true" outlineLevel="0" collapsed="false">
      <c r="B837" s="63" t="n">
        <v>44797</v>
      </c>
      <c r="C837" s="94" t="n">
        <v>1310</v>
      </c>
      <c r="D837" s="91"/>
      <c r="E837" s="91" t="s">
        <v>100</v>
      </c>
      <c r="F837" s="91" t="s">
        <v>631</v>
      </c>
      <c r="G837" s="115" t="n">
        <v>839</v>
      </c>
      <c r="H837" s="95" t="n">
        <v>5.2</v>
      </c>
    </row>
    <row r="838" customFormat="false" ht="38.25" hidden="false" customHeight="true" outlineLevel="0" collapsed="false">
      <c r="B838" s="63" t="n">
        <v>44797</v>
      </c>
      <c r="C838" s="94" t="n">
        <v>1310</v>
      </c>
      <c r="D838" s="91"/>
      <c r="E838" s="91" t="s">
        <v>100</v>
      </c>
      <c r="F838" s="91" t="s">
        <v>632</v>
      </c>
      <c r="G838" s="115" t="n">
        <v>1000</v>
      </c>
      <c r="H838" s="95" t="n">
        <v>2.2</v>
      </c>
    </row>
    <row r="839" customFormat="false" ht="38.25" hidden="false" customHeight="true" outlineLevel="0" collapsed="false">
      <c r="B839" s="63" t="n">
        <v>44797</v>
      </c>
      <c r="C839" s="94" t="n">
        <v>1311</v>
      </c>
      <c r="D839" s="91"/>
      <c r="E839" s="91" t="s">
        <v>100</v>
      </c>
      <c r="F839" s="91" t="s">
        <v>633</v>
      </c>
      <c r="G839" s="115" t="n">
        <v>481</v>
      </c>
      <c r="H839" s="95" t="n">
        <v>8.2</v>
      </c>
    </row>
    <row r="840" customFormat="false" ht="38.25" hidden="false" customHeight="true" outlineLevel="0" collapsed="false">
      <c r="B840" s="63" t="n">
        <v>44797</v>
      </c>
      <c r="C840" s="94" t="n">
        <v>1311</v>
      </c>
      <c r="D840" s="91"/>
      <c r="E840" s="91" t="s">
        <v>100</v>
      </c>
      <c r="F840" s="91" t="s">
        <v>634</v>
      </c>
      <c r="G840" s="115" t="n">
        <v>600</v>
      </c>
      <c r="H840" s="95" t="n">
        <v>2.2</v>
      </c>
    </row>
    <row r="841" customFormat="false" ht="38.25" hidden="false" customHeight="true" outlineLevel="0" collapsed="false">
      <c r="B841" s="63" t="n">
        <v>44797</v>
      </c>
      <c r="C841" s="94" t="n">
        <v>1311</v>
      </c>
      <c r="D841" s="91"/>
      <c r="E841" s="91" t="s">
        <v>100</v>
      </c>
      <c r="F841" s="91" t="s">
        <v>635</v>
      </c>
      <c r="G841" s="115" t="n">
        <v>264</v>
      </c>
      <c r="H841" s="95" t="n">
        <v>8.2</v>
      </c>
    </row>
    <row r="842" customFormat="false" ht="38.25" hidden="false" customHeight="true" outlineLevel="0" collapsed="false">
      <c r="B842" s="63" t="n">
        <v>44802</v>
      </c>
      <c r="C842" s="94" t="n">
        <v>1312</v>
      </c>
      <c r="D842" s="91"/>
      <c r="E842" s="91" t="s">
        <v>189</v>
      </c>
      <c r="F842" s="91" t="s">
        <v>189</v>
      </c>
      <c r="G842" s="115" t="n">
        <v>0</v>
      </c>
      <c r="H842" s="95"/>
    </row>
    <row r="843" customFormat="false" ht="38.25" hidden="false" customHeight="true" outlineLevel="0" collapsed="false">
      <c r="B843" s="63" t="n">
        <v>44802</v>
      </c>
      <c r="C843" s="94" t="n">
        <v>1313</v>
      </c>
      <c r="D843" s="91"/>
      <c r="E843" s="91" t="s">
        <v>189</v>
      </c>
      <c r="F843" s="91" t="s">
        <v>189</v>
      </c>
      <c r="G843" s="115" t="n">
        <v>0</v>
      </c>
      <c r="H843" s="95"/>
    </row>
    <row r="844" customFormat="false" ht="38.25" hidden="false" customHeight="true" outlineLevel="0" collapsed="false">
      <c r="B844" s="63" t="n">
        <v>44802</v>
      </c>
      <c r="C844" s="94" t="n">
        <v>1314</v>
      </c>
      <c r="D844" s="91"/>
      <c r="E844" s="91" t="s">
        <v>413</v>
      </c>
      <c r="F844" s="91" t="s">
        <v>636</v>
      </c>
      <c r="G844" s="115" t="n">
        <v>1695</v>
      </c>
      <c r="H844" s="95" t="n">
        <v>3.6</v>
      </c>
    </row>
    <row r="845" customFormat="false" ht="38.25" hidden="false" customHeight="true" outlineLevel="0" collapsed="false">
      <c r="B845" s="63" t="n">
        <v>44804</v>
      </c>
      <c r="C845" s="94" t="n">
        <v>1315</v>
      </c>
      <c r="D845" s="91"/>
      <c r="E845" s="91" t="s">
        <v>637</v>
      </c>
      <c r="F845" s="91" t="s">
        <v>638</v>
      </c>
      <c r="G845" s="115" t="n">
        <v>5000</v>
      </c>
      <c r="H845" s="95" t="n">
        <v>2.1</v>
      </c>
    </row>
    <row r="846" customFormat="false" ht="38.25" hidden="false" customHeight="true" outlineLevel="0" collapsed="false">
      <c r="B846" s="63" t="n">
        <v>44804</v>
      </c>
      <c r="C846" s="94" t="n">
        <v>1316</v>
      </c>
      <c r="D846" s="91"/>
      <c r="E846" s="91" t="s">
        <v>189</v>
      </c>
      <c r="F846" s="91" t="s">
        <v>189</v>
      </c>
      <c r="G846" s="115" t="n">
        <v>0</v>
      </c>
      <c r="H846" s="95"/>
    </row>
    <row r="847" customFormat="false" ht="38.25" hidden="false" customHeight="true" outlineLevel="0" collapsed="false">
      <c r="B847" s="63" t="n">
        <v>44804</v>
      </c>
      <c r="C847" s="94" t="n">
        <v>1317</v>
      </c>
      <c r="D847" s="91"/>
      <c r="E847" s="91" t="s">
        <v>100</v>
      </c>
      <c r="F847" s="91" t="s">
        <v>639</v>
      </c>
      <c r="G847" s="115" t="n">
        <v>256.59</v>
      </c>
      <c r="H847" s="95" t="n">
        <v>3.6</v>
      </c>
    </row>
    <row r="848" customFormat="false" ht="38.25" hidden="false" customHeight="true" outlineLevel="0" collapsed="false">
      <c r="B848" s="63" t="n">
        <v>44797</v>
      </c>
      <c r="C848" s="94"/>
      <c r="D848" s="91"/>
      <c r="E848" s="91" t="s">
        <v>640</v>
      </c>
      <c r="F848" s="91" t="s">
        <v>641</v>
      </c>
      <c r="G848" s="115" t="n">
        <v>704.06</v>
      </c>
      <c r="H848" s="95" t="n">
        <v>2.3</v>
      </c>
    </row>
    <row r="849" s="38" customFormat="true" ht="38.25" hidden="false" customHeight="true" outlineLevel="0" collapsed="false"/>
    <row r="850" s="38" customFormat="true" ht="38.25" hidden="false" customHeight="true" outlineLevel="0" collapsed="false">
      <c r="F850" s="38" t="n">
        <f aca="false">SUM(G1:G850)</f>
        <v>25419561.14</v>
      </c>
    </row>
    <row r="851" s="38" customFormat="true" ht="38.25" hidden="false" customHeight="true" outlineLevel="0" collapsed="false"/>
    <row r="852" s="38" customFormat="true" ht="38.25" hidden="false" customHeight="true" outlineLevel="0" collapsed="false"/>
    <row r="853" s="38" customFormat="true" ht="38.25" hidden="false" customHeight="true" outlineLevel="0" collapsed="false"/>
    <row r="854" s="38" customFormat="true" ht="38.25" hidden="false" customHeight="true" outlineLevel="0" collapsed="false"/>
    <row r="855" s="38" customFormat="true" ht="38.25" hidden="false" customHeight="true" outlineLevel="0" collapsed="false"/>
    <row r="856" s="38" customFormat="true" ht="38.25" hidden="false" customHeight="true" outlineLevel="0" collapsed="false"/>
    <row r="857" s="38" customFormat="true" ht="38.25" hidden="false" customHeight="true" outlineLevel="0" collapsed="false"/>
    <row r="858" s="38" customFormat="true" ht="38.25" hidden="false" customHeight="true" outlineLevel="0" collapsed="false"/>
    <row r="859" s="38" customFormat="true" ht="38.25" hidden="false" customHeight="true" outlineLevel="0" collapsed="false"/>
    <row r="860" s="38" customFormat="true" ht="38.25" hidden="false" customHeight="true" outlineLevel="0" collapsed="false"/>
    <row r="861" s="38" customFormat="true" ht="38.25" hidden="false" customHeight="true" outlineLevel="0" collapsed="false"/>
    <row r="862" s="38" customFormat="true" ht="38.25" hidden="false" customHeight="true" outlineLevel="0" collapsed="false"/>
    <row r="863" s="38" customFormat="true" ht="38.25" hidden="false" customHeight="true" outlineLevel="0" collapsed="false"/>
    <row r="864" s="38" customFormat="true" ht="38.25" hidden="false" customHeight="true" outlineLevel="0" collapsed="false"/>
    <row r="865" s="38" customFormat="true" ht="38.25" hidden="false" customHeight="true" outlineLevel="0" collapsed="false"/>
    <row r="866" s="38" customFormat="true" ht="38.25" hidden="false" customHeight="true" outlineLevel="0" collapsed="false"/>
    <row r="867" s="38" customFormat="true" ht="38.25" hidden="false" customHeight="true" outlineLevel="0" collapsed="false">
      <c r="B867" s="53"/>
    </row>
    <row r="868" s="38" customFormat="true" ht="38.25" hidden="false" customHeight="true" outlineLevel="0" collapsed="false"/>
    <row r="869" s="38" customFormat="true" ht="38.25" hidden="false" customHeight="true" outlineLevel="0" collapsed="false">
      <c r="C869" s="53"/>
    </row>
    <row r="870" s="38" customFormat="true" ht="38.25" hidden="false" customHeight="true" outlineLevel="0" collapsed="false">
      <c r="C870" s="53"/>
    </row>
    <row r="871" s="38" customFormat="true" ht="38.25" hidden="false" customHeight="true" outlineLevel="0" collapsed="false">
      <c r="C871" s="53"/>
    </row>
    <row r="872" s="38" customFormat="true" ht="38.25" hidden="false" customHeight="true" outlineLevel="0" collapsed="false">
      <c r="C872" s="53"/>
    </row>
    <row r="873" s="38" customFormat="true" ht="38.25" hidden="false" customHeight="true" outlineLevel="0" collapsed="false">
      <c r="C873" s="53"/>
    </row>
    <row r="874" s="38" customFormat="true" ht="38.25" hidden="false" customHeight="true" outlineLevel="0" collapsed="false">
      <c r="C874" s="53"/>
    </row>
    <row r="875" s="38" customFormat="true" ht="38.25" hidden="false" customHeight="true" outlineLevel="0" collapsed="false">
      <c r="C875" s="53"/>
    </row>
    <row r="876" s="38" customFormat="true" ht="38.25" hidden="false" customHeight="true" outlineLevel="0" collapsed="false">
      <c r="C876" s="53"/>
    </row>
    <row r="877" s="38" customFormat="true" ht="38.25" hidden="false" customHeight="true" outlineLevel="0" collapsed="false">
      <c r="C877" s="52"/>
    </row>
    <row r="878" s="38" customFormat="true" ht="38.25" hidden="false" customHeight="true" outlineLevel="0" collapsed="false">
      <c r="C878" s="53"/>
    </row>
    <row r="879" s="38" customFormat="true" ht="38.25" hidden="false" customHeight="true" outlineLevel="0" collapsed="false">
      <c r="C879" s="53"/>
    </row>
    <row r="880" s="38" customFormat="true" ht="38.25" hidden="false" customHeight="true" outlineLevel="0" collapsed="false">
      <c r="C880" s="53"/>
    </row>
    <row r="881" s="38" customFormat="true" ht="26.25" hidden="false" customHeight="true" outlineLevel="0" collapsed="false">
      <c r="C881" s="53"/>
    </row>
    <row r="882" s="38" customFormat="true" ht="38.25" hidden="false" customHeight="true" outlineLevel="0" collapsed="false">
      <c r="C882" s="53"/>
    </row>
    <row r="883" s="38" customFormat="true" ht="38.25" hidden="false" customHeight="true" outlineLevel="0" collapsed="false">
      <c r="C883" s="53"/>
    </row>
    <row r="884" s="38" customFormat="true" ht="38.25" hidden="false" customHeight="true" outlineLevel="0" collapsed="false">
      <c r="C884" s="53"/>
    </row>
    <row r="885" s="38" customFormat="true" ht="38.25" hidden="false" customHeight="true" outlineLevel="0" collapsed="false">
      <c r="C885" s="53"/>
    </row>
    <row r="886" s="38" customFormat="true" ht="38.25" hidden="false" customHeight="true" outlineLevel="0" collapsed="false">
      <c r="C886" s="53"/>
    </row>
    <row r="887" s="38" customFormat="true" ht="38.25" hidden="false" customHeight="true" outlineLevel="0" collapsed="false">
      <c r="C887" s="53"/>
    </row>
    <row r="888" s="38" customFormat="true" ht="38.25" hidden="false" customHeight="true" outlineLevel="0" collapsed="false">
      <c r="C888" s="52"/>
    </row>
    <row r="889" s="38" customFormat="true" ht="38.25" hidden="false" customHeight="true" outlineLevel="0" collapsed="false"/>
    <row r="890" s="38" customFormat="true" ht="38.25" hidden="false" customHeight="true" outlineLevel="0" collapsed="false"/>
    <row r="891" s="38" customFormat="true" ht="38.25" hidden="false" customHeight="true" outlineLevel="0" collapsed="false"/>
    <row r="892" s="38" customFormat="true" ht="38.25" hidden="false" customHeight="true" outlineLevel="0" collapsed="false"/>
    <row r="893" s="38" customFormat="true" ht="38.25" hidden="false" customHeight="true" outlineLevel="0" collapsed="false"/>
    <row r="894" s="38" customFormat="true" ht="38.25" hidden="false" customHeight="true" outlineLevel="0" collapsed="false">
      <c r="C894" s="53"/>
    </row>
    <row r="895" s="38" customFormat="true" ht="38.25" hidden="false" customHeight="true" outlineLevel="0" collapsed="false">
      <c r="C895" s="53"/>
    </row>
    <row r="896" s="38" customFormat="true" ht="38.25" hidden="false" customHeight="true" outlineLevel="0" collapsed="false">
      <c r="C896" s="53"/>
    </row>
    <row r="897" s="38" customFormat="true" ht="38.25" hidden="false" customHeight="true" outlineLevel="0" collapsed="false">
      <c r="C897" s="53"/>
    </row>
    <row r="898" s="38" customFormat="true" ht="38.25" hidden="false" customHeight="true" outlineLevel="0" collapsed="false">
      <c r="C898" s="53"/>
    </row>
    <row r="899" s="38" customFormat="true" ht="38.25" hidden="false" customHeight="true" outlineLevel="0" collapsed="false">
      <c r="C899" s="53"/>
    </row>
    <row r="900" s="38" customFormat="true" ht="38.25" hidden="false" customHeight="true" outlineLevel="0" collapsed="false">
      <c r="C900" s="53"/>
    </row>
    <row r="901" s="38" customFormat="true" ht="38.25" hidden="false" customHeight="true" outlineLevel="0" collapsed="false">
      <c r="C901" s="53"/>
    </row>
    <row r="902" s="38" customFormat="true" ht="38.25" hidden="false" customHeight="true" outlineLevel="0" collapsed="false">
      <c r="C902" s="53"/>
    </row>
    <row r="903" s="38" customFormat="true" ht="38.25" hidden="false" customHeight="true" outlineLevel="0" collapsed="false">
      <c r="C903" s="52"/>
    </row>
    <row r="904" s="38" customFormat="true" ht="38.25" hidden="false" customHeight="true" outlineLevel="0" collapsed="false"/>
    <row r="905" s="38" customFormat="true" ht="38.25" hidden="false" customHeight="true" outlineLevel="0" collapsed="false"/>
    <row r="906" s="38" customFormat="true" ht="38.25" hidden="false" customHeight="true" outlineLevel="0" collapsed="false"/>
    <row r="907" s="38" customFormat="true" ht="38.25" hidden="false" customHeight="true" outlineLevel="0" collapsed="false"/>
    <row r="908" s="38" customFormat="true" ht="38.25" hidden="false" customHeight="true" outlineLevel="0" collapsed="false"/>
    <row r="909" s="38" customFormat="true" ht="38.25" hidden="false" customHeight="true" outlineLevel="0" collapsed="false"/>
    <row r="910" s="38" customFormat="true" ht="38.25" hidden="false" customHeight="true" outlineLevel="0" collapsed="false"/>
    <row r="911" s="38" customFormat="true" ht="38.25" hidden="false" customHeight="true" outlineLevel="0" collapsed="false"/>
    <row r="912" s="38" customFormat="true" ht="38.25" hidden="false" customHeight="true" outlineLevel="0" collapsed="false"/>
    <row r="913" s="38" customFormat="true" ht="38.25" hidden="false" customHeight="true" outlineLevel="0" collapsed="false"/>
    <row r="914" s="38" customFormat="true" ht="38.25" hidden="false" customHeight="true" outlineLevel="0" collapsed="false"/>
    <row r="915" s="38" customFormat="true" ht="38.25" hidden="false" customHeight="true" outlineLevel="0" collapsed="false"/>
    <row r="916" s="38" customFormat="true" ht="38.25" hidden="false" customHeight="true" outlineLevel="0" collapsed="false"/>
    <row r="917" s="38" customFormat="true" ht="38.25" hidden="false" customHeight="true" outlineLevel="0" collapsed="false"/>
    <row r="918" s="38" customFormat="true" ht="38.25" hidden="false" customHeight="true" outlineLevel="0" collapsed="false"/>
    <row r="919" s="38" customFormat="true" ht="38.25" hidden="false" customHeight="true" outlineLevel="0" collapsed="false"/>
    <row r="920" s="38" customFormat="true" ht="38.25" hidden="false" customHeight="true" outlineLevel="0" collapsed="false"/>
    <row r="921" s="38" customFormat="true" ht="38.25" hidden="false" customHeight="true" outlineLevel="0" collapsed="false"/>
    <row r="922" s="38" customFormat="true" ht="38.25" hidden="false" customHeight="true" outlineLevel="0" collapsed="false">
      <c r="C922" s="53"/>
    </row>
    <row r="923" s="38" customFormat="true" ht="38.25" hidden="false" customHeight="true" outlineLevel="0" collapsed="false"/>
    <row r="924" s="38" customFormat="true" ht="38.25" hidden="false" customHeight="true" outlineLevel="0" collapsed="false">
      <c r="D924" s="53"/>
    </row>
    <row r="925" s="38" customFormat="true" ht="38.25" hidden="false" customHeight="true" outlineLevel="0" collapsed="false">
      <c r="D925" s="53"/>
    </row>
    <row r="926" s="38" customFormat="true" ht="38.25" hidden="false" customHeight="true" outlineLevel="0" collapsed="false">
      <c r="D926" s="53"/>
    </row>
    <row r="927" s="38" customFormat="true" ht="38.25" hidden="false" customHeight="true" outlineLevel="0" collapsed="false">
      <c r="C927" s="53"/>
      <c r="D927" s="53"/>
    </row>
    <row r="928" s="38" customFormat="true" ht="38.25" hidden="false" customHeight="true" outlineLevel="0" collapsed="false">
      <c r="C928" s="53"/>
      <c r="D928" s="53"/>
    </row>
    <row r="929" s="38" customFormat="true" ht="38.25" hidden="false" customHeight="true" outlineLevel="0" collapsed="false">
      <c r="C929" s="53"/>
      <c r="D929" s="52"/>
    </row>
    <row r="930" s="38" customFormat="true" ht="38.25" hidden="false" customHeight="true" outlineLevel="0" collapsed="false">
      <c r="C930" s="53"/>
    </row>
    <row r="931" s="38" customFormat="true" ht="38.25" hidden="false" customHeight="true" outlineLevel="0" collapsed="false">
      <c r="C931" s="53"/>
    </row>
    <row r="932" s="38" customFormat="true" ht="38.25" hidden="false" customHeight="true" outlineLevel="0" collapsed="false">
      <c r="C932" s="53"/>
    </row>
    <row r="933" s="38" customFormat="true" ht="38.25" hidden="false" customHeight="true" outlineLevel="0" collapsed="false">
      <c r="C933" s="53"/>
    </row>
    <row r="934" s="38" customFormat="true" ht="38.25" hidden="false" customHeight="true" outlineLevel="0" collapsed="false">
      <c r="C934" s="53"/>
    </row>
    <row r="935" s="38" customFormat="true" ht="38.25" hidden="false" customHeight="true" outlineLevel="0" collapsed="false">
      <c r="C935" s="53"/>
    </row>
    <row r="936" s="38" customFormat="true" ht="38.25" hidden="false" customHeight="true" outlineLevel="0" collapsed="false">
      <c r="C936" s="52"/>
    </row>
    <row r="937" s="38" customFormat="true" ht="38.25" hidden="false" customHeight="true" outlineLevel="0" collapsed="false"/>
    <row r="938" s="38" customFormat="true" ht="38.25" hidden="false" customHeight="true" outlineLevel="0" collapsed="false"/>
    <row r="939" s="38" customFormat="true" ht="38.25" hidden="false" customHeight="true" outlineLevel="0" collapsed="false"/>
    <row r="940" s="38" customFormat="true" ht="38.25" hidden="false" customHeight="true" outlineLevel="0" collapsed="false"/>
    <row r="941" s="38" customFormat="true" ht="38.25" hidden="false" customHeight="true" outlineLevel="0" collapsed="false"/>
    <row r="942" s="38" customFormat="true" ht="38.25" hidden="false" customHeight="true" outlineLevel="0" collapsed="false"/>
    <row r="943" s="38" customFormat="true" ht="38.25" hidden="false" customHeight="true" outlineLevel="0" collapsed="false"/>
    <row r="944" s="38" customFormat="true" ht="38.25" hidden="false" customHeight="true" outlineLevel="0" collapsed="false"/>
    <row r="945" s="38" customFormat="true" ht="38.25" hidden="false" customHeight="true" outlineLevel="0" collapsed="false"/>
    <row r="946" s="38" customFormat="true" ht="38.25" hidden="false" customHeight="true" outlineLevel="0" collapsed="false"/>
    <row r="947" s="38" customFormat="true" ht="38.25" hidden="false" customHeight="true" outlineLevel="0" collapsed="false"/>
    <row r="948" s="38" customFormat="true" ht="38.25" hidden="false" customHeight="true" outlineLevel="0" collapsed="false"/>
    <row r="949" s="38" customFormat="true" ht="38.25" hidden="false" customHeight="true" outlineLevel="0" collapsed="false"/>
    <row r="950" s="38" customFormat="true" ht="38.25" hidden="false" customHeight="true" outlineLevel="0" collapsed="false"/>
    <row r="951" s="38" customFormat="true" ht="38.25" hidden="false" customHeight="true" outlineLevel="0" collapsed="false"/>
    <row r="952" s="38" customFormat="true" ht="38.25" hidden="false" customHeight="true" outlineLevel="0" collapsed="false"/>
    <row r="953" s="38" customFormat="true" ht="38.25" hidden="false" customHeight="true" outlineLevel="0" collapsed="false"/>
    <row r="954" s="38" customFormat="true" ht="38.25" hidden="false" customHeight="true" outlineLevel="0" collapsed="false"/>
    <row r="955" s="38" customFormat="true" ht="38.25" hidden="false" customHeight="true" outlineLevel="0" collapsed="false"/>
    <row r="956" s="38" customFormat="true" ht="38.25" hidden="false" customHeight="true" outlineLevel="0" collapsed="false"/>
    <row r="957" s="38" customFormat="true" ht="38.25" hidden="false" customHeight="true" outlineLevel="0" collapsed="false"/>
    <row r="958" s="38" customFormat="true" ht="38.25" hidden="false" customHeight="true" outlineLevel="0" collapsed="false"/>
    <row r="959" s="38" customFormat="true" ht="38.25" hidden="false" customHeight="true" outlineLevel="0" collapsed="false"/>
    <row r="960" s="38" customFormat="true" ht="38.25" hidden="false" customHeight="true" outlineLevel="0" collapsed="false"/>
    <row r="961" s="38" customFormat="true" ht="38.25" hidden="false" customHeight="true" outlineLevel="0" collapsed="false"/>
    <row r="962" s="38" customFormat="true" ht="38.25" hidden="false" customHeight="true" outlineLevel="0" collapsed="false"/>
    <row r="963" s="38" customFormat="true" ht="38.25" hidden="false" customHeight="true" outlineLevel="0" collapsed="false">
      <c r="D963" s="53"/>
    </row>
    <row r="964" s="38" customFormat="true" ht="38.25" hidden="false" customHeight="true" outlineLevel="0" collapsed="false">
      <c r="D964" s="53"/>
    </row>
    <row r="965" s="38" customFormat="true" ht="38.25" hidden="false" customHeight="true" outlineLevel="0" collapsed="false">
      <c r="D965" s="53"/>
    </row>
    <row r="966" s="38" customFormat="true" ht="38.25" hidden="false" customHeight="true" outlineLevel="0" collapsed="false">
      <c r="D966" s="53"/>
    </row>
    <row r="967" s="38" customFormat="true" ht="38.25" hidden="false" customHeight="true" outlineLevel="0" collapsed="false">
      <c r="D967" s="53"/>
    </row>
    <row r="968" s="38" customFormat="true" ht="38.25" hidden="false" customHeight="true" outlineLevel="0" collapsed="false">
      <c r="D968" s="53"/>
    </row>
    <row r="969" s="38" customFormat="true" ht="38.25" hidden="false" customHeight="true" outlineLevel="0" collapsed="false">
      <c r="D969" s="53"/>
    </row>
    <row r="970" s="38" customFormat="true" ht="38.25" hidden="false" customHeight="true" outlineLevel="0" collapsed="false">
      <c r="D970" s="53"/>
    </row>
    <row r="971" s="38" customFormat="true" ht="38.25" hidden="false" customHeight="true" outlineLevel="0" collapsed="false">
      <c r="D971" s="53"/>
    </row>
    <row r="972" s="38" customFormat="true" ht="38.25" hidden="false" customHeight="true" outlineLevel="0" collapsed="false">
      <c r="D972" s="53"/>
    </row>
    <row r="973" s="38" customFormat="true" ht="38.25" hidden="false" customHeight="true" outlineLevel="0" collapsed="false">
      <c r="D973" s="53"/>
    </row>
    <row r="974" s="38" customFormat="true" ht="38.25" hidden="false" customHeight="true" outlineLevel="0" collapsed="false">
      <c r="D974" s="53"/>
    </row>
    <row r="975" s="38" customFormat="true" ht="38.25" hidden="false" customHeight="true" outlineLevel="0" collapsed="false">
      <c r="D975" s="53"/>
    </row>
    <row r="976" s="38" customFormat="true" ht="38.25" hidden="false" customHeight="true" outlineLevel="0" collapsed="false">
      <c r="D976" s="53"/>
    </row>
    <row r="977" s="38" customFormat="true" ht="38.25" hidden="false" customHeight="true" outlineLevel="0" collapsed="false">
      <c r="D977" s="53"/>
    </row>
    <row r="978" s="38" customFormat="true" ht="38.25" hidden="false" customHeight="true" outlineLevel="0" collapsed="false">
      <c r="D978" s="53"/>
    </row>
    <row r="979" s="38" customFormat="true" ht="38.25" hidden="false" customHeight="true" outlineLevel="0" collapsed="false">
      <c r="D979" s="53"/>
    </row>
    <row r="980" s="38" customFormat="true" ht="38.25" hidden="false" customHeight="true" outlineLevel="0" collapsed="false">
      <c r="D980" s="53"/>
    </row>
    <row r="981" s="38" customFormat="true" ht="38.25" hidden="false" customHeight="true" outlineLevel="0" collapsed="false">
      <c r="D981" s="53"/>
    </row>
    <row r="982" s="38" customFormat="true" ht="38.25" hidden="false" customHeight="true" outlineLevel="0" collapsed="false">
      <c r="D982" s="53"/>
      <c r="I982" s="127"/>
    </row>
    <row r="983" s="38" customFormat="true" ht="38.25" hidden="false" customHeight="true" outlineLevel="0" collapsed="false">
      <c r="D983" s="53"/>
    </row>
    <row r="984" s="38" customFormat="true" ht="38.25" hidden="false" customHeight="true" outlineLevel="0" collapsed="false">
      <c r="D984" s="53"/>
    </row>
    <row r="985" s="38" customFormat="true" ht="38.25" hidden="false" customHeight="true" outlineLevel="0" collapsed="false">
      <c r="D985" s="53"/>
    </row>
    <row r="986" s="38" customFormat="true" ht="38.25" hidden="false" customHeight="true" outlineLevel="0" collapsed="false">
      <c r="D986" s="53"/>
    </row>
    <row r="987" s="38" customFormat="true" ht="38.25" hidden="false" customHeight="true" outlineLevel="0" collapsed="false">
      <c r="D987" s="53"/>
    </row>
    <row r="988" s="38" customFormat="true" ht="38.25" hidden="false" customHeight="true" outlineLevel="0" collapsed="false">
      <c r="D988" s="53"/>
    </row>
    <row r="989" s="38" customFormat="true" ht="38.25" hidden="false" customHeight="true" outlineLevel="0" collapsed="false">
      <c r="D989" s="53"/>
      <c r="E989" s="53"/>
    </row>
    <row r="990" s="38" customFormat="true" ht="38.25" hidden="false" customHeight="true" outlineLevel="0" collapsed="false">
      <c r="D990" s="53"/>
      <c r="E990" s="53"/>
    </row>
    <row r="991" s="38" customFormat="true" ht="38.25" hidden="false" customHeight="true" outlineLevel="0" collapsed="false">
      <c r="D991" s="53"/>
      <c r="E991" s="53"/>
    </row>
    <row r="992" s="38" customFormat="true" ht="38.25" hidden="false" customHeight="true" outlineLevel="0" collapsed="false">
      <c r="D992" s="53"/>
      <c r="E992" s="53"/>
    </row>
    <row r="993" s="38" customFormat="true" ht="38.25" hidden="false" customHeight="true" outlineLevel="0" collapsed="false">
      <c r="D993" s="53"/>
      <c r="E993" s="53"/>
    </row>
    <row r="994" s="38" customFormat="true" ht="38.25" hidden="false" customHeight="true" outlineLevel="0" collapsed="false">
      <c r="D994" s="53"/>
      <c r="E994" s="53"/>
    </row>
    <row r="995" s="38" customFormat="true" ht="38.25" hidden="false" customHeight="true" outlineLevel="0" collapsed="false">
      <c r="E995" s="53"/>
    </row>
    <row r="996" s="38" customFormat="true" ht="38.25" hidden="false" customHeight="true" outlineLevel="0" collapsed="false">
      <c r="D996" s="128"/>
      <c r="E996" s="53"/>
    </row>
    <row r="997" s="38" customFormat="true" ht="38.25" hidden="false" customHeight="true" outlineLevel="0" collapsed="false">
      <c r="C997" s="53"/>
      <c r="E997" s="53"/>
    </row>
    <row r="998" s="38" customFormat="true" ht="38.25" hidden="false" customHeight="true" outlineLevel="0" collapsed="false">
      <c r="C998" s="53"/>
      <c r="E998" s="53"/>
    </row>
    <row r="999" s="38" customFormat="true" ht="38.25" hidden="false" customHeight="true" outlineLevel="0" collapsed="false">
      <c r="C999" s="53"/>
      <c r="E999" s="53"/>
    </row>
    <row r="1000" s="38" customFormat="true" ht="38.25" hidden="false" customHeight="true" outlineLevel="0" collapsed="false">
      <c r="C1000" s="53"/>
      <c r="E1000" s="53"/>
      <c r="G1000" s="53"/>
    </row>
    <row r="1001" s="38" customFormat="true" ht="38.25" hidden="false" customHeight="true" outlineLevel="0" collapsed="false">
      <c r="C1001" s="53"/>
      <c r="E1001" s="53"/>
      <c r="G1001" s="53"/>
    </row>
    <row r="1002" s="38" customFormat="true" ht="38.25" hidden="false" customHeight="true" outlineLevel="0" collapsed="false">
      <c r="C1002" s="53"/>
      <c r="E1002" s="53"/>
      <c r="G1002" s="53"/>
    </row>
    <row r="1003" s="38" customFormat="true" ht="38.25" hidden="false" customHeight="true" outlineLevel="0" collapsed="false">
      <c r="C1003" s="53"/>
      <c r="E1003" s="53"/>
      <c r="G1003" s="53"/>
    </row>
    <row r="1004" s="38" customFormat="true" ht="38.25" hidden="false" customHeight="true" outlineLevel="0" collapsed="false">
      <c r="C1004" s="53"/>
      <c r="E1004" s="53"/>
      <c r="G1004" s="53"/>
    </row>
    <row r="1005" s="38" customFormat="true" ht="38.25" hidden="false" customHeight="true" outlineLevel="0" collapsed="false">
      <c r="C1005" s="53"/>
      <c r="E1005" s="53"/>
      <c r="G1005" s="53"/>
    </row>
    <row r="1006" s="38" customFormat="true" ht="38.25" hidden="false" customHeight="true" outlineLevel="0" collapsed="false">
      <c r="C1006" s="53"/>
      <c r="E1006" s="53"/>
      <c r="G1006" s="53"/>
    </row>
    <row r="1007" s="38" customFormat="true" ht="38.25" hidden="false" customHeight="true" outlineLevel="0" collapsed="false">
      <c r="C1007" s="53"/>
      <c r="E1007" s="53"/>
      <c r="G1007" s="53"/>
    </row>
    <row r="1008" s="38" customFormat="true" ht="38.25" hidden="false" customHeight="true" outlineLevel="0" collapsed="false">
      <c r="C1008" s="53"/>
      <c r="E1008" s="53"/>
      <c r="G1008" s="53"/>
    </row>
    <row r="1009" s="38" customFormat="true" ht="38.25" hidden="false" customHeight="true" outlineLevel="0" collapsed="false">
      <c r="C1009" s="53"/>
      <c r="E1009" s="53"/>
      <c r="G1009" s="53"/>
    </row>
    <row r="1010" s="38" customFormat="true" ht="38.25" hidden="false" customHeight="true" outlineLevel="0" collapsed="false">
      <c r="E1010" s="53"/>
      <c r="G1010" s="53"/>
    </row>
    <row r="1011" s="38" customFormat="true" ht="38.25" hidden="false" customHeight="true" outlineLevel="0" collapsed="false">
      <c r="E1011" s="53"/>
      <c r="G1011" s="53"/>
    </row>
    <row r="1012" s="38" customFormat="true" ht="38.25" hidden="false" customHeight="true" outlineLevel="0" collapsed="false">
      <c r="E1012" s="53"/>
    </row>
    <row r="1013" s="38" customFormat="true" ht="38.25" hidden="false" customHeight="true" outlineLevel="0" collapsed="false">
      <c r="E1013" s="53"/>
    </row>
    <row r="1014" s="38" customFormat="true" ht="38.25" hidden="false" customHeight="true" outlineLevel="0" collapsed="false">
      <c r="E1014" s="53"/>
    </row>
    <row r="1015" s="38" customFormat="true" ht="38.25" hidden="false" customHeight="true" outlineLevel="0" collapsed="false">
      <c r="E1015" s="53"/>
    </row>
    <row r="1016" s="38" customFormat="true" ht="38.25" hidden="false" customHeight="true" outlineLevel="0" collapsed="false">
      <c r="E1016" s="52"/>
    </row>
    <row r="1017" s="38" customFormat="true" ht="38.25" hidden="false" customHeight="true" outlineLevel="0" collapsed="false">
      <c r="C1017" s="127"/>
    </row>
    <row r="1018" s="38" customFormat="true" ht="38.25" hidden="false" customHeight="true" outlineLevel="0" collapsed="false">
      <c r="C1018" s="127"/>
    </row>
    <row r="1019" s="38" customFormat="true" ht="38.25" hidden="false" customHeight="true" outlineLevel="0" collapsed="false">
      <c r="C1019" s="53"/>
      <c r="D1019" s="53"/>
    </row>
    <row r="1020" s="38" customFormat="true" ht="38.25" hidden="false" customHeight="true" outlineLevel="0" collapsed="false"/>
    <row r="1021" s="38" customFormat="true" ht="38.25" hidden="false" customHeight="true" outlineLevel="0" collapsed="false">
      <c r="D1021" s="52"/>
    </row>
    <row r="1022" s="38" customFormat="true" ht="38.25" hidden="false" customHeight="true" outlineLevel="0" collapsed="false"/>
    <row r="1023" s="38" customFormat="true" ht="38.25" hidden="false" customHeight="true" outlineLevel="0" collapsed="false"/>
    <row r="1024" s="38" customFormat="true" ht="38.25" hidden="false" customHeight="true" outlineLevel="0" collapsed="false">
      <c r="C1024" s="53"/>
    </row>
    <row r="1025" s="38" customFormat="true" ht="38.25" hidden="false" customHeight="true" outlineLevel="0" collapsed="false">
      <c r="C1025" s="53"/>
    </row>
    <row r="1026" s="38" customFormat="true" ht="38.25" hidden="false" customHeight="true" outlineLevel="0" collapsed="false">
      <c r="C1026" s="53"/>
    </row>
    <row r="1027" s="38" customFormat="true" ht="38.25" hidden="false" customHeight="true" outlineLevel="0" collapsed="false">
      <c r="C1027" s="52"/>
    </row>
    <row r="1028" s="38" customFormat="true" ht="38.25" hidden="false" customHeight="true" outlineLevel="0" collapsed="false"/>
    <row r="1029" s="38" customFormat="true" ht="38.25" hidden="false" customHeight="true" outlineLevel="0" collapsed="false"/>
    <row r="1030" s="38" customFormat="true" ht="38.25" hidden="false" customHeight="true" outlineLevel="0" collapsed="false"/>
    <row r="1031" s="38" customFormat="true" ht="38.25" hidden="false" customHeight="true" outlineLevel="0" collapsed="false"/>
    <row r="1032" s="38" customFormat="true" ht="38.25" hidden="false" customHeight="true" outlineLevel="0" collapsed="false"/>
    <row r="1033" s="38" customFormat="true" ht="38.25" hidden="false" customHeight="true" outlineLevel="0" collapsed="false"/>
    <row r="1034" s="38" customFormat="true" ht="19.5" hidden="false" customHeight="true" outlineLevel="0" collapsed="false"/>
    <row r="1035" s="38" customFormat="true" ht="25.5" hidden="false" customHeight="true" outlineLevel="0" collapsed="false"/>
    <row r="1036" s="38" customFormat="true" ht="38.25" hidden="false" customHeight="true" outlineLevel="0" collapsed="false"/>
    <row r="1037" s="38" customFormat="true" ht="38.25" hidden="false" customHeight="true" outlineLevel="0" collapsed="false"/>
    <row r="1038" s="38" customFormat="true" ht="38.25" hidden="false" customHeight="true" outlineLevel="0" collapsed="false"/>
    <row r="1039" s="38" customFormat="true" ht="38.25" hidden="false" customHeight="true" outlineLevel="0" collapsed="false"/>
    <row r="1040" s="38" customFormat="true" ht="38.25" hidden="false" customHeight="true" outlineLevel="0" collapsed="false"/>
    <row r="1041" s="38" customFormat="true" ht="38.25" hidden="false" customHeight="true" outlineLevel="0" collapsed="false"/>
    <row r="1042" s="38" customFormat="true" ht="38.25" hidden="false" customHeight="true" outlineLevel="0" collapsed="false"/>
    <row r="1043" s="38" customFormat="true" ht="38.25" hidden="false" customHeight="true" outlineLevel="0" collapsed="false"/>
    <row r="1044" s="38" customFormat="true" ht="38.25" hidden="false" customHeight="true" outlineLevel="0" collapsed="false"/>
    <row r="1045" s="38" customFormat="true" ht="38.25" hidden="false" customHeight="true" outlineLevel="0" collapsed="false"/>
    <row r="1046" s="38" customFormat="true" ht="38.25" hidden="false" customHeight="true" outlineLevel="0" collapsed="false"/>
    <row r="1047" s="38" customFormat="true" ht="38.25" hidden="false" customHeight="true" outlineLevel="0" collapsed="false"/>
    <row r="1048" s="38" customFormat="true" ht="38.25" hidden="false" customHeight="true" outlineLevel="0" collapsed="false"/>
    <row r="1049" s="38" customFormat="true" ht="38.25" hidden="false" customHeight="true" outlineLevel="0" collapsed="false"/>
    <row r="1050" s="38" customFormat="true" ht="38.25" hidden="false" customHeight="true" outlineLevel="0" collapsed="false"/>
    <row r="1051" s="38" customFormat="true" ht="38.25" hidden="false" customHeight="true" outlineLevel="0" collapsed="false"/>
    <row r="1052" s="38" customFormat="true" ht="38.25" hidden="false" customHeight="true" outlineLevel="0" collapsed="false"/>
    <row r="1053" s="38" customFormat="true" ht="38.25" hidden="false" customHeight="true" outlineLevel="0" collapsed="false"/>
    <row r="1054" s="38" customFormat="true" ht="38.25" hidden="false" customHeight="true" outlineLevel="0" collapsed="false"/>
    <row r="1055" s="38" customFormat="true" ht="38.25" hidden="false" customHeight="true" outlineLevel="0" collapsed="false"/>
    <row r="1056" s="38" customFormat="true" ht="25.5" hidden="false" customHeight="true" outlineLevel="0" collapsed="false"/>
    <row r="1057" s="38" customFormat="true" ht="25.5" hidden="false" customHeight="true" outlineLevel="0" collapsed="false"/>
    <row r="1058" s="38" customFormat="true" ht="38.25" hidden="false" customHeight="true" outlineLevel="0" collapsed="false"/>
    <row r="1059" s="38" customFormat="true" ht="38.25" hidden="false" customHeight="true" outlineLevel="0" collapsed="false"/>
    <row r="1060" s="38" customFormat="true" ht="38.25" hidden="false" customHeight="true" outlineLevel="0" collapsed="false"/>
    <row r="1061" s="38" customFormat="true" ht="38.25" hidden="false" customHeight="true" outlineLevel="0" collapsed="false"/>
    <row r="1062" s="38" customFormat="true" ht="38.25" hidden="false" customHeight="true" outlineLevel="0" collapsed="false"/>
    <row r="1063" s="38" customFormat="true" ht="38.25" hidden="false" customHeight="true" outlineLevel="0" collapsed="false"/>
    <row r="1064" s="38" customFormat="true" ht="38.25" hidden="false" customHeight="true" outlineLevel="0" collapsed="false"/>
    <row r="1065" s="38" customFormat="true" ht="38.25" hidden="false" customHeight="true" outlineLevel="0" collapsed="false"/>
    <row r="1066" s="38" customFormat="true" ht="25.5" hidden="false" customHeight="true" outlineLevel="0" collapsed="false"/>
    <row r="1067" s="38" customFormat="true" ht="38.25" hidden="false" customHeight="true" outlineLevel="0" collapsed="false"/>
    <row r="1068" s="38" customFormat="true" ht="38.25" hidden="false" customHeight="true" outlineLevel="0" collapsed="false"/>
    <row r="1069" s="38" customFormat="true" ht="38.25" hidden="false" customHeight="true" outlineLevel="0" collapsed="false"/>
    <row r="1070" s="38" customFormat="true" ht="38.25" hidden="false" customHeight="true" outlineLevel="0" collapsed="false"/>
    <row r="1071" s="38" customFormat="true" ht="38.25" hidden="false" customHeight="true" outlineLevel="0" collapsed="false"/>
    <row r="1072" s="38" customFormat="true" ht="38.25" hidden="false" customHeight="true" outlineLevel="0" collapsed="false"/>
    <row r="1073" s="38" customFormat="true" ht="38.25" hidden="false" customHeight="true" outlineLevel="0" collapsed="false"/>
    <row r="1074" s="38" customFormat="true" ht="38.25" hidden="false" customHeight="true" outlineLevel="0" collapsed="false">
      <c r="C1074" s="53"/>
    </row>
    <row r="1075" s="38" customFormat="true" ht="38.25" hidden="false" customHeight="true" outlineLevel="0" collapsed="false"/>
    <row r="1076" s="38" customFormat="true" ht="38.25" hidden="false" customHeight="true" outlineLevel="0" collapsed="false"/>
    <row r="1077" s="38" customFormat="true" ht="38.25" hidden="false" customHeight="true" outlineLevel="0" collapsed="false"/>
    <row r="1078" s="38" customFormat="true" ht="38.25" hidden="false" customHeight="true" outlineLevel="0" collapsed="false"/>
    <row r="1079" s="38" customFormat="true" ht="38.25" hidden="false" customHeight="true" outlineLevel="0" collapsed="false"/>
    <row r="1080" s="38" customFormat="true" ht="38.25" hidden="false" customHeight="true" outlineLevel="0" collapsed="false"/>
    <row r="1081" s="38" customFormat="true" ht="38.25" hidden="false" customHeight="true" outlineLevel="0" collapsed="false"/>
    <row r="1082" s="38" customFormat="true" ht="38.25" hidden="false" customHeight="true" outlineLevel="0" collapsed="false"/>
    <row r="1083" s="38" customFormat="true" ht="12.75" hidden="false" customHeight="false" outlineLevel="0" collapsed="false"/>
    <row r="1084" s="38" customFormat="true" ht="38.25" hidden="false" customHeight="true" outlineLevel="0" collapsed="false"/>
    <row r="1085" s="38" customFormat="true" ht="38.25" hidden="false" customHeight="true" outlineLevel="0" collapsed="false"/>
    <row r="1086" s="38" customFormat="true" ht="38.25" hidden="false" customHeight="true" outlineLevel="0" collapsed="false"/>
    <row r="1087" s="38" customFormat="true" ht="38.25" hidden="false" customHeight="true" outlineLevel="0" collapsed="false"/>
    <row r="1088" s="38" customFormat="true" ht="38.25" hidden="false" customHeight="true" outlineLevel="0" collapsed="false"/>
    <row r="1089" s="38" customFormat="true" ht="38.25" hidden="false" customHeight="true" outlineLevel="0" collapsed="false"/>
    <row r="1090" s="38" customFormat="true" ht="38.25" hidden="false" customHeight="true" outlineLevel="0" collapsed="false"/>
    <row r="1091" s="38" customFormat="true" ht="38.25" hidden="false" customHeight="true" outlineLevel="0" collapsed="false"/>
    <row r="1092" s="38" customFormat="true" ht="38.25" hidden="false" customHeight="true" outlineLevel="0" collapsed="false"/>
    <row r="1093" s="38" customFormat="true" ht="38.25" hidden="false" customHeight="true" outlineLevel="0" collapsed="false"/>
    <row r="1094" s="38" customFormat="true" ht="38.25" hidden="false" customHeight="true" outlineLevel="0" collapsed="false"/>
    <row r="1095" s="38" customFormat="true" ht="38.25" hidden="false" customHeight="true" outlineLevel="0" collapsed="false"/>
    <row r="1096" s="38" customFormat="true" ht="38.25" hidden="false" customHeight="true" outlineLevel="0" collapsed="false"/>
    <row r="1097" s="38" customFormat="true" ht="38.25" hidden="false" customHeight="true" outlineLevel="0" collapsed="false"/>
    <row r="1098" s="38" customFormat="true" ht="38.25" hidden="false" customHeight="true" outlineLevel="0" collapsed="false"/>
    <row r="1099" s="38" customFormat="true" ht="38.25" hidden="false" customHeight="true" outlineLevel="0" collapsed="false"/>
    <row r="1100" s="38" customFormat="true" ht="38.25" hidden="false" customHeight="true" outlineLevel="0" collapsed="false"/>
    <row r="1101" s="38" customFormat="true" ht="38.25" hidden="false" customHeight="true" outlineLevel="0" collapsed="false"/>
    <row r="1102" s="38" customFormat="true" ht="38.25" hidden="false" customHeight="true" outlineLevel="0" collapsed="false"/>
    <row r="1103" s="38" customFormat="true" ht="38.25" hidden="false" customHeight="true" outlineLevel="0" collapsed="false"/>
    <row r="1104" s="38" customFormat="true" ht="38.25" hidden="false" customHeight="true" outlineLevel="0" collapsed="false"/>
    <row r="1105" s="38" customFormat="true" ht="38.25" hidden="false" customHeight="true" outlineLevel="0" collapsed="false"/>
    <row r="1106" s="38" customFormat="true" ht="38.25" hidden="false" customHeight="true" outlineLevel="0" collapsed="false"/>
    <row r="1107" s="38" customFormat="true" ht="38.25" hidden="false" customHeight="true" outlineLevel="0" collapsed="false"/>
    <row r="1108" s="38" customFormat="true" ht="38.25" hidden="false" customHeight="true" outlineLevel="0" collapsed="false"/>
    <row r="1109" s="38" customFormat="true" ht="38.25" hidden="false" customHeight="true" outlineLevel="0" collapsed="false"/>
    <row r="1110" s="38" customFormat="true" ht="38.25" hidden="false" customHeight="true" outlineLevel="0" collapsed="false"/>
    <row r="1111" s="38" customFormat="true" ht="38.25" hidden="false" customHeight="true" outlineLevel="0" collapsed="false"/>
    <row r="1112" s="38" customFormat="true" ht="38.25" hidden="false" customHeight="true" outlineLevel="0" collapsed="false"/>
    <row r="1113" s="38" customFormat="true" ht="38.25" hidden="false" customHeight="true" outlineLevel="0" collapsed="false"/>
    <row r="1114" s="38" customFormat="true" ht="38.25" hidden="false" customHeight="true" outlineLevel="0" collapsed="false"/>
    <row r="1115" s="38" customFormat="true" ht="38.25" hidden="false" customHeight="true" outlineLevel="0" collapsed="false"/>
    <row r="1116" s="38" customFormat="true" ht="38.25" hidden="false" customHeight="true" outlineLevel="0" collapsed="false"/>
    <row r="1117" s="38" customFormat="true" ht="38.25" hidden="false" customHeight="true" outlineLevel="0" collapsed="false"/>
    <row r="1118" s="38" customFormat="true" ht="38.25" hidden="false" customHeight="true" outlineLevel="0" collapsed="false"/>
    <row r="1119" s="38" customFormat="true" ht="38.25" hidden="false" customHeight="true" outlineLevel="0" collapsed="false"/>
    <row r="1120" s="38" customFormat="true" ht="38.25" hidden="false" customHeight="true" outlineLevel="0" collapsed="false"/>
    <row r="1121" s="38" customFormat="true" ht="38.25" hidden="false" customHeight="true" outlineLevel="0" collapsed="false"/>
    <row r="1122" s="38" customFormat="true" ht="38.25" hidden="false" customHeight="true" outlineLevel="0" collapsed="false"/>
    <row r="1123" s="38" customFormat="true" ht="38.25" hidden="false" customHeight="true" outlineLevel="0" collapsed="false"/>
    <row r="1124" s="38" customFormat="true" ht="38.25" hidden="false" customHeight="true" outlineLevel="0" collapsed="false"/>
    <row r="1125" s="38" customFormat="true" ht="38.25" hidden="false" customHeight="true" outlineLevel="0" collapsed="false"/>
    <row r="1126" s="38" customFormat="true" ht="38.25" hidden="false" customHeight="true" outlineLevel="0" collapsed="false"/>
    <row r="1127" s="38" customFormat="true" ht="38.25" hidden="false" customHeight="true" outlineLevel="0" collapsed="false"/>
    <row r="1128" s="38" customFormat="true" ht="38.25" hidden="false" customHeight="true" outlineLevel="0" collapsed="false"/>
    <row r="1129" s="38" customFormat="true" ht="38.25" hidden="false" customHeight="true" outlineLevel="0" collapsed="false"/>
    <row r="1130" s="38" customFormat="true" ht="38.25" hidden="false" customHeight="true" outlineLevel="0" collapsed="false"/>
    <row r="1131" s="38" customFormat="true" ht="38.25" hidden="false" customHeight="true" outlineLevel="0" collapsed="false"/>
    <row r="1132" s="38" customFormat="true" ht="38.25" hidden="false" customHeight="true" outlineLevel="0" collapsed="false"/>
    <row r="1133" s="38" customFormat="true" ht="38.25" hidden="false" customHeight="true" outlineLevel="0" collapsed="false"/>
    <row r="1134" s="38" customFormat="true" ht="38.25" hidden="false" customHeight="true" outlineLevel="0" collapsed="false"/>
    <row r="1135" s="38" customFormat="true" ht="38.25" hidden="false" customHeight="true" outlineLevel="0" collapsed="false"/>
    <row r="1136" s="38" customFormat="true" ht="38.25" hidden="false" customHeight="true" outlineLevel="0" collapsed="false">
      <c r="C1136" s="53"/>
    </row>
    <row r="1137" s="38" customFormat="true" ht="38.25" hidden="false" customHeight="true" outlineLevel="0" collapsed="false">
      <c r="C1137" s="53"/>
    </row>
    <row r="1138" s="38" customFormat="true" ht="38.25" hidden="false" customHeight="true" outlineLevel="0" collapsed="false">
      <c r="C1138" s="53"/>
    </row>
    <row r="1139" s="38" customFormat="true" ht="38.25" hidden="false" customHeight="true" outlineLevel="0" collapsed="false">
      <c r="C1139" s="53"/>
    </row>
    <row r="1140" s="38" customFormat="true" ht="38.25" hidden="false" customHeight="true" outlineLevel="0" collapsed="false">
      <c r="C1140" s="53"/>
    </row>
    <row r="1141" s="38" customFormat="true" ht="38.25" hidden="false" customHeight="true" outlineLevel="0" collapsed="false">
      <c r="C1141" s="53"/>
    </row>
    <row r="1142" s="38" customFormat="true" ht="38.25" hidden="false" customHeight="true" outlineLevel="0" collapsed="false">
      <c r="C1142" s="53"/>
    </row>
    <row r="1143" s="38" customFormat="true" ht="38.25" hidden="false" customHeight="true" outlineLevel="0" collapsed="false">
      <c r="C1143" s="53"/>
    </row>
    <row r="1144" s="38" customFormat="true" ht="38.25" hidden="false" customHeight="true" outlineLevel="0" collapsed="false">
      <c r="C1144" s="53"/>
    </row>
    <row r="1145" s="38" customFormat="true" ht="38.25" hidden="false" customHeight="true" outlineLevel="0" collapsed="false">
      <c r="C1145" s="53"/>
    </row>
    <row r="1146" s="38" customFormat="true" ht="38.25" hidden="false" customHeight="true" outlineLevel="0" collapsed="false">
      <c r="C1146" s="53"/>
    </row>
    <row r="1147" s="38" customFormat="true" ht="38.25" hidden="false" customHeight="true" outlineLevel="0" collapsed="false">
      <c r="C1147" s="53"/>
    </row>
    <row r="1148" s="38" customFormat="true" ht="38.25" hidden="false" customHeight="true" outlineLevel="0" collapsed="false">
      <c r="C1148" s="53"/>
    </row>
    <row r="1149" s="38" customFormat="true" ht="38.25" hidden="false" customHeight="true" outlineLevel="0" collapsed="false">
      <c r="C1149" s="53"/>
    </row>
    <row r="1150" s="38" customFormat="true" ht="38.25" hidden="false" customHeight="true" outlineLevel="0" collapsed="false">
      <c r="C1150" s="53"/>
    </row>
    <row r="1151" s="38" customFormat="true" ht="38.25" hidden="false" customHeight="true" outlineLevel="0" collapsed="false"/>
    <row r="1152" s="38" customFormat="true" ht="38.25" hidden="false" customHeight="true" outlineLevel="0" collapsed="false">
      <c r="C1152" s="52"/>
      <c r="D1152" s="53"/>
      <c r="E1152" s="129"/>
    </row>
    <row r="1153" s="38" customFormat="true" ht="38.25" hidden="false" customHeight="true" outlineLevel="0" collapsed="false"/>
    <row r="1154" s="38" customFormat="true" ht="38.25" hidden="false" customHeight="true" outlineLevel="0" collapsed="false"/>
    <row r="1155" s="38" customFormat="true" ht="38.25" hidden="false" customHeight="true" outlineLevel="0" collapsed="false"/>
    <row r="1156" s="38" customFormat="true" ht="38.25" hidden="false" customHeight="true" outlineLevel="0" collapsed="false"/>
    <row r="1157" s="38" customFormat="true" ht="38.25" hidden="false" customHeight="true" outlineLevel="0" collapsed="false"/>
    <row r="1158" s="38" customFormat="true" ht="38.25" hidden="false" customHeight="true" outlineLevel="0" collapsed="false"/>
    <row r="1159" s="38" customFormat="true" ht="38.25" hidden="false" customHeight="true" outlineLevel="0" collapsed="false"/>
    <row r="1160" s="38" customFormat="true" ht="38.25" hidden="false" customHeight="true" outlineLevel="0" collapsed="false"/>
    <row r="1161" s="38" customFormat="true" ht="38.25" hidden="false" customHeight="true" outlineLevel="0" collapsed="false"/>
    <row r="1162" s="38" customFormat="true" ht="38.25" hidden="false" customHeight="true" outlineLevel="0" collapsed="false"/>
    <row r="1163" s="38" customFormat="true" ht="38.25" hidden="false" customHeight="true" outlineLevel="0" collapsed="false"/>
    <row r="1164" s="38" customFormat="true" ht="38.25" hidden="false" customHeight="true" outlineLevel="0" collapsed="false"/>
    <row r="1165" s="38" customFormat="true" ht="38.25" hidden="false" customHeight="true" outlineLevel="0" collapsed="false"/>
    <row r="1166" s="38" customFormat="true" ht="38.25" hidden="false" customHeight="true" outlineLevel="0" collapsed="false"/>
    <row r="1167" s="38" customFormat="true" ht="38.25" hidden="false" customHeight="true" outlineLevel="0" collapsed="false"/>
    <row r="1168" s="38" customFormat="true" ht="38.25" hidden="false" customHeight="true" outlineLevel="0" collapsed="false"/>
    <row r="1169" s="38" customFormat="true" ht="38.25" hidden="false" customHeight="true" outlineLevel="0" collapsed="false"/>
    <row r="1170" s="38" customFormat="true" ht="38.25" hidden="false" customHeight="true" outlineLevel="0" collapsed="false"/>
    <row r="1171" s="38" customFormat="true" ht="38.25" hidden="false" customHeight="true" outlineLevel="0" collapsed="false"/>
    <row r="1172" s="38" customFormat="true" ht="38.25" hidden="false" customHeight="true" outlineLevel="0" collapsed="false"/>
    <row r="1173" s="38" customFormat="true" ht="38.25" hidden="false" customHeight="true" outlineLevel="0" collapsed="false"/>
    <row r="1174" s="38" customFormat="true" ht="38.25" hidden="false" customHeight="true" outlineLevel="0" collapsed="false"/>
    <row r="1175" s="38" customFormat="true" ht="38.25" hidden="false" customHeight="true" outlineLevel="0" collapsed="false">
      <c r="C1175" s="130"/>
    </row>
    <row r="1176" s="38" customFormat="true" ht="38.25" hidden="false" customHeight="true" outlineLevel="0" collapsed="false"/>
    <row r="1177" s="38" customFormat="true" ht="38.25" hidden="false" customHeight="true" outlineLevel="0" collapsed="false"/>
    <row r="1178" s="38" customFormat="true" ht="38.25" hidden="false" customHeight="true" outlineLevel="0" collapsed="false"/>
    <row r="1179" s="38" customFormat="true" ht="38.25" hidden="false" customHeight="true" outlineLevel="0" collapsed="false"/>
    <row r="1180" s="38" customFormat="true" ht="38.25" hidden="false" customHeight="true" outlineLevel="0" collapsed="false"/>
    <row r="1181" s="38" customFormat="true" ht="38.25" hidden="false" customHeight="true" outlineLevel="0" collapsed="false">
      <c r="B1181" s="39"/>
    </row>
    <row r="1182" customFormat="false" ht="38.25" hidden="false" customHeight="true" outlineLevel="0" collapsed="false">
      <c r="B1182" s="38"/>
    </row>
    <row r="1183" s="38" customFormat="true" ht="38.25" hidden="false" customHeight="true" outlineLevel="0" collapsed="false"/>
    <row r="1184" s="38" customFormat="true" ht="38.25" hidden="false" customHeight="true" outlineLevel="0" collapsed="false"/>
    <row r="1185" s="38" customFormat="true" ht="38.25" hidden="false" customHeight="true" outlineLevel="0" collapsed="false"/>
    <row r="1186" s="38" customFormat="true" ht="38.25" hidden="false" customHeight="true" outlineLevel="0" collapsed="false">
      <c r="B1186" s="39"/>
    </row>
    <row r="1187" customFormat="false" ht="38.25" hidden="false" customHeight="true" outlineLevel="0" collapsed="false"/>
    <row r="1188" customFormat="false" ht="38.25" hidden="false" customHeight="true" outlineLevel="0" collapsed="false"/>
    <row r="1189" customFormat="false" ht="38.25" hidden="false" customHeight="true" outlineLevel="0" collapsed="false"/>
    <row r="1190" customFormat="false" ht="38.25" hidden="false" customHeight="true" outlineLevel="0" collapsed="false"/>
    <row r="1191" customFormat="false" ht="38.25" hidden="false" customHeight="true" outlineLevel="0" collapsed="false"/>
    <row r="1192" customFormat="false" ht="38.25" hidden="false" customHeight="true" outlineLevel="0" collapsed="false"/>
    <row r="1193" customFormat="false" ht="38.25" hidden="false" customHeight="true" outlineLevel="0" collapsed="false"/>
    <row r="1194" customFormat="false" ht="38.25" hidden="false" customHeight="true" outlineLevel="0" collapsed="false"/>
    <row r="1195" customFormat="false" ht="38.25" hidden="false" customHeight="true" outlineLevel="0" collapsed="false"/>
    <row r="1196" customFormat="false" ht="38.25" hidden="false" customHeight="true" outlineLevel="0" collapsed="false"/>
    <row r="1197" customFormat="false" ht="38.25" hidden="false" customHeight="true" outlineLevel="0" collapsed="false"/>
    <row r="1198" customFormat="false" ht="38.25" hidden="false" customHeight="true" outlineLevel="0" collapsed="false"/>
    <row r="1199" customFormat="false" ht="38.25" hidden="false" customHeight="true" outlineLevel="0" collapsed="false"/>
    <row r="1200" customFormat="false" ht="38.25" hidden="false" customHeight="true" outlineLevel="0" collapsed="false"/>
    <row r="1201" customFormat="false" ht="38.25" hidden="false" customHeight="true" outlineLevel="0" collapsed="false"/>
    <row r="1202" customFormat="false" ht="38.25" hidden="false" customHeight="true" outlineLevel="0" collapsed="false"/>
    <row r="1203" customFormat="false" ht="38.25" hidden="false" customHeight="true" outlineLevel="0" collapsed="false"/>
    <row r="1204" customFormat="false" ht="38.25" hidden="false" customHeight="true" outlineLevel="0" collapsed="false"/>
    <row r="1205" customFormat="false" ht="38.25" hidden="false" customHeight="true" outlineLevel="0" collapsed="false"/>
    <row r="1206" customFormat="false" ht="38.25" hidden="false" customHeight="true" outlineLevel="0" collapsed="false"/>
    <row r="1207" customFormat="false" ht="38.25" hidden="false" customHeight="true" outlineLevel="0" collapsed="false"/>
    <row r="1208" customFormat="false" ht="38.25" hidden="false" customHeight="true" outlineLevel="0" collapsed="false"/>
    <row r="1209" customFormat="false" ht="38.25" hidden="false" customHeight="true" outlineLevel="0" collapsed="false"/>
    <row r="1210" customFormat="false" ht="38.25" hidden="false" customHeight="true" outlineLevel="0" collapsed="false"/>
    <row r="1211" customFormat="false" ht="38.25" hidden="false" customHeight="true" outlineLevel="0" collapsed="false"/>
    <row r="1212" customFormat="false" ht="38.25" hidden="false" customHeight="true" outlineLevel="0" collapsed="false"/>
    <row r="1213" customFormat="false" ht="38.25" hidden="false" customHeight="true" outlineLevel="0" collapsed="false"/>
    <row r="1214" customFormat="false" ht="38.25" hidden="false" customHeight="true" outlineLevel="0" collapsed="false"/>
    <row r="1215" customFormat="false" ht="38.25" hidden="false" customHeight="true" outlineLevel="0" collapsed="false"/>
    <row r="1216" customFormat="false" ht="38.25" hidden="false" customHeight="true" outlineLevel="0" collapsed="false"/>
    <row r="1217" customFormat="false" ht="38.25" hidden="false" customHeight="true" outlineLevel="0" collapsed="false"/>
    <row r="1218" customFormat="false" ht="38.25" hidden="false" customHeight="true" outlineLevel="0" collapsed="false"/>
    <row r="1219" customFormat="false" ht="38.25" hidden="false" customHeight="true" outlineLevel="0" collapsed="false"/>
    <row r="1220" customFormat="false" ht="38.25" hidden="false" customHeight="true" outlineLevel="0" collapsed="false"/>
    <row r="1221" customFormat="false" ht="38.25" hidden="false" customHeight="true" outlineLevel="0" collapsed="false"/>
    <row r="1222" customFormat="false" ht="38.25" hidden="false" customHeight="true" outlineLevel="0" collapsed="false"/>
    <row r="1223" customFormat="false" ht="38.25" hidden="false" customHeight="true" outlineLevel="0" collapsed="false"/>
    <row r="1224" customFormat="false" ht="38.25" hidden="false" customHeight="true" outlineLevel="0" collapsed="false"/>
  </sheetData>
  <mergeCells count="4">
    <mergeCell ref="B2:H2"/>
    <mergeCell ref="B3:H3"/>
    <mergeCell ref="B4:H4"/>
    <mergeCell ref="B5:F5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4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B1:H1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3" activeCellId="0" sqref="D13"/>
    </sheetView>
  </sheetViews>
  <sheetFormatPr defaultColWidth="11.58984375" defaultRowHeight="18" zeroHeight="false" outlineLevelRow="2" outlineLevelCol="1"/>
  <cols>
    <col collapsed="false" customWidth="true" hidden="false" outlineLevel="0" max="1" min="1" style="131" width="5.43"/>
    <col collapsed="false" customWidth="true" hidden="false" outlineLevel="0" max="2" min="2" style="131" width="25.14"/>
    <col collapsed="false" customWidth="true" hidden="false" outlineLevel="1" max="3" min="3" style="131" width="40"/>
    <col collapsed="false" customWidth="true" hidden="false" outlineLevel="0" max="4" min="4" style="131" width="23.01"/>
    <col collapsed="false" customWidth="false" hidden="false" outlineLevel="0" max="1024" min="5" style="131" width="11.57"/>
  </cols>
  <sheetData>
    <row r="1" customFormat="false" ht="16.5" hidden="false" customHeight="true" outlineLevel="0" collapsed="false">
      <c r="B1" s="132" t="s">
        <v>0</v>
      </c>
      <c r="C1" s="132"/>
      <c r="D1" s="132"/>
    </row>
    <row r="2" customFormat="false" ht="14.25" hidden="false" customHeight="true" outlineLevel="0" collapsed="false">
      <c r="B2" s="133" t="s">
        <v>1</v>
      </c>
      <c r="C2" s="133"/>
      <c r="D2" s="133"/>
    </row>
    <row r="3" customFormat="false" ht="29.25" hidden="false" customHeight="true" outlineLevel="0" collapsed="false">
      <c r="B3" s="134" t="s">
        <v>642</v>
      </c>
      <c r="C3" s="134"/>
      <c r="D3" s="134"/>
    </row>
    <row r="4" customFormat="false" ht="18" hidden="false" customHeight="true" outlineLevel="0" collapsed="false">
      <c r="B4" s="135" t="s">
        <v>643</v>
      </c>
      <c r="C4" s="136" t="s">
        <v>644</v>
      </c>
      <c r="D4" s="137" t="s">
        <v>645</v>
      </c>
    </row>
    <row r="5" customFormat="false" ht="13.5" hidden="false" customHeight="true" outlineLevel="0" collapsed="false">
      <c r="B5" s="135"/>
      <c r="C5" s="136"/>
      <c r="D5" s="137"/>
    </row>
    <row r="6" customFormat="false" ht="18" hidden="true" customHeight="true" outlineLevel="0" collapsed="false">
      <c r="B6" s="138"/>
      <c r="C6" s="139" t="s">
        <v>646</v>
      </c>
      <c r="D6" s="139" t="s">
        <v>647</v>
      </c>
    </row>
    <row r="7" s="140" customFormat="true" ht="24.95" hidden="false" customHeight="true" outlineLevel="2" collapsed="false">
      <c r="B7" s="141"/>
      <c r="C7" s="142" t="n">
        <v>1753730.97</v>
      </c>
      <c r="D7" s="141" t="n">
        <v>44308</v>
      </c>
    </row>
    <row r="8" s="143" customFormat="true" ht="24.95" hidden="false" customHeight="true" outlineLevel="2" collapsed="false">
      <c r="B8" s="141"/>
      <c r="C8" s="142" t="n">
        <v>1835095.43</v>
      </c>
      <c r="D8" s="141" t="n">
        <v>44392</v>
      </c>
      <c r="H8" s="144"/>
    </row>
    <row r="9" s="143" customFormat="true" ht="24.95" hidden="false" customHeight="true" outlineLevel="2" collapsed="false">
      <c r="B9" s="141"/>
      <c r="C9" s="142" t="n">
        <v>2153295.84</v>
      </c>
      <c r="D9" s="141" t="n">
        <v>44476</v>
      </c>
      <c r="H9" s="144"/>
    </row>
    <row r="10" s="143" customFormat="true" ht="24.95" hidden="false" customHeight="true" outlineLevel="2" collapsed="false">
      <c r="B10" s="141"/>
      <c r="C10" s="142" t="n">
        <v>1445056.49</v>
      </c>
      <c r="D10" s="141" t="n">
        <v>44525</v>
      </c>
      <c r="H10" s="144"/>
    </row>
    <row r="11" s="143" customFormat="true" ht="24.95" hidden="false" customHeight="true" outlineLevel="2" collapsed="false">
      <c r="B11" s="141"/>
      <c r="C11" s="142" t="n">
        <v>3612641.23</v>
      </c>
      <c r="D11" s="141" t="n">
        <v>44676</v>
      </c>
      <c r="H11" s="144"/>
    </row>
    <row r="12" s="143" customFormat="true" ht="24.95" hidden="false" customHeight="true" outlineLevel="2" collapsed="false">
      <c r="B12" s="145"/>
      <c r="C12" s="142" t="n">
        <v>2167584.74</v>
      </c>
      <c r="D12" s="141" t="n">
        <v>44733</v>
      </c>
    </row>
    <row r="13" s="143" customFormat="true" ht="24.95" hidden="false" customHeight="true" outlineLevel="2" collapsed="false">
      <c r="B13" s="146" t="s">
        <v>648</v>
      </c>
      <c r="C13" s="147" t="n">
        <f aca="false">SUM(C7:C12)</f>
        <v>12967404.7</v>
      </c>
      <c r="D13" s="148"/>
    </row>
  </sheetData>
  <mergeCells count="6">
    <mergeCell ref="B1:D1"/>
    <mergeCell ref="B2:D2"/>
    <mergeCell ref="B3:D3"/>
    <mergeCell ref="B4:B5"/>
    <mergeCell ref="C4:C5"/>
    <mergeCell ref="D4:D5"/>
  </mergeCells>
  <dataValidations count="2">
    <dataValidation allowBlank="true" error="Si no desea eliminarla, pulse CANCELAR." errorTitle="BORRARÁ LA FÓRMULA EXISTENTE" operator="between" prompt="Esta celda contiene una fórmula que divide el valor de la celda C entre el valor de la celda D de la misma fila." promptTitle="NO ES CONVENIENTE SOBREESCRIBIR" showDropDown="false" showErrorMessage="true" showInputMessage="false" sqref="D13" type="list">
      <formula1>#ref!</formula1>
      <formula2>0</formula2>
    </dataValidation>
    <dataValidation allowBlank="true" error="¿Has introducido un valor de fecha?" errorTitle="FECHA" operator="between" prompt="Escribe dd/mm/aa" promptTitle="FECHA" showDropDown="false" showErrorMessage="false" showInputMessage="false" sqref="B12:B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A1:I772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G62" activeCellId="0" sqref="G62"/>
    </sheetView>
  </sheetViews>
  <sheetFormatPr defaultColWidth="9.15625" defaultRowHeight="15" zeroHeight="false" outlineLevelRow="0" outlineLevelCol="0"/>
  <cols>
    <col collapsed="false" customWidth="true" hidden="false" outlineLevel="0" max="1" min="1" style="149" width="9.29"/>
    <col collapsed="false" customWidth="true" hidden="false" outlineLevel="0" max="2" min="2" style="149" width="12.14"/>
    <col collapsed="false" customWidth="true" hidden="false" outlineLevel="0" max="3" min="3" style="149" width="25.29"/>
    <col collapsed="false" customWidth="true" hidden="false" outlineLevel="0" max="4" min="4" style="149" width="44.42"/>
    <col collapsed="false" customWidth="true" hidden="false" outlineLevel="0" max="5" min="5" style="149" width="10.85"/>
    <col collapsed="false" customWidth="true" hidden="false" outlineLevel="0" max="6" min="6" style="149" width="10.71"/>
    <col collapsed="false" customWidth="true" hidden="false" outlineLevel="0" max="7" min="7" style="149" width="10.85"/>
    <col collapsed="false" customWidth="true" hidden="false" outlineLevel="0" max="8" min="8" style="149" width="14.15"/>
    <col collapsed="false" customWidth="true" hidden="false" outlineLevel="0" max="9" min="9" style="149" width="13.29"/>
    <col collapsed="false" customWidth="true" hidden="false" outlineLevel="0" max="10" min="10" style="149" width="11.57"/>
    <col collapsed="false" customWidth="true" hidden="false" outlineLevel="0" max="11" min="11" style="149" width="16"/>
    <col collapsed="false" customWidth="false" hidden="false" outlineLevel="0" max="1024" min="12" style="149" width="9.14"/>
  </cols>
  <sheetData>
    <row r="1" customFormat="false" ht="24.95" hidden="false" customHeight="true" outlineLevel="0" collapsed="false">
      <c r="A1" s="150" t="s">
        <v>0</v>
      </c>
      <c r="B1" s="150"/>
      <c r="C1" s="150"/>
      <c r="D1" s="150"/>
      <c r="E1" s="150"/>
      <c r="F1" s="150"/>
      <c r="G1" s="150"/>
    </row>
    <row r="2" customFormat="false" ht="24.95" hidden="false" customHeight="true" outlineLevel="0" collapsed="false">
      <c r="A2" s="151" t="s">
        <v>1</v>
      </c>
      <c r="B2" s="151"/>
      <c r="C2" s="151"/>
      <c r="D2" s="151"/>
      <c r="E2" s="151"/>
      <c r="F2" s="151"/>
      <c r="G2" s="151"/>
    </row>
    <row r="3" customFormat="false" ht="15" hidden="false" customHeight="true" outlineLevel="0" collapsed="false">
      <c r="A3" s="151" t="s">
        <v>649</v>
      </c>
      <c r="B3" s="151"/>
      <c r="C3" s="151"/>
      <c r="D3" s="151"/>
      <c r="E3" s="151"/>
      <c r="F3" s="151"/>
      <c r="G3" s="151"/>
    </row>
    <row r="4" s="153" customFormat="true" ht="18.75" hidden="false" customHeight="false" outlineLevel="0" collapsed="false">
      <c r="A4" s="152" t="s">
        <v>70</v>
      </c>
      <c r="B4" s="152"/>
      <c r="C4" s="152"/>
      <c r="D4" s="152"/>
      <c r="E4" s="152"/>
      <c r="F4" s="152"/>
      <c r="G4" s="152"/>
    </row>
    <row r="5" customFormat="false" ht="17.25" hidden="false" customHeight="true" outlineLevel="0" collapsed="false">
      <c r="A5" s="154" t="s">
        <v>650</v>
      </c>
      <c r="B5" s="154"/>
      <c r="C5" s="154"/>
      <c r="D5" s="154"/>
      <c r="E5" s="154"/>
      <c r="F5" s="154"/>
      <c r="G5" s="154"/>
    </row>
    <row r="6" customFormat="false" ht="17.25" hidden="false" customHeight="true" outlineLevel="0" collapsed="false">
      <c r="A6" s="155" t="s">
        <v>651</v>
      </c>
      <c r="B6" s="155" t="s">
        <v>652</v>
      </c>
      <c r="C6" s="155" t="s">
        <v>653</v>
      </c>
      <c r="D6" s="155" t="s">
        <v>654</v>
      </c>
      <c r="E6" s="155" t="s">
        <v>655</v>
      </c>
      <c r="F6" s="155" t="s">
        <v>656</v>
      </c>
      <c r="G6" s="155" t="s">
        <v>11</v>
      </c>
    </row>
    <row r="7" customFormat="false" ht="27.75" hidden="true" customHeight="true" outlineLevel="0" collapsed="false">
      <c r="A7" s="156" t="s">
        <v>657</v>
      </c>
      <c r="B7" s="157"/>
      <c r="C7" s="157"/>
      <c r="D7" s="157"/>
      <c r="E7" s="158"/>
      <c r="F7" s="157"/>
      <c r="G7" s="159" t="n">
        <v>66886.95</v>
      </c>
    </row>
    <row r="8" customFormat="false" ht="27.75" hidden="true" customHeight="true" outlineLevel="0" collapsed="false">
      <c r="A8" s="156" t="n">
        <v>44291</v>
      </c>
      <c r="B8" s="157"/>
      <c r="C8" s="157" t="s">
        <v>81</v>
      </c>
      <c r="D8" s="159" t="s">
        <v>82</v>
      </c>
      <c r="E8" s="159" t="n">
        <v>75000</v>
      </c>
      <c r="F8" s="159"/>
      <c r="G8" s="159" t="n">
        <v>141886.95</v>
      </c>
    </row>
    <row r="9" customFormat="false" ht="27.75" hidden="true" customHeight="true" outlineLevel="0" collapsed="false">
      <c r="A9" s="160"/>
      <c r="B9" s="161"/>
      <c r="C9" s="157" t="s">
        <v>81</v>
      </c>
      <c r="D9" s="162" t="s">
        <v>82</v>
      </c>
      <c r="E9" s="159" t="n">
        <v>4900</v>
      </c>
      <c r="F9" s="159"/>
      <c r="G9" s="159" t="n">
        <v>146786.95</v>
      </c>
    </row>
    <row r="10" customFormat="false" ht="27.75" hidden="true" customHeight="true" outlineLevel="0" collapsed="false">
      <c r="A10" s="160" t="n">
        <v>44292</v>
      </c>
      <c r="B10" s="161" t="n">
        <v>904</v>
      </c>
      <c r="C10" s="157" t="s">
        <v>83</v>
      </c>
      <c r="D10" s="159" t="s">
        <v>658</v>
      </c>
      <c r="E10" s="163"/>
      <c r="F10" s="159" t="n">
        <v>145381.89</v>
      </c>
      <c r="G10" s="159" t="n">
        <v>1405.06</v>
      </c>
    </row>
    <row r="11" customFormat="false" ht="27.75" hidden="true" customHeight="true" outlineLevel="0" collapsed="false">
      <c r="A11" s="160" t="n">
        <v>44308</v>
      </c>
      <c r="B11" s="157"/>
      <c r="C11" s="157" t="s">
        <v>81</v>
      </c>
      <c r="D11" s="164" t="s">
        <v>659</v>
      </c>
      <c r="E11" s="159" t="n">
        <v>1753730.97</v>
      </c>
      <c r="F11" s="159"/>
      <c r="G11" s="159" t="n">
        <v>1755136.03</v>
      </c>
      <c r="I11" s="165"/>
    </row>
    <row r="12" customFormat="false" ht="27.75" hidden="true" customHeight="true" outlineLevel="0" collapsed="false">
      <c r="A12" s="160" t="n">
        <v>44309</v>
      </c>
      <c r="B12" s="157" t="n">
        <v>905</v>
      </c>
      <c r="C12" s="166" t="s">
        <v>95</v>
      </c>
      <c r="D12" s="164" t="s">
        <v>96</v>
      </c>
      <c r="E12" s="159"/>
      <c r="F12" s="159" t="n">
        <v>256.59</v>
      </c>
      <c r="G12" s="159" t="n">
        <v>1754879.44</v>
      </c>
      <c r="I12" s="165"/>
    </row>
    <row r="13" customFormat="false" ht="27.75" hidden="true" customHeight="true" outlineLevel="0" collapsed="false">
      <c r="A13" s="160"/>
      <c r="B13" s="157" t="n">
        <v>906</v>
      </c>
      <c r="C13" s="157" t="s">
        <v>189</v>
      </c>
      <c r="D13" s="164" t="s">
        <v>189</v>
      </c>
      <c r="E13" s="159"/>
      <c r="F13" s="159"/>
      <c r="G13" s="159" t="n">
        <v>1754879.44</v>
      </c>
      <c r="I13" s="165"/>
    </row>
    <row r="14" customFormat="false" ht="27.75" hidden="true" customHeight="true" outlineLevel="0" collapsed="false">
      <c r="A14" s="160"/>
      <c r="B14" s="157" t="n">
        <v>907</v>
      </c>
      <c r="C14" s="157" t="s">
        <v>95</v>
      </c>
      <c r="D14" s="167" t="s">
        <v>98</v>
      </c>
      <c r="E14" s="159"/>
      <c r="F14" s="159"/>
      <c r="G14" s="159" t="n">
        <v>1754879.44</v>
      </c>
      <c r="I14" s="165"/>
    </row>
    <row r="15" customFormat="false" ht="27.75" hidden="true" customHeight="true" outlineLevel="0" collapsed="false">
      <c r="A15" s="160"/>
      <c r="B15" s="157" t="s">
        <v>660</v>
      </c>
      <c r="C15" s="157" t="s">
        <v>100</v>
      </c>
      <c r="D15" s="167" t="s">
        <v>101</v>
      </c>
      <c r="E15" s="159"/>
      <c r="F15" s="159" t="n">
        <v>151262.75</v>
      </c>
      <c r="G15" s="159" t="n">
        <v>1603616.69</v>
      </c>
      <c r="I15" s="165"/>
    </row>
    <row r="16" customFormat="false" ht="27.75" hidden="true" customHeight="true" outlineLevel="0" collapsed="false">
      <c r="A16" s="160"/>
      <c r="B16" s="157" t="s">
        <v>660</v>
      </c>
      <c r="C16" s="157" t="s">
        <v>102</v>
      </c>
      <c r="D16" s="167" t="s">
        <v>101</v>
      </c>
      <c r="E16" s="159"/>
      <c r="F16" s="159" t="n">
        <v>52019.88</v>
      </c>
      <c r="G16" s="159" t="n">
        <v>1551596.81</v>
      </c>
      <c r="I16" s="165"/>
    </row>
    <row r="17" customFormat="false" ht="27.75" hidden="true" customHeight="true" outlineLevel="0" collapsed="false">
      <c r="A17" s="160"/>
      <c r="B17" s="157" t="s">
        <v>660</v>
      </c>
      <c r="C17" s="157" t="s">
        <v>95</v>
      </c>
      <c r="D17" s="167" t="s">
        <v>101</v>
      </c>
      <c r="E17" s="159"/>
      <c r="F17" s="159" t="n">
        <v>39409</v>
      </c>
      <c r="G17" s="159" t="n">
        <v>1512187.81</v>
      </c>
      <c r="I17" s="165"/>
    </row>
    <row r="18" customFormat="false" ht="27.75" hidden="true" customHeight="true" outlineLevel="0" collapsed="false">
      <c r="A18" s="160"/>
      <c r="B18" s="157" t="s">
        <v>660</v>
      </c>
      <c r="C18" s="157" t="s">
        <v>103</v>
      </c>
      <c r="D18" s="167" t="s">
        <v>101</v>
      </c>
      <c r="E18" s="159"/>
      <c r="F18" s="159" t="n">
        <v>98522.5</v>
      </c>
      <c r="G18" s="159" t="n">
        <v>1413665.31</v>
      </c>
      <c r="I18" s="165"/>
    </row>
    <row r="19" customFormat="false" ht="27.75" hidden="true" customHeight="true" outlineLevel="0" collapsed="false">
      <c r="A19" s="160"/>
      <c r="B19" s="157" t="s">
        <v>660</v>
      </c>
      <c r="C19" s="157" t="s">
        <v>104</v>
      </c>
      <c r="D19" s="167" t="s">
        <v>101</v>
      </c>
      <c r="E19" s="159"/>
      <c r="F19" s="159" t="n">
        <v>102463.4</v>
      </c>
      <c r="G19" s="159" t="n">
        <v>1311201.91</v>
      </c>
      <c r="I19" s="165"/>
    </row>
    <row r="20" customFormat="false" ht="27.75" hidden="true" customHeight="true" outlineLevel="0" collapsed="false">
      <c r="A20" s="160"/>
      <c r="B20" s="157" t="s">
        <v>660</v>
      </c>
      <c r="C20" s="157" t="s">
        <v>105</v>
      </c>
      <c r="D20" s="167" t="s">
        <v>101</v>
      </c>
      <c r="E20" s="159"/>
      <c r="F20" s="159" t="n">
        <v>55172.6</v>
      </c>
      <c r="G20" s="159" t="n">
        <v>1256029.31</v>
      </c>
      <c r="I20" s="165"/>
    </row>
    <row r="21" customFormat="false" ht="27.75" hidden="true" customHeight="true" outlineLevel="0" collapsed="false">
      <c r="A21" s="160"/>
      <c r="B21" s="157" t="s">
        <v>660</v>
      </c>
      <c r="C21" s="157" t="s">
        <v>106</v>
      </c>
      <c r="D21" s="167" t="s">
        <v>101</v>
      </c>
      <c r="E21" s="159"/>
      <c r="F21" s="159" t="n">
        <v>55172.6</v>
      </c>
      <c r="G21" s="159" t="n">
        <v>1200856.71</v>
      </c>
      <c r="I21" s="165"/>
    </row>
    <row r="22" customFormat="false" ht="27.75" hidden="true" customHeight="true" outlineLevel="0" collapsed="false">
      <c r="A22" s="160"/>
      <c r="B22" s="168" t="s">
        <v>660</v>
      </c>
      <c r="C22" s="157" t="s">
        <v>107</v>
      </c>
      <c r="D22" s="167" t="s">
        <v>101</v>
      </c>
      <c r="E22" s="159"/>
      <c r="F22" s="159" t="n">
        <v>55172.6</v>
      </c>
      <c r="G22" s="159" t="n">
        <v>1145684.11</v>
      </c>
      <c r="I22" s="165"/>
    </row>
    <row r="23" customFormat="false" ht="27.75" hidden="true" customHeight="true" outlineLevel="0" collapsed="false">
      <c r="A23" s="160"/>
      <c r="B23" s="168" t="s">
        <v>660</v>
      </c>
      <c r="C23" s="157" t="s">
        <v>108</v>
      </c>
      <c r="D23" s="167" t="s">
        <v>101</v>
      </c>
      <c r="E23" s="159"/>
      <c r="F23" s="159" t="n">
        <v>55172.6</v>
      </c>
      <c r="G23" s="159" t="n">
        <v>1090511.51</v>
      </c>
      <c r="I23" s="165"/>
    </row>
    <row r="24" customFormat="false" ht="27.75" hidden="true" customHeight="true" outlineLevel="0" collapsed="false">
      <c r="A24" s="160"/>
      <c r="B24" s="168" t="s">
        <v>660</v>
      </c>
      <c r="C24" s="157" t="s">
        <v>109</v>
      </c>
      <c r="D24" s="167" t="s">
        <v>101</v>
      </c>
      <c r="E24" s="159"/>
      <c r="F24" s="159" t="n">
        <v>55172</v>
      </c>
      <c r="G24" s="159" t="n">
        <v>1035339.51</v>
      </c>
      <c r="I24" s="165"/>
    </row>
    <row r="25" customFormat="false" ht="27.75" hidden="true" customHeight="true" outlineLevel="0" collapsed="false">
      <c r="A25" s="160"/>
      <c r="B25" s="168" t="s">
        <v>660</v>
      </c>
      <c r="C25" s="157" t="s">
        <v>110</v>
      </c>
      <c r="D25" s="167" t="s">
        <v>101</v>
      </c>
      <c r="E25" s="159"/>
      <c r="F25" s="159" t="n">
        <v>65024.45</v>
      </c>
      <c r="G25" s="159" t="n">
        <v>970315.06</v>
      </c>
      <c r="I25" s="165"/>
    </row>
    <row r="26" customFormat="false" ht="27.75" hidden="true" customHeight="true" outlineLevel="0" collapsed="false">
      <c r="A26" s="160"/>
      <c r="B26" s="168" t="s">
        <v>660</v>
      </c>
      <c r="C26" s="157" t="s">
        <v>111</v>
      </c>
      <c r="D26" s="167" t="s">
        <v>101</v>
      </c>
      <c r="E26" s="159"/>
      <c r="F26" s="159" t="n">
        <v>59113.5</v>
      </c>
      <c r="G26" s="159" t="n">
        <v>911201.56</v>
      </c>
      <c r="I26" s="165"/>
    </row>
    <row r="27" customFormat="false" ht="27.75" hidden="true" customHeight="true" outlineLevel="0" collapsed="false">
      <c r="A27" s="160"/>
      <c r="B27" s="168" t="s">
        <v>660</v>
      </c>
      <c r="C27" s="157" t="s">
        <v>112</v>
      </c>
      <c r="D27" s="167" t="s">
        <v>101</v>
      </c>
      <c r="E27" s="159"/>
      <c r="F27" s="159" t="n">
        <v>65024.85</v>
      </c>
      <c r="G27" s="159" t="n">
        <v>846176.71</v>
      </c>
      <c r="I27" s="165"/>
    </row>
    <row r="28" customFormat="false" ht="27.75" hidden="true" customHeight="true" outlineLevel="0" collapsed="false">
      <c r="A28" s="160"/>
      <c r="B28" s="168" t="s">
        <v>660</v>
      </c>
      <c r="C28" s="157" t="s">
        <v>113</v>
      </c>
      <c r="D28" s="167" t="s">
        <v>101</v>
      </c>
      <c r="E28" s="159"/>
      <c r="F28" s="159" t="n">
        <v>45320.35</v>
      </c>
      <c r="G28" s="159" t="n">
        <v>800856.36</v>
      </c>
      <c r="I28" s="165"/>
    </row>
    <row r="29" customFormat="false" ht="27.75" hidden="true" customHeight="true" outlineLevel="0" collapsed="false">
      <c r="A29" s="156"/>
      <c r="B29" s="168" t="s">
        <v>660</v>
      </c>
      <c r="C29" s="157" t="s">
        <v>114</v>
      </c>
      <c r="D29" s="167" t="s">
        <v>101</v>
      </c>
      <c r="E29" s="159"/>
      <c r="F29" s="159" t="n">
        <v>102463.4</v>
      </c>
      <c r="G29" s="159" t="n">
        <v>698392.96</v>
      </c>
      <c r="I29" s="165"/>
    </row>
    <row r="30" customFormat="false" ht="27.75" hidden="true" customHeight="true" outlineLevel="0" collapsed="false">
      <c r="A30" s="156"/>
      <c r="B30" s="168" t="s">
        <v>660</v>
      </c>
      <c r="C30" s="157" t="s">
        <v>115</v>
      </c>
      <c r="D30" s="167" t="s">
        <v>101</v>
      </c>
      <c r="E30" s="159"/>
      <c r="F30" s="159" t="n">
        <v>45320.35</v>
      </c>
      <c r="G30" s="159" t="n">
        <v>653072.61</v>
      </c>
      <c r="I30" s="165"/>
    </row>
    <row r="31" customFormat="false" ht="27.75" hidden="true" customHeight="true" outlineLevel="0" collapsed="false">
      <c r="A31" s="160"/>
      <c r="B31" s="168" t="s">
        <v>660</v>
      </c>
      <c r="C31" s="157" t="s">
        <v>116</v>
      </c>
      <c r="D31" s="167" t="s">
        <v>101</v>
      </c>
      <c r="E31" s="159"/>
      <c r="F31" s="159" t="n">
        <v>65024.85</v>
      </c>
      <c r="G31" s="159" t="n">
        <v>588047.76</v>
      </c>
      <c r="I31" s="165"/>
    </row>
    <row r="32" customFormat="false" ht="27.75" hidden="true" customHeight="true" outlineLevel="0" collapsed="false">
      <c r="A32" s="160"/>
      <c r="B32" s="168" t="s">
        <v>660</v>
      </c>
      <c r="C32" s="157" t="s">
        <v>117</v>
      </c>
      <c r="D32" s="167" t="s">
        <v>101</v>
      </c>
      <c r="E32" s="159"/>
      <c r="F32" s="159" t="n">
        <v>45320.35</v>
      </c>
      <c r="G32" s="159" t="n">
        <v>542727.41</v>
      </c>
      <c r="I32" s="165"/>
    </row>
    <row r="33" customFormat="false" ht="27.75" hidden="true" customHeight="true" outlineLevel="0" collapsed="false">
      <c r="A33" s="160"/>
      <c r="B33" s="168" t="s">
        <v>660</v>
      </c>
      <c r="C33" s="157" t="s">
        <v>118</v>
      </c>
      <c r="D33" s="167" t="s">
        <v>101</v>
      </c>
      <c r="E33" s="159"/>
      <c r="F33" s="159" t="n">
        <v>65024.85</v>
      </c>
      <c r="G33" s="159" t="n">
        <v>477702.56</v>
      </c>
      <c r="I33" s="165"/>
    </row>
    <row r="34" customFormat="false" ht="27.75" hidden="true" customHeight="true" outlineLevel="0" collapsed="false">
      <c r="A34" s="160"/>
      <c r="B34" s="168" t="s">
        <v>660</v>
      </c>
      <c r="C34" s="157" t="s">
        <v>119</v>
      </c>
      <c r="D34" s="167" t="s">
        <v>101</v>
      </c>
      <c r="E34" s="159"/>
      <c r="F34" s="159" t="n">
        <v>45320.35</v>
      </c>
      <c r="G34" s="159" t="n">
        <v>432382.21</v>
      </c>
      <c r="I34" s="165"/>
    </row>
    <row r="35" customFormat="false" ht="27.75" hidden="true" customHeight="true" outlineLevel="0" collapsed="false">
      <c r="A35" s="160"/>
      <c r="B35" s="168"/>
      <c r="C35" s="157" t="s">
        <v>120</v>
      </c>
      <c r="D35" s="164" t="s">
        <v>661</v>
      </c>
      <c r="E35" s="159"/>
      <c r="F35" s="159" t="n">
        <v>0.1</v>
      </c>
      <c r="G35" s="159" t="n">
        <v>432382.11</v>
      </c>
      <c r="I35" s="165"/>
    </row>
    <row r="36" customFormat="false" ht="27.75" hidden="true" customHeight="true" outlineLevel="0" collapsed="false">
      <c r="A36" s="160"/>
      <c r="B36" s="168"/>
      <c r="C36" s="157" t="s">
        <v>81</v>
      </c>
      <c r="D36" s="164"/>
      <c r="E36" s="159" t="n">
        <v>1.1</v>
      </c>
      <c r="F36" s="159"/>
      <c r="G36" s="159" t="n">
        <v>432383.21</v>
      </c>
      <c r="I36" s="165"/>
    </row>
    <row r="37" customFormat="false" ht="27.75" hidden="true" customHeight="true" outlineLevel="0" collapsed="false">
      <c r="A37" s="160"/>
      <c r="B37" s="168"/>
      <c r="C37" s="157" t="s">
        <v>120</v>
      </c>
      <c r="D37" s="164" t="s">
        <v>662</v>
      </c>
      <c r="E37" s="159"/>
      <c r="F37" s="159" t="n">
        <v>1</v>
      </c>
      <c r="G37" s="159" t="n">
        <v>432382.21</v>
      </c>
      <c r="I37" s="165"/>
    </row>
    <row r="38" customFormat="false" ht="27.75" hidden="true" customHeight="true" outlineLevel="0" collapsed="false">
      <c r="A38" s="160"/>
      <c r="B38" s="168" t="n">
        <v>908</v>
      </c>
      <c r="C38" s="157" t="s">
        <v>108</v>
      </c>
      <c r="D38" s="164" t="s">
        <v>124</v>
      </c>
      <c r="E38" s="159"/>
      <c r="F38" s="159" t="n">
        <v>4900</v>
      </c>
      <c r="G38" s="159" t="n">
        <v>357382.21</v>
      </c>
      <c r="I38" s="165"/>
    </row>
    <row r="39" customFormat="false" ht="27.75" hidden="true" customHeight="true" outlineLevel="0" collapsed="false">
      <c r="A39" s="160"/>
      <c r="B39" s="168" t="n">
        <v>909</v>
      </c>
      <c r="C39" s="157" t="s">
        <v>125</v>
      </c>
      <c r="D39" s="164" t="s">
        <v>124</v>
      </c>
      <c r="E39" s="159"/>
      <c r="F39" s="159" t="n">
        <v>75000</v>
      </c>
      <c r="G39" s="159" t="n">
        <v>352482.21</v>
      </c>
      <c r="I39" s="165"/>
    </row>
    <row r="40" customFormat="false" ht="27.75" hidden="true" customHeight="true" outlineLevel="0" collapsed="false">
      <c r="A40" s="160" t="n">
        <v>44315</v>
      </c>
      <c r="B40" s="168"/>
      <c r="C40" s="157" t="s">
        <v>126</v>
      </c>
      <c r="D40" s="164" t="s">
        <v>126</v>
      </c>
      <c r="E40" s="159"/>
      <c r="F40" s="159" t="n">
        <v>2322.4</v>
      </c>
      <c r="G40" s="159" t="n">
        <v>350159.81</v>
      </c>
      <c r="I40" s="165"/>
    </row>
    <row r="41" customFormat="false" ht="27.75" hidden="true" customHeight="true" outlineLevel="0" collapsed="false">
      <c r="A41" s="160" t="s">
        <v>663</v>
      </c>
      <c r="B41" s="168"/>
      <c r="C41" s="157"/>
      <c r="D41" s="164"/>
      <c r="E41" s="159"/>
      <c r="F41" s="159"/>
      <c r="G41" s="159" t="n">
        <v>350159.81</v>
      </c>
      <c r="I41" s="165"/>
    </row>
    <row r="42" customFormat="false" ht="27.75" hidden="true" customHeight="true" outlineLevel="0" collapsed="false">
      <c r="A42" s="169" t="s">
        <v>664</v>
      </c>
      <c r="B42" s="170"/>
      <c r="C42" s="157"/>
      <c r="D42" s="157"/>
      <c r="E42" s="157"/>
      <c r="F42" s="171"/>
      <c r="G42" s="172" t="n">
        <f aca="false">+G41+E42-F42</f>
        <v>350159.81</v>
      </c>
      <c r="H42" s="173"/>
      <c r="I42" s="165"/>
    </row>
    <row r="43" customFormat="false" ht="27.75" hidden="true" customHeight="true" outlineLevel="0" collapsed="false">
      <c r="A43" s="169" t="n">
        <v>44316</v>
      </c>
      <c r="B43" s="170"/>
      <c r="C43" s="157" t="s">
        <v>126</v>
      </c>
      <c r="D43" s="157" t="s">
        <v>126</v>
      </c>
      <c r="E43" s="157"/>
      <c r="F43" s="158" t="n">
        <v>245</v>
      </c>
      <c r="G43" s="172" t="n">
        <f aca="false">+G42+E43-F43</f>
        <v>349914.81</v>
      </c>
    </row>
    <row r="44" customFormat="false" ht="27.75" hidden="true" customHeight="true" outlineLevel="0" collapsed="false">
      <c r="A44" s="174" t="s">
        <v>665</v>
      </c>
      <c r="B44" s="175"/>
      <c r="C44" s="157"/>
      <c r="D44" s="157"/>
      <c r="E44" s="157"/>
      <c r="F44" s="158"/>
      <c r="G44" s="172" t="n">
        <f aca="false">+G43+E44-F44</f>
        <v>349914.81</v>
      </c>
    </row>
    <row r="45" customFormat="false" ht="27.75" hidden="true" customHeight="true" outlineLevel="0" collapsed="false">
      <c r="A45" s="160" t="s">
        <v>666</v>
      </c>
      <c r="B45" s="168" t="n">
        <v>910</v>
      </c>
      <c r="C45" s="157" t="s">
        <v>102</v>
      </c>
      <c r="D45" s="164" t="s">
        <v>667</v>
      </c>
      <c r="E45" s="159"/>
      <c r="F45" s="159" t="n">
        <v>83600</v>
      </c>
      <c r="G45" s="172" t="n">
        <f aca="false">+G44+E45-F45</f>
        <v>266314.81</v>
      </c>
    </row>
    <row r="46" customFormat="false" ht="27.75" hidden="true" customHeight="true" outlineLevel="0" collapsed="false">
      <c r="A46" s="160"/>
      <c r="B46" s="168" t="n">
        <v>911</v>
      </c>
      <c r="C46" s="157" t="s">
        <v>668</v>
      </c>
      <c r="D46" s="164" t="s">
        <v>668</v>
      </c>
      <c r="E46" s="159"/>
      <c r="F46" s="159"/>
      <c r="G46" s="172" t="n">
        <f aca="false">+G45+E46-F46</f>
        <v>266314.81</v>
      </c>
    </row>
    <row r="47" customFormat="false" ht="27.75" hidden="true" customHeight="true" outlineLevel="0" collapsed="false">
      <c r="A47" s="160" t="n">
        <v>44319</v>
      </c>
      <c r="B47" s="168" t="n">
        <v>912</v>
      </c>
      <c r="C47" s="157" t="s">
        <v>669</v>
      </c>
      <c r="D47" s="164" t="s">
        <v>667</v>
      </c>
      <c r="E47" s="159"/>
      <c r="F47" s="159" t="n">
        <v>95000</v>
      </c>
      <c r="G47" s="172" t="n">
        <f aca="false">+G46+E47-F47</f>
        <v>171314.81</v>
      </c>
    </row>
    <row r="48" customFormat="false" ht="27.75" hidden="true" customHeight="true" outlineLevel="0" collapsed="false">
      <c r="A48" s="160" t="n">
        <v>44329</v>
      </c>
      <c r="B48" s="168" t="n">
        <v>913</v>
      </c>
      <c r="C48" s="157" t="s">
        <v>130</v>
      </c>
      <c r="D48" s="164" t="s">
        <v>670</v>
      </c>
      <c r="E48" s="159"/>
      <c r="F48" s="159" t="n">
        <v>4060</v>
      </c>
      <c r="G48" s="172" t="n">
        <f aca="false">+G47+E48-F48</f>
        <v>167254.81</v>
      </c>
    </row>
    <row r="49" customFormat="false" ht="27.75" hidden="true" customHeight="true" outlineLevel="0" collapsed="false">
      <c r="A49" s="160" t="n">
        <v>44329</v>
      </c>
      <c r="B49" s="168" t="n">
        <v>914</v>
      </c>
      <c r="C49" s="157" t="s">
        <v>671</v>
      </c>
      <c r="D49" s="164" t="s">
        <v>672</v>
      </c>
      <c r="E49" s="159"/>
      <c r="F49" s="159" t="n">
        <v>2921.22</v>
      </c>
      <c r="G49" s="172" t="n">
        <f aca="false">+G48+E49-F49</f>
        <v>164333.59</v>
      </c>
    </row>
    <row r="50" customFormat="false" ht="27.75" hidden="true" customHeight="true" outlineLevel="0" collapsed="false">
      <c r="A50" s="160" t="n">
        <v>44329</v>
      </c>
      <c r="B50" s="168" t="n">
        <v>915</v>
      </c>
      <c r="C50" s="157" t="s">
        <v>673</v>
      </c>
      <c r="D50" s="164" t="s">
        <v>135</v>
      </c>
      <c r="E50" s="159"/>
      <c r="F50" s="159" t="n">
        <v>900</v>
      </c>
      <c r="G50" s="172" t="n">
        <f aca="false">+G49+E50-F50</f>
        <v>163433.59</v>
      </c>
    </row>
    <row r="51" customFormat="false" ht="27.75" hidden="true" customHeight="true" outlineLevel="0" collapsed="false">
      <c r="A51" s="160"/>
      <c r="B51" s="168" t="n">
        <v>916</v>
      </c>
      <c r="C51" s="157" t="s">
        <v>189</v>
      </c>
      <c r="D51" s="164" t="s">
        <v>668</v>
      </c>
      <c r="E51" s="159"/>
      <c r="F51" s="159"/>
      <c r="G51" s="172" t="n">
        <f aca="false">+G50+E51-F51</f>
        <v>163433.59</v>
      </c>
    </row>
    <row r="52" customFormat="false" ht="27.75" hidden="true" customHeight="true" outlineLevel="0" collapsed="false">
      <c r="A52" s="160" t="n">
        <v>44329</v>
      </c>
      <c r="B52" s="168" t="n">
        <v>917</v>
      </c>
      <c r="C52" s="157" t="s">
        <v>674</v>
      </c>
      <c r="D52" s="164" t="s">
        <v>675</v>
      </c>
      <c r="E52" s="159"/>
      <c r="F52" s="159" t="n">
        <v>6025.22</v>
      </c>
      <c r="G52" s="172" t="n">
        <f aca="false">+G51+E52-F52</f>
        <v>157408.37</v>
      </c>
    </row>
    <row r="53" customFormat="false" ht="27.75" hidden="true" customHeight="true" outlineLevel="0" collapsed="false">
      <c r="A53" s="160"/>
      <c r="B53" s="168" t="n">
        <v>918</v>
      </c>
      <c r="C53" s="157" t="s">
        <v>189</v>
      </c>
      <c r="D53" s="164" t="s">
        <v>668</v>
      </c>
      <c r="E53" s="159"/>
      <c r="F53" s="159"/>
      <c r="G53" s="172" t="n">
        <f aca="false">+G52+E53-F53</f>
        <v>157408.37</v>
      </c>
    </row>
    <row r="54" customFormat="false" ht="27.75" hidden="true" customHeight="true" outlineLevel="0" collapsed="false">
      <c r="A54" s="160" t="n">
        <v>44329</v>
      </c>
      <c r="B54" s="168" t="n">
        <v>919</v>
      </c>
      <c r="C54" s="157" t="s">
        <v>676</v>
      </c>
      <c r="D54" s="164" t="s">
        <v>677</v>
      </c>
      <c r="E54" s="159"/>
      <c r="F54" s="159" t="n">
        <v>14652.01</v>
      </c>
      <c r="G54" s="172" t="n">
        <f aca="false">+G53+E54-F54</f>
        <v>142756.36</v>
      </c>
    </row>
    <row r="55" customFormat="false" ht="27.75" hidden="true" customHeight="true" outlineLevel="0" collapsed="false">
      <c r="A55" s="160" t="n">
        <v>44329</v>
      </c>
      <c r="B55" s="168" t="n">
        <v>920</v>
      </c>
      <c r="C55" s="157" t="s">
        <v>140</v>
      </c>
      <c r="D55" s="164" t="s">
        <v>678</v>
      </c>
      <c r="E55" s="159"/>
      <c r="F55" s="159" t="n">
        <v>729.25</v>
      </c>
      <c r="G55" s="172" t="n">
        <f aca="false">+G54+E55-F55</f>
        <v>142027.11</v>
      </c>
    </row>
    <row r="56" customFormat="false" ht="27.75" hidden="true" customHeight="true" outlineLevel="0" collapsed="false">
      <c r="A56" s="160" t="n">
        <v>44347</v>
      </c>
      <c r="B56" s="168"/>
      <c r="C56" s="157" t="s">
        <v>126</v>
      </c>
      <c r="D56" s="157" t="s">
        <v>126</v>
      </c>
      <c r="E56" s="159"/>
      <c r="F56" s="159" t="n">
        <v>486.83</v>
      </c>
      <c r="G56" s="172" t="n">
        <f aca="false">+G55+E56-F56</f>
        <v>141540.28</v>
      </c>
      <c r="H56" s="176"/>
    </row>
    <row r="57" customFormat="false" ht="27.75" hidden="false" customHeight="true" outlineLevel="0" collapsed="false">
      <c r="A57" s="174" t="s">
        <v>679</v>
      </c>
      <c r="B57" s="177"/>
      <c r="C57" s="178"/>
      <c r="D57" s="178"/>
      <c r="E57" s="178"/>
      <c r="F57" s="178"/>
      <c r="G57" s="179" t="n">
        <f aca="false">+G56+E57-F57</f>
        <v>141540.28</v>
      </c>
    </row>
    <row r="58" customFormat="false" ht="27.75" hidden="false" customHeight="true" outlineLevel="0" collapsed="false">
      <c r="A58" s="169" t="n">
        <v>44377</v>
      </c>
      <c r="B58" s="177"/>
      <c r="C58" s="157" t="s">
        <v>126</v>
      </c>
      <c r="D58" s="157" t="s">
        <v>126</v>
      </c>
      <c r="E58" s="178"/>
      <c r="F58" s="158" t="n">
        <v>245</v>
      </c>
      <c r="G58" s="172" t="n">
        <f aca="false">+G57+E58-F58</f>
        <v>141295.28</v>
      </c>
    </row>
    <row r="59" customFormat="false" ht="27.75" hidden="false" customHeight="true" outlineLevel="0" collapsed="false">
      <c r="A59" s="174" t="s">
        <v>680</v>
      </c>
      <c r="B59" s="177"/>
      <c r="C59" s="178"/>
      <c r="D59" s="178"/>
      <c r="E59" s="178"/>
      <c r="F59" s="158"/>
      <c r="G59" s="179" t="n">
        <f aca="false">+G58+E59-F59</f>
        <v>141295.28</v>
      </c>
      <c r="H59" s="163"/>
    </row>
    <row r="60" customFormat="false" ht="27.75" hidden="false" customHeight="true" outlineLevel="0" collapsed="false">
      <c r="A60" s="169" t="n">
        <v>44392</v>
      </c>
      <c r="B60" s="159"/>
      <c r="C60" s="157" t="s">
        <v>681</v>
      </c>
      <c r="D60" s="157" t="s">
        <v>682</v>
      </c>
      <c r="E60" s="158" t="n">
        <v>1835095.43</v>
      </c>
      <c r="F60" s="157"/>
      <c r="G60" s="172" t="n">
        <f aca="false">+G59+E60-F60</f>
        <v>1976390.71</v>
      </c>
      <c r="H60" s="163"/>
    </row>
    <row r="61" customFormat="false" ht="27.75" hidden="false" customHeight="true" outlineLevel="0" collapsed="false">
      <c r="A61" s="169" t="n">
        <v>44393</v>
      </c>
      <c r="B61" s="180" t="n">
        <v>921</v>
      </c>
      <c r="C61" s="157" t="s">
        <v>208</v>
      </c>
      <c r="D61" s="157" t="s">
        <v>683</v>
      </c>
      <c r="E61" s="157"/>
      <c r="F61" s="157"/>
      <c r="G61" s="172" t="n">
        <f aca="false">+G60+E61-F61</f>
        <v>1976390.71</v>
      </c>
    </row>
    <row r="62" customFormat="false" ht="27.75" hidden="false" customHeight="true" outlineLevel="0" collapsed="false">
      <c r="A62" s="158"/>
      <c r="B62" s="159" t="s">
        <v>684</v>
      </c>
      <c r="C62" s="181" t="s">
        <v>145</v>
      </c>
      <c r="D62" s="157" t="s">
        <v>146</v>
      </c>
      <c r="E62" s="157"/>
      <c r="F62" s="182" t="n">
        <v>192500</v>
      </c>
      <c r="G62" s="172" t="n">
        <f aca="false">+G61+E62-F62</f>
        <v>1783890.71</v>
      </c>
      <c r="H62" s="173"/>
    </row>
    <row r="63" customFormat="false" ht="27.75" hidden="false" customHeight="true" outlineLevel="0" collapsed="false">
      <c r="A63" s="158"/>
      <c r="B63" s="159" t="s">
        <v>684</v>
      </c>
      <c r="C63" s="183" t="s">
        <v>147</v>
      </c>
      <c r="D63" s="157" t="s">
        <v>146</v>
      </c>
      <c r="E63" s="157"/>
      <c r="F63" s="182" t="n">
        <v>50000</v>
      </c>
      <c r="G63" s="172" t="n">
        <f aca="false">+G62+E63-F63</f>
        <v>1733890.71</v>
      </c>
      <c r="H63" s="173"/>
    </row>
    <row r="64" customFormat="false" ht="27.75" hidden="false" customHeight="true" outlineLevel="0" collapsed="false">
      <c r="A64" s="158"/>
      <c r="B64" s="159" t="s">
        <v>684</v>
      </c>
      <c r="C64" s="184" t="s">
        <v>148</v>
      </c>
      <c r="D64" s="157" t="s">
        <v>146</v>
      </c>
      <c r="E64" s="157"/>
      <c r="F64" s="182" t="n">
        <v>125000</v>
      </c>
      <c r="G64" s="172" t="n">
        <f aca="false">+G63+E64-F64</f>
        <v>1608890.71</v>
      </c>
      <c r="H64" s="173"/>
    </row>
    <row r="65" customFormat="false" ht="27.75" hidden="false" customHeight="true" outlineLevel="0" collapsed="false">
      <c r="A65" s="158"/>
      <c r="B65" s="159" t="s">
        <v>684</v>
      </c>
      <c r="C65" s="184" t="s">
        <v>149</v>
      </c>
      <c r="D65" s="157" t="s">
        <v>146</v>
      </c>
      <c r="E65" s="157"/>
      <c r="F65" s="185" t="n">
        <v>130000</v>
      </c>
      <c r="G65" s="172" t="n">
        <f aca="false">+G64+E65-F65</f>
        <v>1478890.71</v>
      </c>
      <c r="H65" s="173"/>
    </row>
    <row r="66" customFormat="false" ht="27.75" hidden="false" customHeight="true" outlineLevel="0" collapsed="false">
      <c r="A66" s="158"/>
      <c r="B66" s="159" t="s">
        <v>684</v>
      </c>
      <c r="C66" s="184" t="s">
        <v>150</v>
      </c>
      <c r="D66" s="157" t="s">
        <v>146</v>
      </c>
      <c r="E66" s="157"/>
      <c r="F66" s="182" t="n">
        <v>70000</v>
      </c>
      <c r="G66" s="172" t="n">
        <f aca="false">+G65+E66-F66</f>
        <v>1408890.71</v>
      </c>
      <c r="H66" s="173"/>
    </row>
    <row r="67" customFormat="false" ht="27.75" hidden="false" customHeight="true" outlineLevel="0" collapsed="false">
      <c r="A67" s="158"/>
      <c r="B67" s="159" t="s">
        <v>684</v>
      </c>
      <c r="C67" s="184" t="s">
        <v>151</v>
      </c>
      <c r="D67" s="157" t="s">
        <v>146</v>
      </c>
      <c r="E67" s="157"/>
      <c r="F67" s="182" t="n">
        <v>70000</v>
      </c>
      <c r="G67" s="172" t="n">
        <f aca="false">+G66+E67-F67</f>
        <v>1338890.71</v>
      </c>
      <c r="H67" s="173"/>
    </row>
    <row r="68" customFormat="false" ht="27.75" hidden="false" customHeight="true" outlineLevel="0" collapsed="false">
      <c r="A68" s="157"/>
      <c r="B68" s="159" t="s">
        <v>684</v>
      </c>
      <c r="C68" s="184" t="s">
        <v>152</v>
      </c>
      <c r="D68" s="157" t="s">
        <v>146</v>
      </c>
      <c r="E68" s="157"/>
      <c r="F68" s="182" t="n">
        <v>70000</v>
      </c>
      <c r="G68" s="172" t="n">
        <f aca="false">+G67+E68-F68</f>
        <v>1268890.71</v>
      </c>
      <c r="H68" s="173"/>
    </row>
    <row r="69" customFormat="false" ht="27.75" hidden="false" customHeight="true" outlineLevel="0" collapsed="false">
      <c r="A69" s="157"/>
      <c r="B69" s="159" t="s">
        <v>684</v>
      </c>
      <c r="C69" s="184" t="s">
        <v>153</v>
      </c>
      <c r="D69" s="157" t="s">
        <v>146</v>
      </c>
      <c r="E69" s="157"/>
      <c r="F69" s="182" t="n">
        <v>70000</v>
      </c>
      <c r="G69" s="172" t="n">
        <f aca="false">+G68+E69-F69</f>
        <v>1198890.71</v>
      </c>
      <c r="H69" s="173"/>
    </row>
    <row r="70" customFormat="false" ht="27.75" hidden="false" customHeight="true" outlineLevel="0" collapsed="false">
      <c r="A70" s="157"/>
      <c r="B70" s="159" t="s">
        <v>684</v>
      </c>
      <c r="C70" s="184" t="s">
        <v>154</v>
      </c>
      <c r="D70" s="157" t="s">
        <v>146</v>
      </c>
      <c r="E70" s="157"/>
      <c r="F70" s="182" t="n">
        <v>70000</v>
      </c>
      <c r="G70" s="172" t="n">
        <f aca="false">+G69+E70-F70</f>
        <v>1128890.71</v>
      </c>
      <c r="H70" s="173"/>
    </row>
    <row r="71" customFormat="false" ht="27.75" hidden="false" customHeight="true" outlineLevel="0" collapsed="false">
      <c r="A71" s="157"/>
      <c r="B71" s="159" t="s">
        <v>684</v>
      </c>
      <c r="C71" s="184" t="s">
        <v>155</v>
      </c>
      <c r="D71" s="157" t="s">
        <v>146</v>
      </c>
      <c r="E71" s="157"/>
      <c r="F71" s="182" t="n">
        <v>82500</v>
      </c>
      <c r="G71" s="172" t="n">
        <f aca="false">+G70+E71-F71</f>
        <v>1046390.71</v>
      </c>
      <c r="H71" s="173"/>
    </row>
    <row r="72" customFormat="false" ht="27.75" hidden="false" customHeight="true" outlineLevel="0" collapsed="false">
      <c r="A72" s="157"/>
      <c r="B72" s="159" t="s">
        <v>684</v>
      </c>
      <c r="C72" s="184" t="s">
        <v>156</v>
      </c>
      <c r="D72" s="157" t="s">
        <v>146</v>
      </c>
      <c r="E72" s="157"/>
      <c r="F72" s="182" t="n">
        <v>82500</v>
      </c>
      <c r="G72" s="172" t="n">
        <f aca="false">+G71+E72-F72</f>
        <v>963890.71</v>
      </c>
      <c r="H72" s="173"/>
    </row>
    <row r="73" customFormat="false" ht="27.75" hidden="false" customHeight="true" outlineLevel="0" collapsed="false">
      <c r="A73" s="157"/>
      <c r="B73" s="159" t="s">
        <v>684</v>
      </c>
      <c r="C73" s="181" t="s">
        <v>157</v>
      </c>
      <c r="D73" s="157" t="s">
        <v>146</v>
      </c>
      <c r="E73" s="157"/>
      <c r="F73" s="182" t="n">
        <v>57500</v>
      </c>
      <c r="G73" s="172" t="n">
        <f aca="false">+G72+E73-F73</f>
        <v>906390.71</v>
      </c>
      <c r="H73" s="173"/>
    </row>
    <row r="74" customFormat="false" ht="27.75" hidden="false" customHeight="true" outlineLevel="0" collapsed="false">
      <c r="A74" s="158"/>
      <c r="B74" s="159" t="s">
        <v>684</v>
      </c>
      <c r="C74" s="184" t="s">
        <v>158</v>
      </c>
      <c r="D74" s="157" t="s">
        <v>146</v>
      </c>
      <c r="E74" s="157"/>
      <c r="F74" s="182" t="n">
        <v>130000</v>
      </c>
      <c r="G74" s="172" t="n">
        <f aca="false">+G73+E74-F74</f>
        <v>776390.71</v>
      </c>
      <c r="H74" s="173"/>
    </row>
    <row r="75" customFormat="false" ht="27.75" hidden="false" customHeight="true" outlineLevel="0" collapsed="false">
      <c r="A75" s="158"/>
      <c r="B75" s="159" t="s">
        <v>684</v>
      </c>
      <c r="C75" s="184" t="s">
        <v>159</v>
      </c>
      <c r="D75" s="157" t="s">
        <v>146</v>
      </c>
      <c r="E75" s="157"/>
      <c r="F75" s="182" t="n">
        <v>57500</v>
      </c>
      <c r="G75" s="172" t="n">
        <f aca="false">+G74+E75-F75</f>
        <v>718890.71</v>
      </c>
      <c r="H75" s="173"/>
    </row>
    <row r="76" customFormat="false" ht="27.75" hidden="false" customHeight="true" outlineLevel="0" collapsed="false">
      <c r="A76" s="158"/>
      <c r="B76" s="159" t="s">
        <v>684</v>
      </c>
      <c r="C76" s="184" t="s">
        <v>160</v>
      </c>
      <c r="D76" s="157" t="s">
        <v>146</v>
      </c>
      <c r="E76" s="157"/>
      <c r="F76" s="182" t="n">
        <v>82500</v>
      </c>
      <c r="G76" s="172" t="n">
        <f aca="false">+G75+E76-F76</f>
        <v>636390.71</v>
      </c>
      <c r="H76" s="173"/>
    </row>
    <row r="77" customFormat="false" ht="27.75" hidden="false" customHeight="true" outlineLevel="0" collapsed="false">
      <c r="A77" s="158"/>
      <c r="B77" s="159" t="s">
        <v>684</v>
      </c>
      <c r="C77" s="184" t="s">
        <v>161</v>
      </c>
      <c r="D77" s="157" t="s">
        <v>146</v>
      </c>
      <c r="E77" s="157"/>
      <c r="F77" s="182" t="n">
        <v>57500</v>
      </c>
      <c r="G77" s="172" t="n">
        <f aca="false">+G76+E77-F77</f>
        <v>578890.71</v>
      </c>
      <c r="H77" s="173"/>
    </row>
    <row r="78" customFormat="false" ht="27.75" hidden="false" customHeight="true" outlineLevel="0" collapsed="false">
      <c r="A78" s="158"/>
      <c r="B78" s="159" t="s">
        <v>684</v>
      </c>
      <c r="C78" s="181" t="s">
        <v>162</v>
      </c>
      <c r="D78" s="157" t="s">
        <v>146</v>
      </c>
      <c r="E78" s="157"/>
      <c r="F78" s="182" t="n">
        <v>82500</v>
      </c>
      <c r="G78" s="172" t="n">
        <f aca="false">+G77+E78-F78</f>
        <v>496390.71</v>
      </c>
      <c r="H78" s="173"/>
    </row>
    <row r="79" customFormat="false" ht="27.75" hidden="false" customHeight="true" outlineLevel="0" collapsed="false">
      <c r="A79" s="158"/>
      <c r="B79" s="159" t="s">
        <v>684</v>
      </c>
      <c r="C79" s="181" t="s">
        <v>163</v>
      </c>
      <c r="D79" s="157" t="s">
        <v>146</v>
      </c>
      <c r="E79" s="157"/>
      <c r="F79" s="182" t="n">
        <v>57500</v>
      </c>
      <c r="G79" s="172" t="n">
        <f aca="false">+G78+E79-F79</f>
        <v>438890.71</v>
      </c>
      <c r="H79" s="173"/>
    </row>
    <row r="80" customFormat="false" ht="27.75" hidden="false" customHeight="true" outlineLevel="0" collapsed="false">
      <c r="A80" s="160" t="n">
        <v>44393</v>
      </c>
      <c r="B80" s="186" t="n">
        <v>922</v>
      </c>
      <c r="C80" s="157" t="s">
        <v>100</v>
      </c>
      <c r="D80" s="157" t="s">
        <v>164</v>
      </c>
      <c r="E80" s="157"/>
      <c r="F80" s="182" t="n">
        <v>3000</v>
      </c>
      <c r="G80" s="172" t="n">
        <f aca="false">+G79+E80-F80</f>
        <v>435890.71</v>
      </c>
      <c r="H80" s="173"/>
    </row>
    <row r="81" customFormat="false" ht="27.75" hidden="false" customHeight="true" outlineLevel="0" collapsed="false">
      <c r="A81" s="157"/>
      <c r="B81" s="186" t="n">
        <v>923</v>
      </c>
      <c r="C81" s="157" t="s">
        <v>189</v>
      </c>
      <c r="D81" s="157" t="s">
        <v>189</v>
      </c>
      <c r="E81" s="157"/>
      <c r="F81" s="157"/>
      <c r="G81" s="172" t="n">
        <f aca="false">+G80+E81-F81</f>
        <v>435890.71</v>
      </c>
      <c r="H81" s="173"/>
    </row>
    <row r="82" customFormat="false" ht="27.75" hidden="false" customHeight="true" outlineLevel="0" collapsed="false">
      <c r="A82" s="160" t="n">
        <v>44397</v>
      </c>
      <c r="B82" s="187" t="n">
        <v>924</v>
      </c>
      <c r="C82" s="157" t="s">
        <v>83</v>
      </c>
      <c r="D82" s="157" t="s">
        <v>685</v>
      </c>
      <c r="E82" s="157"/>
      <c r="F82" s="182" t="n">
        <v>65508</v>
      </c>
      <c r="G82" s="172" t="n">
        <f aca="false">+G81+E82-F82</f>
        <v>370382.71</v>
      </c>
      <c r="H82" s="173"/>
    </row>
    <row r="83" customFormat="false" ht="27.75" hidden="false" customHeight="true" outlineLevel="0" collapsed="false">
      <c r="A83" s="160" t="n">
        <v>44397</v>
      </c>
      <c r="B83" s="187"/>
      <c r="C83" s="157" t="s">
        <v>126</v>
      </c>
      <c r="D83" s="157" t="s">
        <v>126</v>
      </c>
      <c r="E83" s="157"/>
      <c r="F83" s="182" t="n">
        <v>2478</v>
      </c>
      <c r="G83" s="172" t="n">
        <f aca="false">+G82+E83-F83</f>
        <v>367904.71</v>
      </c>
      <c r="H83" s="188"/>
    </row>
    <row r="84" customFormat="false" ht="27.75" hidden="false" customHeight="true" outlineLevel="0" collapsed="false">
      <c r="A84" s="174"/>
      <c r="B84" s="189"/>
      <c r="C84" s="178"/>
      <c r="D84" s="178"/>
      <c r="E84" s="178"/>
      <c r="F84" s="178"/>
      <c r="G84" s="172" t="n">
        <f aca="false">+G83+E84-F84</f>
        <v>367904.71</v>
      </c>
      <c r="H84" s="190"/>
    </row>
    <row r="85" customFormat="false" ht="27.75" hidden="false" customHeight="true" outlineLevel="0" collapsed="false">
      <c r="A85" s="160" t="n">
        <v>44417</v>
      </c>
      <c r="B85" s="186" t="n">
        <v>925</v>
      </c>
      <c r="C85" s="157" t="s">
        <v>686</v>
      </c>
      <c r="D85" s="157" t="s">
        <v>687</v>
      </c>
      <c r="E85" s="157"/>
      <c r="F85" s="182" t="n">
        <v>2000</v>
      </c>
      <c r="G85" s="172" t="n">
        <f aca="false">+G84+E85-F85</f>
        <v>365904.71</v>
      </c>
      <c r="H85" s="190"/>
    </row>
    <row r="86" customFormat="false" ht="27.75" hidden="false" customHeight="true" outlineLevel="0" collapsed="false">
      <c r="A86" s="160" t="n">
        <v>44428</v>
      </c>
      <c r="B86" s="187" t="n">
        <v>926</v>
      </c>
      <c r="C86" s="157" t="s">
        <v>189</v>
      </c>
      <c r="D86" s="157" t="s">
        <v>189</v>
      </c>
      <c r="E86" s="157"/>
      <c r="F86" s="182"/>
      <c r="G86" s="172" t="n">
        <f aca="false">+G85+E86-F86</f>
        <v>365904.71</v>
      </c>
      <c r="H86" s="190"/>
    </row>
    <row r="87" customFormat="false" ht="27.75" hidden="false" customHeight="true" outlineLevel="0" collapsed="false">
      <c r="A87" s="160" t="n">
        <v>44428</v>
      </c>
      <c r="B87" s="186" t="n">
        <v>927</v>
      </c>
      <c r="C87" s="157" t="s">
        <v>100</v>
      </c>
      <c r="D87" s="157" t="s">
        <v>688</v>
      </c>
      <c r="E87" s="157"/>
      <c r="F87" s="157" t="n">
        <v>256.59</v>
      </c>
      <c r="G87" s="172" t="n">
        <f aca="false">+G86+E87-F87</f>
        <v>365648.12</v>
      </c>
      <c r="H87" s="190" t="n">
        <f aca="false">'5.- Conciliación Bancaria'!F35</f>
        <v>0</v>
      </c>
    </row>
    <row r="88" customFormat="false" ht="27.75" hidden="false" customHeight="true" outlineLevel="0" collapsed="false">
      <c r="A88" s="160" t="n">
        <v>44428</v>
      </c>
      <c r="B88" s="186" t="n">
        <v>928</v>
      </c>
      <c r="C88" s="157" t="s">
        <v>100</v>
      </c>
      <c r="D88" s="157" t="s">
        <v>689</v>
      </c>
      <c r="E88" s="157"/>
      <c r="F88" s="182" t="n">
        <v>3140</v>
      </c>
      <c r="G88" s="172" t="n">
        <f aca="false">+G87+E88-F88</f>
        <v>362508.12</v>
      </c>
      <c r="H88" s="190" t="n">
        <f aca="false">'5.- Conciliación Bancaria'!F36</f>
        <v>0</v>
      </c>
    </row>
    <row r="89" customFormat="false" ht="27.75" hidden="false" customHeight="true" outlineLevel="0" collapsed="false">
      <c r="A89" s="160" t="n">
        <v>44428</v>
      </c>
      <c r="B89" s="187" t="n">
        <v>929</v>
      </c>
      <c r="C89" s="157" t="s">
        <v>189</v>
      </c>
      <c r="D89" s="157" t="s">
        <v>189</v>
      </c>
      <c r="E89" s="157"/>
      <c r="F89" s="182"/>
      <c r="G89" s="172" t="n">
        <f aca="false">+G88+E89-F89</f>
        <v>362508.12</v>
      </c>
      <c r="H89" s="190" t="n">
        <f aca="false">'5.- Conciliación Bancaria'!F39</f>
        <v>0</v>
      </c>
    </row>
    <row r="90" customFormat="false" ht="27.75" hidden="false" customHeight="true" outlineLevel="0" collapsed="false">
      <c r="A90" s="160" t="n">
        <v>44428</v>
      </c>
      <c r="B90" s="186" t="n">
        <v>930</v>
      </c>
      <c r="C90" s="157" t="s">
        <v>100</v>
      </c>
      <c r="D90" s="157" t="s">
        <v>690</v>
      </c>
      <c r="E90" s="157"/>
      <c r="F90" s="182" t="n">
        <v>1386</v>
      </c>
      <c r="G90" s="172" t="n">
        <f aca="false">+G89+E90-F90</f>
        <v>361122.12</v>
      </c>
      <c r="H90" s="190" t="n">
        <f aca="false">'5.- Conciliación Bancaria'!F40</f>
        <v>0</v>
      </c>
    </row>
    <row r="91" customFormat="false" ht="27.75" hidden="false" customHeight="true" outlineLevel="0" collapsed="false">
      <c r="A91" s="160" t="n">
        <v>44431</v>
      </c>
      <c r="B91" s="187" t="n">
        <v>931</v>
      </c>
      <c r="C91" s="157" t="s">
        <v>83</v>
      </c>
      <c r="D91" s="157" t="s">
        <v>691</v>
      </c>
      <c r="E91" s="157"/>
      <c r="F91" s="182" t="n">
        <v>65508</v>
      </c>
      <c r="G91" s="172" t="n">
        <f aca="false">+G90+E91-F91</f>
        <v>295614.12</v>
      </c>
      <c r="H91" s="190" t="n">
        <f aca="false">'5.- Conciliación Bancaria'!F41</f>
        <v>51051.27</v>
      </c>
    </row>
    <row r="92" customFormat="false" ht="27.75" hidden="false" customHeight="true" outlineLevel="0" collapsed="false">
      <c r="A92" s="160" t="n">
        <v>44432</v>
      </c>
      <c r="B92" s="186" t="n">
        <v>932</v>
      </c>
      <c r="C92" s="157" t="s">
        <v>673</v>
      </c>
      <c r="D92" s="157" t="s">
        <v>692</v>
      </c>
      <c r="E92" s="157"/>
      <c r="F92" s="182" t="n">
        <v>900</v>
      </c>
      <c r="G92" s="172" t="n">
        <f aca="false">+G91+E92-F92</f>
        <v>294714.12</v>
      </c>
      <c r="H92" s="190" t="n">
        <f aca="false">'5.- Conciliación Bancaria'!F42</f>
        <v>0</v>
      </c>
    </row>
    <row r="93" customFormat="false" ht="27.75" hidden="false" customHeight="true" outlineLevel="0" collapsed="false">
      <c r="A93" s="160" t="n">
        <v>44438</v>
      </c>
      <c r="B93" s="186"/>
      <c r="C93" s="157" t="s">
        <v>126</v>
      </c>
      <c r="D93" s="157" t="s">
        <v>126</v>
      </c>
      <c r="E93" s="157"/>
      <c r="F93" s="157" t="n">
        <v>669.44</v>
      </c>
      <c r="G93" s="172" t="n">
        <f aca="false">+G92+E93-F93</f>
        <v>294044.68</v>
      </c>
      <c r="H93" s="190"/>
    </row>
    <row r="94" customFormat="false" ht="27.75" hidden="false" customHeight="true" outlineLevel="0" collapsed="false">
      <c r="A94" s="160" t="n">
        <v>44438</v>
      </c>
      <c r="B94" s="187"/>
      <c r="C94" s="157" t="s">
        <v>693</v>
      </c>
      <c r="D94" s="157" t="s">
        <v>694</v>
      </c>
      <c r="E94" s="157"/>
      <c r="F94" s="182" t="n">
        <v>0.07</v>
      </c>
      <c r="G94" s="172" t="n">
        <f aca="false">+G93+E94-F94</f>
        <v>294044.61</v>
      </c>
      <c r="H94" s="190" t="n">
        <f aca="false">G94:H94-H84</f>
        <v>0</v>
      </c>
    </row>
    <row r="95" customFormat="false" ht="27.75" hidden="false" customHeight="true" outlineLevel="0" collapsed="false">
      <c r="A95" s="174" t="s">
        <v>695</v>
      </c>
      <c r="B95" s="189"/>
      <c r="C95" s="157"/>
      <c r="D95" s="157"/>
      <c r="E95" s="157"/>
      <c r="F95" s="157"/>
      <c r="G95" s="172" t="n">
        <f aca="false">+G94+E95-F95</f>
        <v>294044.61</v>
      </c>
      <c r="H95" s="190"/>
    </row>
    <row r="96" customFormat="false" ht="27.75" hidden="false" customHeight="true" outlineLevel="0" collapsed="false">
      <c r="A96" s="160" t="n">
        <v>44441</v>
      </c>
      <c r="B96" s="187" t="n">
        <v>933</v>
      </c>
      <c r="C96" s="157" t="s">
        <v>100</v>
      </c>
      <c r="D96" s="157" t="s">
        <v>696</v>
      </c>
      <c r="E96" s="157"/>
      <c r="F96" s="182" t="n">
        <v>1000</v>
      </c>
      <c r="G96" s="172" t="n">
        <f aca="false">+G95+E96-F96</f>
        <v>293044.61</v>
      </c>
      <c r="H96" s="190"/>
    </row>
    <row r="97" customFormat="false" ht="27.75" hidden="false" customHeight="true" outlineLevel="0" collapsed="false">
      <c r="A97" s="160" t="n">
        <v>44442</v>
      </c>
      <c r="B97" s="186" t="s">
        <v>210</v>
      </c>
      <c r="C97" s="157" t="s">
        <v>369</v>
      </c>
      <c r="D97" s="157" t="s">
        <v>697</v>
      </c>
      <c r="E97" s="157"/>
      <c r="F97" s="182" t="n">
        <v>29872</v>
      </c>
      <c r="G97" s="172" t="n">
        <f aca="false">+G96+E97-F97</f>
        <v>263172.61</v>
      </c>
      <c r="H97" s="190"/>
    </row>
    <row r="98" customFormat="false" ht="27.75" hidden="false" customHeight="true" outlineLevel="0" collapsed="false">
      <c r="A98" s="160" t="n">
        <v>44442</v>
      </c>
      <c r="B98" s="186" t="n">
        <v>935</v>
      </c>
      <c r="C98" s="157" t="s">
        <v>189</v>
      </c>
      <c r="D98" s="157" t="s">
        <v>189</v>
      </c>
      <c r="E98" s="157"/>
      <c r="F98" s="182" t="n">
        <v>0</v>
      </c>
      <c r="G98" s="172" t="n">
        <f aca="false">+G97+E98-F98</f>
        <v>263172.61</v>
      </c>
      <c r="H98" s="190"/>
    </row>
    <row r="99" customFormat="false" ht="27.75" hidden="false" customHeight="true" outlineLevel="0" collapsed="false">
      <c r="A99" s="160" t="n">
        <v>44442</v>
      </c>
      <c r="B99" s="187" t="s">
        <v>210</v>
      </c>
      <c r="C99" s="157" t="s">
        <v>674</v>
      </c>
      <c r="D99" s="157" t="s">
        <v>698</v>
      </c>
      <c r="E99" s="157"/>
      <c r="F99" s="182" t="n">
        <v>9403.7</v>
      </c>
      <c r="G99" s="172" t="n">
        <f aca="false">+G98+E99-F99</f>
        <v>253768.91</v>
      </c>
      <c r="H99" s="190" t="n">
        <f aca="false">'5.- Conciliación Bancaria'!F45</f>
        <v>0</v>
      </c>
    </row>
    <row r="100" customFormat="false" ht="27.75" hidden="false" customHeight="true" outlineLevel="0" collapsed="false">
      <c r="A100" s="160" t="n">
        <v>44442</v>
      </c>
      <c r="B100" s="186" t="n">
        <v>937</v>
      </c>
      <c r="C100" s="157" t="s">
        <v>699</v>
      </c>
      <c r="D100" s="157" t="s">
        <v>700</v>
      </c>
      <c r="E100" s="157"/>
      <c r="F100" s="182" t="n">
        <v>672</v>
      </c>
      <c r="G100" s="172" t="n">
        <f aca="false">+G99+E100-F100</f>
        <v>253096.91</v>
      </c>
    </row>
    <row r="101" customFormat="false" ht="27.75" hidden="false" customHeight="true" outlineLevel="0" collapsed="false">
      <c r="A101" s="160" t="n">
        <v>44453</v>
      </c>
      <c r="B101" s="187" t="n">
        <v>938</v>
      </c>
      <c r="C101" s="157" t="s">
        <v>100</v>
      </c>
      <c r="D101" s="157" t="s">
        <v>701</v>
      </c>
      <c r="E101" s="157"/>
      <c r="F101" s="182" t="n">
        <v>3895</v>
      </c>
      <c r="G101" s="172" t="n">
        <f aca="false">+G100+E101-F101</f>
        <v>249201.91</v>
      </c>
    </row>
    <row r="102" customFormat="false" ht="27.75" hidden="false" customHeight="true" outlineLevel="0" collapsed="false">
      <c r="A102" s="160" t="n">
        <v>44453</v>
      </c>
      <c r="B102" s="186" t="n">
        <v>939</v>
      </c>
      <c r="C102" s="157" t="s">
        <v>702</v>
      </c>
      <c r="D102" s="157" t="s">
        <v>703</v>
      </c>
      <c r="E102" s="157"/>
      <c r="F102" s="182" t="n">
        <v>1756.59</v>
      </c>
      <c r="G102" s="172" t="n">
        <f aca="false">+G101+E102-F102</f>
        <v>247445.32</v>
      </c>
    </row>
    <row r="103" customFormat="false" ht="27.75" hidden="false" customHeight="true" outlineLevel="0" collapsed="false">
      <c r="A103" s="160" t="n">
        <v>44455</v>
      </c>
      <c r="B103" s="186" t="n">
        <v>940</v>
      </c>
      <c r="C103" s="157" t="s">
        <v>704</v>
      </c>
      <c r="D103" s="157" t="s">
        <v>194</v>
      </c>
      <c r="E103" s="157"/>
      <c r="F103" s="182" t="n">
        <v>28500</v>
      </c>
      <c r="G103" s="172" t="n">
        <f aca="false">+G102+E103-F103</f>
        <v>218945.32</v>
      </c>
    </row>
    <row r="104" customFormat="false" ht="27.75" hidden="false" customHeight="true" outlineLevel="0" collapsed="false">
      <c r="A104" s="160" t="n">
        <v>44455</v>
      </c>
      <c r="B104" s="187" t="n">
        <v>941</v>
      </c>
      <c r="C104" s="157" t="s">
        <v>319</v>
      </c>
      <c r="D104" s="157" t="s">
        <v>705</v>
      </c>
      <c r="E104" s="157"/>
      <c r="F104" s="182" t="n">
        <v>500</v>
      </c>
      <c r="G104" s="172" t="n">
        <f aca="false">+G103+E104-F104</f>
        <v>218445.32</v>
      </c>
    </row>
    <row r="105" customFormat="false" ht="27.75" hidden="false" customHeight="true" outlineLevel="0" collapsed="false">
      <c r="A105" s="160" t="n">
        <v>44455</v>
      </c>
      <c r="B105" s="186" t="n">
        <v>942</v>
      </c>
      <c r="C105" s="157" t="s">
        <v>100</v>
      </c>
      <c r="D105" s="157" t="s">
        <v>706</v>
      </c>
      <c r="E105" s="157"/>
      <c r="F105" s="182" t="n">
        <v>5000</v>
      </c>
      <c r="G105" s="172" t="n">
        <f aca="false">+G104+E105-F105</f>
        <v>213445.32</v>
      </c>
    </row>
    <row r="106" customFormat="false" ht="27.75" hidden="false" customHeight="true" outlineLevel="0" collapsed="false">
      <c r="A106" s="160" t="n">
        <v>44455</v>
      </c>
      <c r="B106" s="186" t="n">
        <v>943</v>
      </c>
      <c r="C106" s="157" t="s">
        <v>100</v>
      </c>
      <c r="D106" s="157" t="s">
        <v>707</v>
      </c>
      <c r="E106" s="157"/>
      <c r="F106" s="182" t="n">
        <v>5000</v>
      </c>
      <c r="G106" s="172" t="n">
        <f aca="false">+G105+E106-F106</f>
        <v>208445.32</v>
      </c>
    </row>
    <row r="107" customFormat="false" ht="27.75" hidden="false" customHeight="true" outlineLevel="0" collapsed="false">
      <c r="A107" s="160" t="n">
        <v>44456</v>
      </c>
      <c r="B107" s="186" t="n">
        <v>944</v>
      </c>
      <c r="C107" s="157" t="s">
        <v>100</v>
      </c>
      <c r="D107" s="157" t="s">
        <v>708</v>
      </c>
      <c r="E107" s="157"/>
      <c r="F107" s="182" t="n">
        <v>1063</v>
      </c>
      <c r="G107" s="172" t="n">
        <f aca="false">+G106+E107-F107</f>
        <v>207382.32</v>
      </c>
    </row>
    <row r="108" customFormat="false" ht="27.75" hidden="false" customHeight="true" outlineLevel="0" collapsed="false">
      <c r="A108" s="160" t="n">
        <v>44460</v>
      </c>
      <c r="B108" s="186" t="n">
        <v>945</v>
      </c>
      <c r="C108" s="157" t="s">
        <v>83</v>
      </c>
      <c r="D108" s="157" t="s">
        <v>709</v>
      </c>
      <c r="E108" s="157"/>
      <c r="F108" s="182" t="n">
        <v>68306.4</v>
      </c>
      <c r="G108" s="172" t="n">
        <f aca="false">+G107+E108-F108</f>
        <v>139075.92</v>
      </c>
    </row>
    <row r="109" customFormat="false" ht="27.75" hidden="false" customHeight="true" outlineLevel="0" collapsed="false">
      <c r="A109" s="160" t="n">
        <v>44460</v>
      </c>
      <c r="B109" s="186" t="n">
        <v>946</v>
      </c>
      <c r="C109" s="157" t="s">
        <v>100</v>
      </c>
      <c r="D109" s="157" t="s">
        <v>710</v>
      </c>
      <c r="E109" s="157"/>
      <c r="F109" s="182" t="n">
        <v>1000</v>
      </c>
      <c r="G109" s="172" t="n">
        <f aca="false">+G108+E109-F109</f>
        <v>138075.92</v>
      </c>
    </row>
    <row r="110" customFormat="false" ht="27.75" hidden="false" customHeight="true" outlineLevel="0" collapsed="false">
      <c r="A110" s="160" t="n">
        <v>44460</v>
      </c>
      <c r="B110" s="186" t="n">
        <v>947</v>
      </c>
      <c r="C110" s="157" t="s">
        <v>100</v>
      </c>
      <c r="D110" s="157" t="s">
        <v>711</v>
      </c>
      <c r="E110" s="157"/>
      <c r="F110" s="182" t="n">
        <v>8000</v>
      </c>
      <c r="G110" s="172" t="n">
        <f aca="false">+G109+E110-F110</f>
        <v>130075.92</v>
      </c>
    </row>
    <row r="111" customFormat="false" ht="27.75" hidden="false" customHeight="true" outlineLevel="0" collapsed="false">
      <c r="A111" s="160" t="n">
        <v>44460</v>
      </c>
      <c r="B111" s="186" t="n">
        <v>948</v>
      </c>
      <c r="C111" s="157" t="s">
        <v>189</v>
      </c>
      <c r="D111" s="157" t="s">
        <v>189</v>
      </c>
      <c r="E111" s="157"/>
      <c r="F111" s="182" t="n">
        <v>0</v>
      </c>
      <c r="G111" s="172" t="n">
        <f aca="false">+G110+E111-F111</f>
        <v>130075.92</v>
      </c>
    </row>
    <row r="112" customFormat="false" ht="27.75" hidden="false" customHeight="true" outlineLevel="0" collapsed="false">
      <c r="A112" s="160" t="n">
        <v>44460</v>
      </c>
      <c r="B112" s="186" t="n">
        <v>949</v>
      </c>
      <c r="C112" s="157" t="s">
        <v>673</v>
      </c>
      <c r="D112" s="157" t="s">
        <v>135</v>
      </c>
      <c r="E112" s="157"/>
      <c r="F112" s="182" t="n">
        <v>900</v>
      </c>
      <c r="G112" s="172" t="n">
        <f aca="false">+G111+E112-F112</f>
        <v>129175.92</v>
      </c>
    </row>
    <row r="113" customFormat="false" ht="27.75" hidden="false" customHeight="true" outlineLevel="0" collapsed="false">
      <c r="A113" s="160" t="n">
        <v>44462</v>
      </c>
      <c r="B113" s="186" t="n">
        <v>950</v>
      </c>
      <c r="C113" s="157" t="s">
        <v>100</v>
      </c>
      <c r="D113" s="157" t="s">
        <v>712</v>
      </c>
      <c r="E113" s="157"/>
      <c r="F113" s="182" t="n">
        <v>5500</v>
      </c>
      <c r="G113" s="172" t="n">
        <f aca="false">+G112+E113-F113</f>
        <v>123675.92</v>
      </c>
    </row>
    <row r="114" customFormat="false" ht="27.75" hidden="false" customHeight="true" outlineLevel="0" collapsed="false">
      <c r="A114" s="160" t="n">
        <v>44462</v>
      </c>
      <c r="B114" s="186" t="n">
        <v>951</v>
      </c>
      <c r="C114" s="157" t="s">
        <v>369</v>
      </c>
      <c r="D114" s="157" t="s">
        <v>713</v>
      </c>
      <c r="E114" s="157"/>
      <c r="F114" s="182" t="n">
        <v>2595</v>
      </c>
      <c r="G114" s="172" t="n">
        <f aca="false">+G113+E114-F114</f>
        <v>121080.92</v>
      </c>
    </row>
    <row r="115" customFormat="false" ht="27.75" hidden="false" customHeight="true" outlineLevel="0" collapsed="false">
      <c r="A115" s="160" t="n">
        <v>44466</v>
      </c>
      <c r="B115" s="187" t="n">
        <v>952</v>
      </c>
      <c r="C115" s="157" t="s">
        <v>100</v>
      </c>
      <c r="D115" s="157" t="s">
        <v>714</v>
      </c>
      <c r="E115" s="157"/>
      <c r="F115" s="182" t="n">
        <v>590</v>
      </c>
      <c r="G115" s="172" t="n">
        <f aca="false">+G114+E115-F115</f>
        <v>120490.92</v>
      </c>
    </row>
    <row r="116" customFormat="false" ht="27.75" hidden="false" customHeight="true" outlineLevel="0" collapsed="false">
      <c r="A116" s="160" t="n">
        <v>44469</v>
      </c>
      <c r="B116" s="187"/>
      <c r="C116" s="157" t="s">
        <v>81</v>
      </c>
      <c r="D116" s="157" t="s">
        <v>715</v>
      </c>
      <c r="E116" s="191" t="n">
        <v>112</v>
      </c>
      <c r="F116" s="182"/>
      <c r="G116" s="172" t="n">
        <f aca="false">+G115+E116+F116</f>
        <v>120602.92</v>
      </c>
    </row>
    <row r="117" customFormat="false" ht="27.75" hidden="false" customHeight="true" outlineLevel="0" collapsed="false">
      <c r="A117" s="160" t="n">
        <v>44469</v>
      </c>
      <c r="B117" s="187"/>
      <c r="C117" s="157" t="s">
        <v>81</v>
      </c>
      <c r="D117" s="157" t="s">
        <v>716</v>
      </c>
      <c r="E117" s="191" t="n">
        <v>93</v>
      </c>
      <c r="F117" s="182"/>
      <c r="G117" s="172" t="n">
        <f aca="false">+G116+E117+F117</f>
        <v>120695.92</v>
      </c>
    </row>
    <row r="118" customFormat="false" ht="27.75" hidden="false" customHeight="true" outlineLevel="0" collapsed="false">
      <c r="A118" s="160" t="n">
        <v>44469</v>
      </c>
      <c r="B118" s="187"/>
      <c r="C118" s="157" t="s">
        <v>126</v>
      </c>
      <c r="D118" s="157" t="s">
        <v>126</v>
      </c>
      <c r="E118" s="157"/>
      <c r="F118" s="182" t="n">
        <v>432.79</v>
      </c>
      <c r="G118" s="172" t="n">
        <f aca="false">+G117+E118-F118</f>
        <v>120263.13</v>
      </c>
      <c r="H118" s="176"/>
    </row>
    <row r="119" customFormat="false" ht="27.75" hidden="false" customHeight="true" outlineLevel="0" collapsed="false">
      <c r="A119" s="192" t="s">
        <v>717</v>
      </c>
      <c r="B119" s="189"/>
      <c r="C119" s="157"/>
      <c r="D119" s="157"/>
      <c r="E119" s="157"/>
      <c r="F119" s="182"/>
      <c r="G119" s="179" t="n">
        <f aca="false">+G118+E119-F119</f>
        <v>120263.13</v>
      </c>
      <c r="H119" s="176"/>
    </row>
    <row r="120" customFormat="false" ht="27.75" hidden="false" customHeight="true" outlineLevel="0" collapsed="false">
      <c r="A120" s="160" t="n">
        <v>44476</v>
      </c>
      <c r="B120" s="187"/>
      <c r="C120" s="157" t="s">
        <v>99</v>
      </c>
      <c r="D120" s="157" t="s">
        <v>718</v>
      </c>
      <c r="E120" s="157" t="n">
        <v>2153295.84</v>
      </c>
      <c r="F120" s="193"/>
      <c r="G120" s="179" t="n">
        <f aca="false">+G119+E120-F120</f>
        <v>2273558.97</v>
      </c>
      <c r="H120" s="176"/>
    </row>
    <row r="121" customFormat="false" ht="27.75" hidden="false" customHeight="true" outlineLevel="0" collapsed="false">
      <c r="A121" s="160" t="n">
        <v>44476</v>
      </c>
      <c r="B121" s="180" t="n">
        <v>953</v>
      </c>
      <c r="C121" s="157" t="s">
        <v>208</v>
      </c>
      <c r="D121" s="157" t="s">
        <v>719</v>
      </c>
      <c r="E121" s="157"/>
      <c r="F121" s="182"/>
      <c r="G121" s="179" t="n">
        <f aca="false">+G120+E121-F121</f>
        <v>2273558.97</v>
      </c>
      <c r="H121" s="176"/>
    </row>
    <row r="122" customFormat="false" ht="27.75" hidden="false" customHeight="true" outlineLevel="0" collapsed="false">
      <c r="A122" s="160" t="n">
        <v>44476</v>
      </c>
      <c r="B122" s="159" t="s">
        <v>684</v>
      </c>
      <c r="C122" s="157" t="s">
        <v>100</v>
      </c>
      <c r="D122" s="194" t="s">
        <v>720</v>
      </c>
      <c r="E122" s="157"/>
      <c r="F122" s="182" t="n">
        <v>223480.95</v>
      </c>
      <c r="G122" s="179" t="n">
        <f aca="false">+G121+E122-F122</f>
        <v>2050078.02</v>
      </c>
      <c r="H122" s="176"/>
    </row>
    <row r="123" customFormat="false" ht="27.75" hidden="false" customHeight="true" outlineLevel="0" collapsed="false">
      <c r="A123" s="160" t="n">
        <v>44476</v>
      </c>
      <c r="B123" s="159" t="s">
        <v>684</v>
      </c>
      <c r="C123" s="183" t="s">
        <v>147</v>
      </c>
      <c r="D123" s="157" t="s">
        <v>721</v>
      </c>
      <c r="E123" s="157"/>
      <c r="F123" s="182" t="n">
        <v>58227</v>
      </c>
      <c r="G123" s="179" t="n">
        <f aca="false">+G122+E123-F123</f>
        <v>1991851.02</v>
      </c>
      <c r="H123" s="176"/>
    </row>
    <row r="124" customFormat="false" ht="27.75" hidden="false" customHeight="true" outlineLevel="0" collapsed="false">
      <c r="A124" s="160"/>
      <c r="B124" s="159" t="s">
        <v>684</v>
      </c>
      <c r="C124" s="157" t="s">
        <v>114</v>
      </c>
      <c r="D124" s="157" t="s">
        <v>721</v>
      </c>
      <c r="E124" s="157"/>
      <c r="F124" s="182" t="n">
        <v>151390.2</v>
      </c>
      <c r="G124" s="179" t="n">
        <f aca="false">+G123+E124-F124</f>
        <v>1840460.82</v>
      </c>
      <c r="H124" s="176"/>
    </row>
    <row r="125" customFormat="false" ht="27.75" hidden="false" customHeight="true" outlineLevel="0" collapsed="false">
      <c r="A125" s="160"/>
      <c r="B125" s="159" t="s">
        <v>684</v>
      </c>
      <c r="C125" s="183" t="s">
        <v>149</v>
      </c>
      <c r="D125" s="157" t="s">
        <v>721</v>
      </c>
      <c r="E125" s="157"/>
      <c r="F125" s="182" t="n">
        <v>151390.2</v>
      </c>
      <c r="G125" s="179" t="n">
        <f aca="false">+G124+E125-F125</f>
        <v>1689070.62</v>
      </c>
      <c r="H125" s="176"/>
    </row>
    <row r="126" customFormat="false" ht="27.75" hidden="false" customHeight="true" outlineLevel="0" collapsed="false">
      <c r="A126" s="160"/>
      <c r="B126" s="159" t="s">
        <v>684</v>
      </c>
      <c r="C126" s="157" t="s">
        <v>117</v>
      </c>
      <c r="D126" s="157" t="s">
        <v>721</v>
      </c>
      <c r="E126" s="157"/>
      <c r="F126" s="182" t="n">
        <v>66961.05</v>
      </c>
      <c r="G126" s="179" t="n">
        <f aca="false">+G125+E126-F126</f>
        <v>1622109.57</v>
      </c>
      <c r="H126" s="176"/>
    </row>
    <row r="127" customFormat="false" ht="27.75" hidden="false" customHeight="true" outlineLevel="0" collapsed="false">
      <c r="A127" s="160"/>
      <c r="B127" s="159" t="s">
        <v>660</v>
      </c>
      <c r="C127" s="157" t="s">
        <v>151</v>
      </c>
      <c r="D127" s="157" t="s">
        <v>721</v>
      </c>
      <c r="E127" s="157"/>
      <c r="F127" s="182" t="n">
        <v>81517.8</v>
      </c>
      <c r="G127" s="179" t="n">
        <f aca="false">+G126+E127-F127</f>
        <v>1540591.77</v>
      </c>
      <c r="H127" s="176"/>
    </row>
    <row r="128" customFormat="false" ht="27.75" hidden="false" customHeight="true" outlineLevel="0" collapsed="false">
      <c r="A128" s="160"/>
      <c r="B128" s="159" t="s">
        <v>660</v>
      </c>
      <c r="C128" s="157" t="s">
        <v>154</v>
      </c>
      <c r="D128" s="157" t="s">
        <v>721</v>
      </c>
      <c r="E128" s="157"/>
      <c r="F128" s="182" t="n">
        <v>81517.8</v>
      </c>
      <c r="G128" s="179" t="n">
        <f aca="false">+G127+E128-F128</f>
        <v>1459073.97</v>
      </c>
      <c r="H128" s="176"/>
    </row>
    <row r="129" customFormat="false" ht="27.75" hidden="false" customHeight="true" outlineLevel="0" collapsed="false">
      <c r="A129" s="160"/>
      <c r="B129" s="159" t="s">
        <v>660</v>
      </c>
      <c r="C129" s="157" t="s">
        <v>150</v>
      </c>
      <c r="D129" s="157" t="s">
        <v>721</v>
      </c>
      <c r="E129" s="157"/>
      <c r="F129" s="182" t="n">
        <v>81517.8</v>
      </c>
      <c r="G129" s="179" t="n">
        <f aca="false">+G128+E129-F129</f>
        <v>1377556.17</v>
      </c>
      <c r="H129" s="176"/>
    </row>
    <row r="130" customFormat="false" ht="27.75" hidden="false" customHeight="true" outlineLevel="0" collapsed="false">
      <c r="A130" s="160"/>
      <c r="B130" s="159" t="s">
        <v>660</v>
      </c>
      <c r="C130" s="157" t="s">
        <v>722</v>
      </c>
      <c r="D130" s="157" t="s">
        <v>721</v>
      </c>
      <c r="E130" s="157"/>
      <c r="F130" s="182" t="n">
        <v>81517.8</v>
      </c>
      <c r="G130" s="179" t="n">
        <f aca="false">+G129+E130-F130</f>
        <v>1296038.37</v>
      </c>
      <c r="H130" s="176"/>
    </row>
    <row r="131" customFormat="false" ht="27.75" hidden="false" customHeight="true" outlineLevel="0" collapsed="false">
      <c r="A131" s="160"/>
      <c r="B131" s="159" t="s">
        <v>660</v>
      </c>
      <c r="C131" s="157" t="s">
        <v>227</v>
      </c>
      <c r="D131" s="157" t="s">
        <v>721</v>
      </c>
      <c r="E131" s="157"/>
      <c r="F131" s="182" t="n">
        <v>96074.55</v>
      </c>
      <c r="G131" s="179" t="n">
        <f aca="false">+G130+E131-F131</f>
        <v>1199963.82</v>
      </c>
      <c r="H131" s="176"/>
    </row>
    <row r="132" customFormat="false" ht="27.75" hidden="false" customHeight="true" outlineLevel="0" collapsed="false">
      <c r="A132" s="160"/>
      <c r="B132" s="159" t="s">
        <v>660</v>
      </c>
      <c r="C132" s="157" t="s">
        <v>228</v>
      </c>
      <c r="D132" s="157" t="s">
        <v>721</v>
      </c>
      <c r="E132" s="157"/>
      <c r="F132" s="182" t="n">
        <v>96074.55</v>
      </c>
      <c r="G132" s="179" t="n">
        <f aca="false">+G131+E132-F132</f>
        <v>1103889.27</v>
      </c>
      <c r="H132" s="176"/>
    </row>
    <row r="133" customFormat="false" ht="27.75" hidden="false" customHeight="true" outlineLevel="0" collapsed="false">
      <c r="A133" s="160"/>
      <c r="B133" s="159" t="s">
        <v>660</v>
      </c>
      <c r="C133" s="157" t="s">
        <v>723</v>
      </c>
      <c r="D133" s="157" t="s">
        <v>721</v>
      </c>
      <c r="E133" s="157"/>
      <c r="F133" s="182" t="n">
        <v>66961.05</v>
      </c>
      <c r="G133" s="179" t="n">
        <f aca="false">+G132+E133-F133</f>
        <v>1036928.22</v>
      </c>
      <c r="H133" s="176"/>
    </row>
    <row r="134" customFormat="false" ht="27.75" hidden="false" customHeight="true" outlineLevel="0" collapsed="false">
      <c r="A134" s="160"/>
      <c r="B134" s="159" t="s">
        <v>660</v>
      </c>
      <c r="C134" s="157" t="s">
        <v>152</v>
      </c>
      <c r="D134" s="157" t="s">
        <v>721</v>
      </c>
      <c r="E134" s="157"/>
      <c r="F134" s="182" t="n">
        <v>81517.8</v>
      </c>
      <c r="G134" s="179" t="n">
        <f aca="false">+G133+E134-F134</f>
        <v>955410.419999999</v>
      </c>
      <c r="H134" s="176"/>
    </row>
    <row r="135" customFormat="false" ht="27.75" hidden="false" customHeight="true" outlineLevel="0" collapsed="false">
      <c r="A135" s="160"/>
      <c r="B135" s="187" t="s">
        <v>684</v>
      </c>
      <c r="C135" s="157" t="s">
        <v>162</v>
      </c>
      <c r="D135" s="157" t="s">
        <v>721</v>
      </c>
      <c r="E135" s="157"/>
      <c r="F135" s="182" t="n">
        <v>96074.55</v>
      </c>
      <c r="G135" s="179" t="n">
        <f aca="false">+G134+E135-F135</f>
        <v>859335.869999999</v>
      </c>
      <c r="H135" s="176"/>
    </row>
    <row r="136" customFormat="false" ht="27.75" hidden="false" customHeight="true" outlineLevel="0" collapsed="false">
      <c r="A136" s="160"/>
      <c r="B136" s="187" t="s">
        <v>660</v>
      </c>
      <c r="C136" s="157" t="s">
        <v>157</v>
      </c>
      <c r="D136" s="157" t="s">
        <v>721</v>
      </c>
      <c r="E136" s="157"/>
      <c r="F136" s="182" t="n">
        <v>66961.05</v>
      </c>
      <c r="G136" s="179" t="n">
        <f aca="false">+G135+E136-F136</f>
        <v>792374.819999999</v>
      </c>
      <c r="H136" s="176"/>
    </row>
    <row r="137" customFormat="false" ht="27.75" hidden="false" customHeight="true" outlineLevel="0" collapsed="false">
      <c r="A137" s="160"/>
      <c r="B137" s="187" t="s">
        <v>660</v>
      </c>
      <c r="C137" s="157" t="s">
        <v>163</v>
      </c>
      <c r="D137" s="157" t="s">
        <v>721</v>
      </c>
      <c r="E137" s="191"/>
      <c r="F137" s="182" t="n">
        <v>66961.05</v>
      </c>
      <c r="G137" s="179" t="n">
        <f aca="false">+G136+E137-F137</f>
        <v>725413.769999999</v>
      </c>
    </row>
    <row r="138" customFormat="false" ht="27.75" hidden="false" customHeight="true" outlineLevel="0" collapsed="false">
      <c r="A138" s="160"/>
      <c r="B138" s="187" t="s">
        <v>660</v>
      </c>
      <c r="C138" s="157" t="s">
        <v>235</v>
      </c>
      <c r="D138" s="157" t="s">
        <v>721</v>
      </c>
      <c r="E138" s="191"/>
      <c r="F138" s="182" t="n">
        <v>96074.55</v>
      </c>
      <c r="G138" s="179" t="n">
        <f aca="false">+G137+E138-F138</f>
        <v>629339.219999999</v>
      </c>
    </row>
    <row r="139" customFormat="false" ht="27.75" hidden="false" customHeight="true" outlineLevel="0" collapsed="false">
      <c r="A139" s="160"/>
      <c r="B139" s="187" t="s">
        <v>660</v>
      </c>
      <c r="C139" s="157" t="s">
        <v>103</v>
      </c>
      <c r="D139" s="157" t="s">
        <v>721</v>
      </c>
      <c r="E139" s="191"/>
      <c r="F139" s="182" t="n">
        <v>145567.5</v>
      </c>
      <c r="G139" s="179" t="n">
        <f aca="false">+G138+E139-F139</f>
        <v>483771.719999999</v>
      </c>
    </row>
    <row r="140" customFormat="false" ht="27.75" hidden="false" customHeight="true" outlineLevel="0" collapsed="false">
      <c r="A140" s="160" t="n">
        <v>44476</v>
      </c>
      <c r="B140" s="187" t="n">
        <v>954</v>
      </c>
      <c r="C140" s="157" t="s">
        <v>189</v>
      </c>
      <c r="D140" s="157" t="s">
        <v>189</v>
      </c>
      <c r="E140" s="191"/>
      <c r="F140" s="182"/>
      <c r="G140" s="179" t="n">
        <f aca="false">+G139+E140-F140</f>
        <v>483771.719999999</v>
      </c>
    </row>
    <row r="141" customFormat="false" ht="27.75" hidden="false" customHeight="true" outlineLevel="0" collapsed="false">
      <c r="A141" s="160" t="n">
        <v>44476</v>
      </c>
      <c r="B141" s="187" t="n">
        <v>955</v>
      </c>
      <c r="C141" s="157" t="s">
        <v>724</v>
      </c>
      <c r="D141" s="157" t="s">
        <v>725</v>
      </c>
      <c r="E141" s="191"/>
      <c r="F141" s="182" t="n">
        <v>14113.5</v>
      </c>
      <c r="G141" s="179" t="n">
        <f aca="false">+G140+E141-F141</f>
        <v>469658.219999999</v>
      </c>
    </row>
    <row r="142" customFormat="false" ht="27.75" hidden="false" customHeight="true" outlineLevel="0" collapsed="false">
      <c r="A142" s="160" t="n">
        <v>44476</v>
      </c>
      <c r="B142" s="187" t="n">
        <v>956</v>
      </c>
      <c r="C142" s="157" t="s">
        <v>726</v>
      </c>
      <c r="D142" s="157" t="s">
        <v>727</v>
      </c>
      <c r="E142" s="191"/>
      <c r="F142" s="182" t="n">
        <v>15524.85</v>
      </c>
      <c r="G142" s="179" t="n">
        <f aca="false">+G141+E142-F142</f>
        <v>454133.369999999</v>
      </c>
    </row>
    <row r="143" customFormat="false" ht="27.75" hidden="false" customHeight="true" outlineLevel="0" collapsed="false">
      <c r="A143" s="160" t="n">
        <v>44476</v>
      </c>
      <c r="B143" s="187" t="n">
        <v>957</v>
      </c>
      <c r="C143" s="157" t="s">
        <v>189</v>
      </c>
      <c r="D143" s="157" t="s">
        <v>189</v>
      </c>
      <c r="E143" s="157"/>
      <c r="F143" s="182"/>
      <c r="G143" s="179" t="n">
        <f aca="false">+G142+E143-F143</f>
        <v>454133.369999999</v>
      </c>
    </row>
    <row r="144" customFormat="false" ht="27.75" hidden="false" customHeight="true" outlineLevel="0" collapsed="false">
      <c r="A144" s="160" t="n">
        <v>44476</v>
      </c>
      <c r="B144" s="187" t="n">
        <v>958</v>
      </c>
      <c r="C144" s="157" t="s">
        <v>189</v>
      </c>
      <c r="D144" s="157" t="s">
        <v>189</v>
      </c>
      <c r="E144" s="191"/>
      <c r="F144" s="182"/>
      <c r="G144" s="179" t="n">
        <f aca="false">+G143+E144-F144</f>
        <v>454133.369999999</v>
      </c>
    </row>
    <row r="145" customFormat="false" ht="27.75" hidden="false" customHeight="true" outlineLevel="0" collapsed="false">
      <c r="A145" s="160" t="n">
        <v>44476</v>
      </c>
      <c r="B145" s="187" t="n">
        <v>959</v>
      </c>
      <c r="C145" s="157" t="s">
        <v>100</v>
      </c>
      <c r="D145" s="157" t="s">
        <v>728</v>
      </c>
      <c r="E145" s="191"/>
      <c r="F145" s="182" t="n">
        <v>9000</v>
      </c>
      <c r="G145" s="179" t="n">
        <f aca="false">+G144+E145-F145</f>
        <v>445133.369999999</v>
      </c>
    </row>
    <row r="146" customFormat="false" ht="27.75" hidden="false" customHeight="true" outlineLevel="0" collapsed="false">
      <c r="A146" s="160" t="n">
        <v>44476</v>
      </c>
      <c r="B146" s="187" t="n">
        <v>960</v>
      </c>
      <c r="C146" s="157" t="s">
        <v>729</v>
      </c>
      <c r="D146" s="157" t="s">
        <v>727</v>
      </c>
      <c r="E146" s="191"/>
      <c r="F146" s="182" t="n">
        <v>10820.35</v>
      </c>
      <c r="G146" s="179" t="n">
        <f aca="false">+G145+E146-F146</f>
        <v>434313.019999999</v>
      </c>
    </row>
    <row r="147" customFormat="false" ht="27.75" hidden="false" customHeight="true" outlineLevel="0" collapsed="false">
      <c r="A147" s="160" t="n">
        <v>44476</v>
      </c>
      <c r="B147" s="187" t="n">
        <v>961</v>
      </c>
      <c r="C147" s="157" t="s">
        <v>450</v>
      </c>
      <c r="D147" s="157" t="s">
        <v>727</v>
      </c>
      <c r="E147" s="191"/>
      <c r="F147" s="182" t="n">
        <v>10820.35</v>
      </c>
      <c r="G147" s="179" t="n">
        <f aca="false">+G146+E147-F147</f>
        <v>423492.669999999</v>
      </c>
    </row>
    <row r="148" customFormat="false" ht="27.75" hidden="false" customHeight="true" outlineLevel="0" collapsed="false">
      <c r="A148" s="160" t="n">
        <v>44476</v>
      </c>
      <c r="B148" s="187" t="n">
        <v>962</v>
      </c>
      <c r="C148" s="157" t="s">
        <v>189</v>
      </c>
      <c r="D148" s="157" t="s">
        <v>189</v>
      </c>
      <c r="E148" s="191"/>
      <c r="F148" s="182" t="n">
        <v>0</v>
      </c>
      <c r="G148" s="179" t="n">
        <f aca="false">+G147+E148-F148</f>
        <v>423492.669999999</v>
      </c>
    </row>
    <row r="149" customFormat="false" ht="27.75" hidden="false" customHeight="true" outlineLevel="0" collapsed="false">
      <c r="A149" s="160" t="s">
        <v>730</v>
      </c>
      <c r="B149" s="187" t="n">
        <v>963</v>
      </c>
      <c r="C149" s="157" t="s">
        <v>246</v>
      </c>
      <c r="D149" s="157" t="s">
        <v>727</v>
      </c>
      <c r="E149" s="157"/>
      <c r="F149" s="182" t="n">
        <v>12419.88</v>
      </c>
      <c r="G149" s="179" t="n">
        <f aca="false">+G148+E149-F149</f>
        <v>411072.789999999</v>
      </c>
    </row>
    <row r="150" customFormat="false" ht="27.75" hidden="false" customHeight="true" outlineLevel="0" collapsed="false">
      <c r="A150" s="160" t="s">
        <v>730</v>
      </c>
      <c r="B150" s="187"/>
      <c r="C150" s="157" t="s">
        <v>81</v>
      </c>
      <c r="D150" s="157" t="s">
        <v>731</v>
      </c>
      <c r="E150" s="157" t="n">
        <v>39.81</v>
      </c>
      <c r="F150" s="182"/>
      <c r="G150" s="179" t="n">
        <f aca="false">+G149+E150-F150</f>
        <v>411112.599999999</v>
      </c>
    </row>
    <row r="151" customFormat="false" ht="27.75" hidden="false" customHeight="true" outlineLevel="0" collapsed="false">
      <c r="A151" s="160" t="n">
        <v>44481</v>
      </c>
      <c r="B151" s="187"/>
      <c r="C151" s="157" t="s">
        <v>126</v>
      </c>
      <c r="D151" s="157" t="s">
        <v>732</v>
      </c>
      <c r="E151" s="157"/>
      <c r="F151" s="182" t="n">
        <v>7695.87</v>
      </c>
      <c r="G151" s="179" t="n">
        <f aca="false">+G150+E151-F151</f>
        <v>403416.729999999</v>
      </c>
      <c r="H151" s="176"/>
    </row>
    <row r="152" customFormat="false" ht="27.75" hidden="false" customHeight="true" outlineLevel="0" collapsed="false">
      <c r="A152" s="160" t="n">
        <v>44489</v>
      </c>
      <c r="B152" s="195" t="n">
        <v>964</v>
      </c>
      <c r="C152" s="157" t="s">
        <v>83</v>
      </c>
      <c r="D152" s="157" t="s">
        <v>733</v>
      </c>
      <c r="E152" s="157"/>
      <c r="F152" s="182" t="n">
        <v>79860.4</v>
      </c>
      <c r="G152" s="179" t="n">
        <f aca="false">+G151+E152-F152</f>
        <v>323556.329999999</v>
      </c>
    </row>
    <row r="153" customFormat="false" ht="27.75" hidden="false" customHeight="true" outlineLevel="0" collapsed="false">
      <c r="A153" s="160" t="n">
        <v>44489</v>
      </c>
      <c r="B153" s="195" t="n">
        <v>965</v>
      </c>
      <c r="C153" s="157" t="s">
        <v>100</v>
      </c>
      <c r="D153" s="157" t="s">
        <v>734</v>
      </c>
      <c r="E153" s="157"/>
      <c r="F153" s="182" t="n">
        <v>2370.52</v>
      </c>
      <c r="G153" s="179" t="n">
        <f aca="false">+G152+E153-F153</f>
        <v>321185.809999999</v>
      </c>
    </row>
    <row r="154" customFormat="false" ht="27.75" hidden="false" customHeight="true" outlineLevel="0" collapsed="false">
      <c r="A154" s="160" t="n">
        <v>44490</v>
      </c>
      <c r="B154" s="195" t="n">
        <v>966</v>
      </c>
      <c r="C154" s="157" t="s">
        <v>100</v>
      </c>
      <c r="D154" s="157" t="s">
        <v>735</v>
      </c>
      <c r="E154" s="157"/>
      <c r="F154" s="182" t="n">
        <v>1000</v>
      </c>
      <c r="G154" s="179" t="n">
        <f aca="false">+G153+E154-F154</f>
        <v>320185.809999999</v>
      </c>
    </row>
    <row r="155" customFormat="false" ht="27.75" hidden="false" customHeight="true" outlineLevel="0" collapsed="false">
      <c r="A155" s="160" t="n">
        <v>44494</v>
      </c>
      <c r="B155" s="195" t="n">
        <v>967</v>
      </c>
      <c r="C155" s="157" t="s">
        <v>100</v>
      </c>
      <c r="D155" s="157" t="s">
        <v>736</v>
      </c>
      <c r="E155" s="157"/>
      <c r="F155" s="182" t="n">
        <v>8000</v>
      </c>
      <c r="G155" s="179" t="n">
        <f aca="false">+G154+E155-F155</f>
        <v>312185.809999999</v>
      </c>
    </row>
    <row r="156" customFormat="false" ht="27.75" hidden="false" customHeight="true" outlineLevel="0" collapsed="false">
      <c r="A156" s="160" t="n">
        <v>44494</v>
      </c>
      <c r="B156" s="195" t="n">
        <v>967</v>
      </c>
      <c r="C156" s="157" t="s">
        <v>100</v>
      </c>
      <c r="D156" s="157" t="s">
        <v>737</v>
      </c>
      <c r="E156" s="157"/>
      <c r="F156" s="182" t="n">
        <v>1000</v>
      </c>
      <c r="G156" s="179" t="n">
        <f aca="false">+G155+E156-F156</f>
        <v>311185.809999999</v>
      </c>
    </row>
    <row r="157" customFormat="false" ht="27.75" hidden="false" customHeight="true" outlineLevel="0" collapsed="false">
      <c r="A157" s="160" t="n">
        <v>44495</v>
      </c>
      <c r="B157" s="195" t="n">
        <v>968</v>
      </c>
      <c r="C157" s="157" t="s">
        <v>369</v>
      </c>
      <c r="D157" s="157" t="s">
        <v>738</v>
      </c>
      <c r="E157" s="157"/>
      <c r="F157" s="182" t="n">
        <v>5329</v>
      </c>
      <c r="G157" s="179" t="n">
        <f aca="false">+G156+E157-F157</f>
        <v>305856.809999999</v>
      </c>
    </row>
    <row r="158" customFormat="false" ht="27.75" hidden="false" customHeight="true" outlineLevel="0" collapsed="false">
      <c r="A158" s="160" t="n">
        <v>44494</v>
      </c>
      <c r="B158" s="195" t="n">
        <v>969</v>
      </c>
      <c r="C158" s="157" t="s">
        <v>103</v>
      </c>
      <c r="D158" s="157" t="s">
        <v>739</v>
      </c>
      <c r="E158" s="157"/>
      <c r="F158" s="182" t="n">
        <v>400</v>
      </c>
      <c r="G158" s="179" t="n">
        <f aca="false">+G157+E158-F158</f>
        <v>305456.809999999</v>
      </c>
    </row>
    <row r="159" customFormat="false" ht="27.75" hidden="false" customHeight="true" outlineLevel="0" collapsed="false">
      <c r="A159" s="160" t="n">
        <v>44494</v>
      </c>
      <c r="B159" s="195" t="n">
        <v>970</v>
      </c>
      <c r="C159" s="157" t="s">
        <v>100</v>
      </c>
      <c r="D159" s="157" t="s">
        <v>740</v>
      </c>
      <c r="E159" s="157"/>
      <c r="F159" s="182" t="n">
        <v>256.5</v>
      </c>
      <c r="G159" s="179" t="n">
        <f aca="false">+G158+E159-F159</f>
        <v>305200.309999999</v>
      </c>
    </row>
    <row r="160" customFormat="false" ht="27.75" hidden="false" customHeight="true" outlineLevel="0" collapsed="false">
      <c r="A160" s="160" t="n">
        <v>44499</v>
      </c>
      <c r="B160" s="195"/>
      <c r="C160" s="157" t="s">
        <v>126</v>
      </c>
      <c r="D160" s="157" t="s">
        <v>741</v>
      </c>
      <c r="E160" s="157"/>
      <c r="F160" s="182" t="n">
        <v>3036.03</v>
      </c>
      <c r="G160" s="179" t="n">
        <f aca="false">+G159+E160-F160</f>
        <v>302164.279999999</v>
      </c>
      <c r="H160" s="176"/>
    </row>
    <row r="161" customFormat="false" ht="27.75" hidden="false" customHeight="true" outlineLevel="0" collapsed="false">
      <c r="A161" s="160" t="n">
        <v>44502</v>
      </c>
      <c r="B161" s="195" t="n">
        <v>971</v>
      </c>
      <c r="C161" s="157" t="s">
        <v>673</v>
      </c>
      <c r="D161" s="157" t="s">
        <v>135</v>
      </c>
      <c r="E161" s="157"/>
      <c r="F161" s="182" t="n">
        <v>1050</v>
      </c>
      <c r="G161" s="179" t="n">
        <f aca="false">+G160+E161-F161</f>
        <v>301114.279999999</v>
      </c>
      <c r="H161" s="176"/>
    </row>
    <row r="162" customFormat="false" ht="27.75" hidden="false" customHeight="true" outlineLevel="0" collapsed="false">
      <c r="A162" s="160" t="n">
        <v>44502</v>
      </c>
      <c r="B162" s="195" t="n">
        <v>972</v>
      </c>
      <c r="C162" s="157" t="s">
        <v>190</v>
      </c>
      <c r="D162" s="157" t="s">
        <v>742</v>
      </c>
      <c r="E162" s="157"/>
      <c r="F162" s="182" t="n">
        <v>1000</v>
      </c>
      <c r="G162" s="179" t="n">
        <f aca="false">+G161+E162-F162</f>
        <v>300114.279999999</v>
      </c>
      <c r="H162" s="176"/>
    </row>
    <row r="163" customFormat="false" ht="27.75" hidden="false" customHeight="true" outlineLevel="0" collapsed="false">
      <c r="A163" s="160" t="n">
        <v>44504</v>
      </c>
      <c r="B163" s="195" t="n">
        <v>973</v>
      </c>
      <c r="C163" s="157" t="s">
        <v>702</v>
      </c>
      <c r="D163" s="157" t="s">
        <v>743</v>
      </c>
      <c r="E163" s="157"/>
      <c r="F163" s="182" t="n">
        <v>9000</v>
      </c>
      <c r="G163" s="179" t="n">
        <f aca="false">+G162+E163-F163</f>
        <v>291114.279999999</v>
      </c>
      <c r="H163" s="176"/>
    </row>
    <row r="164" customFormat="false" ht="27.75" hidden="false" customHeight="true" outlineLevel="0" collapsed="false">
      <c r="A164" s="160" t="n">
        <v>44505</v>
      </c>
      <c r="B164" s="195" t="n">
        <v>974</v>
      </c>
      <c r="C164" s="157" t="s">
        <v>211</v>
      </c>
      <c r="D164" s="157" t="s">
        <v>744</v>
      </c>
      <c r="E164" s="157"/>
      <c r="F164" s="182" t="n">
        <v>3044</v>
      </c>
      <c r="G164" s="179" t="n">
        <f aca="false">+G163+E164-F164</f>
        <v>288070.279999999</v>
      </c>
      <c r="H164" s="176"/>
    </row>
    <row r="165" customFormat="false" ht="27.75" hidden="false" customHeight="true" outlineLevel="0" collapsed="false">
      <c r="A165" s="160" t="n">
        <v>44508</v>
      </c>
      <c r="B165" s="195" t="n">
        <v>975</v>
      </c>
      <c r="C165" s="157" t="s">
        <v>211</v>
      </c>
      <c r="D165" s="157" t="s">
        <v>745</v>
      </c>
      <c r="E165" s="157"/>
      <c r="F165" s="182" t="n">
        <v>500</v>
      </c>
      <c r="G165" s="179" t="n">
        <f aca="false">+G164+E165-F165</f>
        <v>287570.279999999</v>
      </c>
      <c r="H165" s="176"/>
    </row>
    <row r="166" customFormat="false" ht="27.75" hidden="false" customHeight="true" outlineLevel="0" collapsed="false">
      <c r="A166" s="160" t="n">
        <v>44516</v>
      </c>
      <c r="B166" s="195" t="n">
        <v>976</v>
      </c>
      <c r="C166" s="157" t="s">
        <v>100</v>
      </c>
      <c r="D166" s="157" t="s">
        <v>746</v>
      </c>
      <c r="E166" s="157"/>
      <c r="F166" s="182" t="n">
        <v>8000</v>
      </c>
      <c r="G166" s="179" t="n">
        <f aca="false">+G165+E166-F166</f>
        <v>279570.279999999</v>
      </c>
      <c r="H166" s="176"/>
    </row>
    <row r="167" customFormat="false" ht="27.75" hidden="false" customHeight="true" outlineLevel="0" collapsed="false">
      <c r="A167" s="160" t="n">
        <v>44516</v>
      </c>
      <c r="B167" s="195"/>
      <c r="C167" s="157" t="s">
        <v>81</v>
      </c>
      <c r="D167" s="157" t="s">
        <v>747</v>
      </c>
      <c r="E167" s="191" t="n">
        <v>233</v>
      </c>
      <c r="F167" s="182"/>
      <c r="G167" s="179" t="n">
        <f aca="false">+G166+E167-F167</f>
        <v>279803.279999999</v>
      </c>
      <c r="H167" s="176"/>
    </row>
    <row r="168" customFormat="false" ht="27.75" hidden="false" customHeight="true" outlineLevel="0" collapsed="false">
      <c r="A168" s="160" t="n">
        <v>44522</v>
      </c>
      <c r="B168" s="195" t="n">
        <v>977</v>
      </c>
      <c r="C168" s="157" t="s">
        <v>189</v>
      </c>
      <c r="D168" s="157" t="s">
        <v>189</v>
      </c>
      <c r="E168" s="191"/>
      <c r="F168" s="182" t="n">
        <v>0</v>
      </c>
      <c r="G168" s="179" t="n">
        <f aca="false">+G167+E168-F168</f>
        <v>279803.279999999</v>
      </c>
      <c r="H168" s="176"/>
    </row>
    <row r="169" customFormat="false" ht="27.75" hidden="false" customHeight="true" outlineLevel="0" collapsed="false">
      <c r="A169" s="160" t="n">
        <v>44522</v>
      </c>
      <c r="B169" s="195" t="n">
        <v>978</v>
      </c>
      <c r="C169" s="157" t="s">
        <v>83</v>
      </c>
      <c r="D169" s="157" t="s">
        <v>748</v>
      </c>
      <c r="E169" s="157"/>
      <c r="F169" s="182" t="n">
        <v>74242.4</v>
      </c>
      <c r="G169" s="179" t="n">
        <f aca="false">+G168+E169-F169</f>
        <v>205560.879999999</v>
      </c>
      <c r="H169" s="176"/>
    </row>
    <row r="170" customFormat="false" ht="27.75" hidden="false" customHeight="true" outlineLevel="0" collapsed="false">
      <c r="A170" s="160" t="n">
        <v>44522</v>
      </c>
      <c r="B170" s="195" t="n">
        <v>979</v>
      </c>
      <c r="C170" s="157" t="s">
        <v>100</v>
      </c>
      <c r="D170" s="157" t="s">
        <v>749</v>
      </c>
      <c r="E170" s="157"/>
      <c r="F170" s="182" t="n">
        <v>7000</v>
      </c>
      <c r="G170" s="179" t="n">
        <f aca="false">+G169+E170-F170</f>
        <v>198560.879999999</v>
      </c>
      <c r="H170" s="176"/>
    </row>
    <row r="171" customFormat="false" ht="27.75" hidden="false" customHeight="true" outlineLevel="0" collapsed="false">
      <c r="A171" s="160" t="n">
        <v>44523</v>
      </c>
      <c r="B171" s="195"/>
      <c r="C171" s="157" t="s">
        <v>81</v>
      </c>
      <c r="D171" s="157" t="s">
        <v>750</v>
      </c>
      <c r="E171" s="196" t="n">
        <v>204.41</v>
      </c>
      <c r="F171" s="182"/>
      <c r="G171" s="179" t="n">
        <f aca="false">+G170+E171-F171</f>
        <v>198765.289999999</v>
      </c>
      <c r="H171" s="176"/>
    </row>
    <row r="172" customFormat="false" ht="27.75" hidden="false" customHeight="true" outlineLevel="0" collapsed="false">
      <c r="A172" s="160" t="n">
        <v>44525</v>
      </c>
      <c r="B172" s="195" t="s">
        <v>660</v>
      </c>
      <c r="C172" s="157" t="s">
        <v>99</v>
      </c>
      <c r="D172" s="157" t="s">
        <v>99</v>
      </c>
      <c r="E172" s="191" t="n">
        <v>1445056.49</v>
      </c>
      <c r="F172" s="182"/>
      <c r="G172" s="179" t="n">
        <f aca="false">+G171+E172-F172</f>
        <v>1643821.78</v>
      </c>
      <c r="H172" s="176"/>
    </row>
    <row r="173" customFormat="false" ht="27.75" hidden="false" customHeight="true" outlineLevel="0" collapsed="false">
      <c r="A173" s="160" t="n">
        <v>44524</v>
      </c>
      <c r="B173" s="195" t="n">
        <v>980</v>
      </c>
      <c r="C173" s="157" t="s">
        <v>751</v>
      </c>
      <c r="D173" s="157" t="s">
        <v>752</v>
      </c>
      <c r="E173" s="157"/>
      <c r="F173" s="182" t="n">
        <v>25642.99</v>
      </c>
      <c r="G173" s="179" t="n">
        <f aca="false">+G172+E173-F173</f>
        <v>1618178.79</v>
      </c>
      <c r="H173" s="176"/>
    </row>
    <row r="174" customFormat="false" ht="27.75" hidden="false" customHeight="true" outlineLevel="0" collapsed="false">
      <c r="A174" s="160" t="n">
        <v>44524</v>
      </c>
      <c r="B174" s="195" t="n">
        <v>981</v>
      </c>
      <c r="C174" s="157" t="s">
        <v>369</v>
      </c>
      <c r="D174" s="157" t="s">
        <v>753</v>
      </c>
      <c r="E174" s="157"/>
      <c r="F174" s="182" t="n">
        <v>10642</v>
      </c>
      <c r="G174" s="179" t="n">
        <f aca="false">+G173+E174-F174</f>
        <v>1607536.79</v>
      </c>
      <c r="H174" s="176"/>
    </row>
    <row r="175" customFormat="false" ht="27.75" hidden="false" customHeight="true" outlineLevel="0" collapsed="false">
      <c r="A175" s="160" t="n">
        <v>44525</v>
      </c>
      <c r="B175" s="195" t="n">
        <v>982</v>
      </c>
      <c r="C175" s="157" t="s">
        <v>100</v>
      </c>
      <c r="D175" s="157" t="s">
        <v>754</v>
      </c>
      <c r="E175" s="157"/>
      <c r="F175" s="182" t="n">
        <v>578191.5</v>
      </c>
      <c r="G175" s="179" t="n">
        <f aca="false">+G174+E175-F175</f>
        <v>1029345.29</v>
      </c>
      <c r="H175" s="176"/>
    </row>
    <row r="176" customFormat="false" ht="27.75" hidden="false" customHeight="true" outlineLevel="0" collapsed="false">
      <c r="A176" s="160" t="n">
        <v>44525</v>
      </c>
      <c r="B176" s="195" t="n">
        <v>983</v>
      </c>
      <c r="C176" s="157" t="s">
        <v>246</v>
      </c>
      <c r="D176" s="157" t="s">
        <v>754</v>
      </c>
      <c r="E176" s="157"/>
      <c r="F176" s="182" t="n">
        <v>24839.76</v>
      </c>
      <c r="G176" s="179" t="n">
        <f aca="false">+G175+E176-F176</f>
        <v>1004505.53</v>
      </c>
      <c r="H176" s="176"/>
    </row>
    <row r="177" customFormat="false" ht="27.75" hidden="false" customHeight="true" outlineLevel="0" collapsed="false">
      <c r="A177" s="160" t="n">
        <v>44525</v>
      </c>
      <c r="B177" s="195" t="n">
        <v>984</v>
      </c>
      <c r="C177" s="157" t="s">
        <v>724</v>
      </c>
      <c r="D177" s="157" t="s">
        <v>755</v>
      </c>
      <c r="E177" s="157"/>
      <c r="F177" s="182" t="n">
        <v>14113.5</v>
      </c>
      <c r="G177" s="179" t="n">
        <f aca="false">+G176+E177-F177</f>
        <v>990392.029999999</v>
      </c>
      <c r="H177" s="176"/>
    </row>
    <row r="178" customFormat="false" ht="27.75" hidden="false" customHeight="true" outlineLevel="0" collapsed="false">
      <c r="A178" s="160" t="n">
        <v>44525</v>
      </c>
      <c r="B178" s="195" t="n">
        <v>985</v>
      </c>
      <c r="C178" s="157" t="s">
        <v>726</v>
      </c>
      <c r="D178" s="157" t="s">
        <v>754</v>
      </c>
      <c r="E178" s="157"/>
      <c r="F178" s="182" t="n">
        <v>31049.7</v>
      </c>
      <c r="G178" s="179" t="n">
        <f aca="false">+G177+E178-F178</f>
        <v>959342.329999999</v>
      </c>
      <c r="H178" s="176"/>
    </row>
    <row r="179" customFormat="false" ht="27.75" hidden="false" customHeight="true" outlineLevel="0" collapsed="false">
      <c r="A179" s="160" t="n">
        <v>44525</v>
      </c>
      <c r="B179" s="195" t="n">
        <v>986</v>
      </c>
      <c r="C179" s="157" t="s">
        <v>756</v>
      </c>
      <c r="D179" s="157" t="s">
        <v>757</v>
      </c>
      <c r="E179" s="157"/>
      <c r="F179" s="182" t="n">
        <v>14113.5</v>
      </c>
      <c r="G179" s="179" t="n">
        <f aca="false">+G178+E179-F179</f>
        <v>945228.829999999</v>
      </c>
      <c r="H179" s="176"/>
    </row>
    <row r="180" customFormat="false" ht="27.75" hidden="false" customHeight="true" outlineLevel="0" collapsed="false">
      <c r="A180" s="160" t="n">
        <v>44525</v>
      </c>
      <c r="B180" s="195" t="n">
        <v>987</v>
      </c>
      <c r="C180" s="157" t="s">
        <v>450</v>
      </c>
      <c r="D180" s="157" t="s">
        <v>754</v>
      </c>
      <c r="E180" s="157"/>
      <c r="F180" s="182" t="n">
        <v>21640.7</v>
      </c>
      <c r="G180" s="179" t="n">
        <f aca="false">+G179+E180-F180</f>
        <v>923588.129999999</v>
      </c>
      <c r="H180" s="176"/>
    </row>
    <row r="181" customFormat="false" ht="27.75" hidden="false" customHeight="true" outlineLevel="0" collapsed="false">
      <c r="A181" s="160" t="n">
        <v>44525</v>
      </c>
      <c r="B181" s="195" t="n">
        <v>988</v>
      </c>
      <c r="C181" s="157" t="s">
        <v>303</v>
      </c>
      <c r="D181" s="157" t="s">
        <v>757</v>
      </c>
      <c r="E181" s="157"/>
      <c r="F181" s="182" t="n">
        <v>10820.35</v>
      </c>
      <c r="G181" s="179" t="n">
        <f aca="false">+G180+E181-F181</f>
        <v>912767.779999999</v>
      </c>
      <c r="H181" s="176"/>
    </row>
    <row r="182" customFormat="false" ht="27.75" hidden="false" customHeight="true" outlineLevel="0" collapsed="false">
      <c r="A182" s="160" t="n">
        <v>44525</v>
      </c>
      <c r="B182" s="195" t="n">
        <v>989</v>
      </c>
      <c r="C182" s="157" t="s">
        <v>100</v>
      </c>
      <c r="D182" s="157" t="s">
        <v>758</v>
      </c>
      <c r="E182" s="157"/>
      <c r="F182" s="182" t="n">
        <v>2500</v>
      </c>
      <c r="G182" s="179" t="n">
        <f aca="false">+G181+E182-F182</f>
        <v>910267.78</v>
      </c>
      <c r="H182" s="176"/>
    </row>
    <row r="183" customFormat="false" ht="27.75" hidden="false" customHeight="true" outlineLevel="0" collapsed="false">
      <c r="A183" s="160" t="n">
        <v>44530</v>
      </c>
      <c r="B183" s="195"/>
      <c r="C183" s="157" t="s">
        <v>126</v>
      </c>
      <c r="D183" s="157" t="s">
        <v>759</v>
      </c>
      <c r="E183" s="157"/>
      <c r="F183" s="182" t="n">
        <v>1157.6</v>
      </c>
      <c r="G183" s="179" t="n">
        <f aca="false">+G182+E183-F183</f>
        <v>909110.18</v>
      </c>
      <c r="H183" s="176"/>
    </row>
    <row r="184" customFormat="false" ht="27.75" hidden="false" customHeight="true" outlineLevel="0" collapsed="false">
      <c r="A184" s="192" t="s">
        <v>760</v>
      </c>
      <c r="B184" s="189"/>
      <c r="C184" s="157"/>
      <c r="D184" s="157"/>
      <c r="E184" s="157"/>
      <c r="F184" s="182"/>
      <c r="G184" s="179" t="n">
        <f aca="false">+G183+E184-F184</f>
        <v>909110.18</v>
      </c>
      <c r="H184" s="176"/>
    </row>
    <row r="185" customFormat="false" ht="27.75" hidden="false" customHeight="true" outlineLevel="0" collapsed="false">
      <c r="A185" s="160" t="n">
        <v>44532</v>
      </c>
      <c r="B185" s="197" t="n">
        <v>990</v>
      </c>
      <c r="C185" s="157" t="s">
        <v>100</v>
      </c>
      <c r="D185" s="157" t="s">
        <v>761</v>
      </c>
      <c r="E185" s="157"/>
      <c r="F185" s="182" t="n">
        <v>9000</v>
      </c>
      <c r="G185" s="179" t="n">
        <f aca="false">+G184+E185-F185</f>
        <v>900110.18</v>
      </c>
      <c r="H185" s="176"/>
    </row>
    <row r="186" customFormat="false" ht="27.75" hidden="false" customHeight="true" outlineLevel="0" collapsed="false">
      <c r="A186" s="160" t="n">
        <v>44536</v>
      </c>
      <c r="B186" s="197"/>
      <c r="C186" s="157" t="s">
        <v>762</v>
      </c>
      <c r="D186" s="157" t="s">
        <v>763</v>
      </c>
      <c r="E186" s="196" t="n">
        <v>606</v>
      </c>
      <c r="F186" s="182"/>
      <c r="G186" s="179" t="n">
        <f aca="false">+G185+E186-F186</f>
        <v>900716.18</v>
      </c>
      <c r="H186" s="176"/>
    </row>
    <row r="187" customFormat="false" ht="27.75" hidden="false" customHeight="true" outlineLevel="0" collapsed="false">
      <c r="A187" s="160" t="n">
        <v>44536</v>
      </c>
      <c r="B187" s="197" t="n">
        <v>991</v>
      </c>
      <c r="C187" s="157" t="s">
        <v>100</v>
      </c>
      <c r="D187" s="157" t="s">
        <v>746</v>
      </c>
      <c r="E187" s="157"/>
      <c r="F187" s="182" t="n">
        <v>9000</v>
      </c>
      <c r="G187" s="179" t="n">
        <f aca="false">+G186+E187-F187</f>
        <v>891716.18</v>
      </c>
      <c r="H187" s="176"/>
    </row>
    <row r="188" customFormat="false" ht="27.75" hidden="false" customHeight="true" outlineLevel="0" collapsed="false">
      <c r="A188" s="160" t="n">
        <v>44554</v>
      </c>
      <c r="B188" s="197"/>
      <c r="C188" s="157"/>
      <c r="D188" s="157" t="s">
        <v>764</v>
      </c>
      <c r="E188" s="196" t="n">
        <v>48</v>
      </c>
      <c r="F188" s="182"/>
      <c r="G188" s="179" t="n">
        <f aca="false">+G187+E188-F188</f>
        <v>891764.18</v>
      </c>
      <c r="H188" s="176"/>
    </row>
    <row r="189" customFormat="false" ht="27.75" hidden="false" customHeight="true" outlineLevel="0" collapsed="false">
      <c r="A189" s="160" t="n">
        <v>44539</v>
      </c>
      <c r="B189" s="197" t="n">
        <v>992</v>
      </c>
      <c r="C189" s="157" t="s">
        <v>319</v>
      </c>
      <c r="D189" s="157" t="s">
        <v>765</v>
      </c>
      <c r="E189" s="157"/>
      <c r="F189" s="182" t="n">
        <v>500</v>
      </c>
      <c r="G189" s="179" t="n">
        <f aca="false">+G188+E189-F189</f>
        <v>891264.179999999</v>
      </c>
      <c r="H189" s="176"/>
    </row>
    <row r="190" customFormat="false" ht="27.75" hidden="false" customHeight="true" outlineLevel="0" collapsed="false">
      <c r="A190" s="160" t="n">
        <v>44539</v>
      </c>
      <c r="B190" s="197" t="n">
        <v>993</v>
      </c>
      <c r="C190" s="157" t="s">
        <v>100</v>
      </c>
      <c r="D190" s="157" t="s">
        <v>766</v>
      </c>
      <c r="E190" s="157"/>
      <c r="F190" s="182" t="n">
        <v>1535</v>
      </c>
      <c r="G190" s="179" t="n">
        <f aca="false">+G189+E190-F190</f>
        <v>889729.179999999</v>
      </c>
      <c r="H190" s="176"/>
    </row>
    <row r="191" customFormat="false" ht="27.75" hidden="false" customHeight="true" outlineLevel="0" collapsed="false">
      <c r="A191" s="160" t="n">
        <v>44539</v>
      </c>
      <c r="B191" s="197" t="n">
        <v>994</v>
      </c>
      <c r="C191" s="157" t="s">
        <v>673</v>
      </c>
      <c r="D191" s="157" t="s">
        <v>767</v>
      </c>
      <c r="E191" s="157"/>
      <c r="F191" s="182" t="n">
        <v>1050</v>
      </c>
      <c r="G191" s="179" t="n">
        <f aca="false">+G190+E191-F191</f>
        <v>888679.179999999</v>
      </c>
      <c r="H191" s="176"/>
    </row>
    <row r="192" customFormat="false" ht="27.75" hidden="false" customHeight="true" outlineLevel="0" collapsed="false">
      <c r="A192" s="160" t="n">
        <v>44545</v>
      </c>
      <c r="B192" s="197" t="n">
        <v>995</v>
      </c>
      <c r="C192" s="157" t="s">
        <v>100</v>
      </c>
      <c r="D192" s="157" t="s">
        <v>768</v>
      </c>
      <c r="E192" s="157"/>
      <c r="F192" s="182" t="n">
        <v>4000</v>
      </c>
      <c r="G192" s="179" t="n">
        <f aca="false">+G191+E192-F192</f>
        <v>884679.18</v>
      </c>
      <c r="H192" s="176"/>
    </row>
    <row r="193" customFormat="false" ht="27.75" hidden="false" customHeight="true" outlineLevel="0" collapsed="false">
      <c r="A193" s="160" t="n">
        <v>44553</v>
      </c>
      <c r="B193" s="197"/>
      <c r="C193" s="157" t="s">
        <v>81</v>
      </c>
      <c r="D193" s="157" t="s">
        <v>769</v>
      </c>
      <c r="E193" s="196" t="n">
        <v>575</v>
      </c>
      <c r="F193" s="182"/>
      <c r="G193" s="179" t="n">
        <f aca="false">+G192+E193-F193</f>
        <v>885254.18</v>
      </c>
      <c r="H193" s="176"/>
    </row>
    <row r="194" customFormat="false" ht="27.75" hidden="false" customHeight="true" outlineLevel="0" collapsed="false">
      <c r="A194" s="160" t="n">
        <v>44546</v>
      </c>
      <c r="B194" s="197" t="n">
        <v>996</v>
      </c>
      <c r="C194" s="157" t="s">
        <v>100</v>
      </c>
      <c r="D194" s="157" t="s">
        <v>770</v>
      </c>
      <c r="E194" s="157"/>
      <c r="F194" s="182" t="n">
        <v>35993.65</v>
      </c>
      <c r="G194" s="179" t="n">
        <f aca="false">+G193+E194-F194</f>
        <v>849260.529999999</v>
      </c>
      <c r="H194" s="176"/>
    </row>
    <row r="195" customFormat="false" ht="27.75" hidden="false" customHeight="true" outlineLevel="0" collapsed="false">
      <c r="A195" s="160" t="n">
        <v>44546</v>
      </c>
      <c r="B195" s="197" t="n">
        <v>997</v>
      </c>
      <c r="C195" s="157" t="s">
        <v>319</v>
      </c>
      <c r="D195" s="157" t="s">
        <v>771</v>
      </c>
      <c r="E195" s="157"/>
      <c r="F195" s="182" t="n">
        <v>9409</v>
      </c>
      <c r="G195" s="179" t="n">
        <f aca="false">+G194+E195-F195</f>
        <v>839851.529999999</v>
      </c>
      <c r="H195" s="176"/>
    </row>
    <row r="196" customFormat="false" ht="27.75" hidden="false" customHeight="true" outlineLevel="0" collapsed="false">
      <c r="A196" s="160" t="n">
        <v>44546</v>
      </c>
      <c r="B196" s="197" t="n">
        <v>998</v>
      </c>
      <c r="C196" s="157" t="s">
        <v>103</v>
      </c>
      <c r="D196" s="157" t="s">
        <v>771</v>
      </c>
      <c r="E196" s="157"/>
      <c r="F196" s="182" t="n">
        <v>23522.5</v>
      </c>
      <c r="G196" s="179" t="n">
        <f aca="false">+G195+E196-F196</f>
        <v>816329.029999999</v>
      </c>
      <c r="H196" s="176"/>
    </row>
    <row r="197" customFormat="false" ht="27.75" hidden="false" customHeight="true" outlineLevel="0" collapsed="false">
      <c r="A197" s="160" t="n">
        <v>44546</v>
      </c>
      <c r="B197" s="197" t="n">
        <v>999</v>
      </c>
      <c r="C197" s="157" t="s">
        <v>246</v>
      </c>
      <c r="D197" s="157" t="s">
        <v>771</v>
      </c>
      <c r="E197" s="157"/>
      <c r="F197" s="182" t="n">
        <v>12419.88</v>
      </c>
      <c r="G197" s="179" t="n">
        <f aca="false">+G196+E197-F197</f>
        <v>803909.149999999</v>
      </c>
      <c r="H197" s="176"/>
    </row>
    <row r="198" customFormat="false" ht="27.75" hidden="false" customHeight="true" outlineLevel="0" collapsed="false">
      <c r="A198" s="160" t="n">
        <v>44546</v>
      </c>
      <c r="B198" s="197" t="n">
        <v>1000</v>
      </c>
      <c r="C198" s="157" t="s">
        <v>189</v>
      </c>
      <c r="D198" s="157" t="s">
        <v>772</v>
      </c>
      <c r="E198" s="157"/>
      <c r="F198" s="182"/>
      <c r="G198" s="179" t="n">
        <f aca="false">+G197+E198-F198</f>
        <v>803909.149999999</v>
      </c>
      <c r="H198" s="176"/>
    </row>
    <row r="199" customFormat="false" ht="27.75" hidden="false" customHeight="true" outlineLevel="0" collapsed="false">
      <c r="A199" s="160" t="n">
        <v>44546</v>
      </c>
      <c r="B199" s="197" t="n">
        <v>1001</v>
      </c>
      <c r="C199" s="157" t="s">
        <v>189</v>
      </c>
      <c r="D199" s="157" t="s">
        <v>189</v>
      </c>
      <c r="E199" s="157"/>
      <c r="F199" s="182"/>
      <c r="G199" s="179" t="n">
        <f aca="false">+G198+E199-F199</f>
        <v>803909.149999999</v>
      </c>
      <c r="H199" s="176"/>
    </row>
    <row r="200" customFormat="false" ht="27.75" hidden="false" customHeight="true" outlineLevel="0" collapsed="false">
      <c r="A200" s="160" t="n">
        <v>44546</v>
      </c>
      <c r="B200" s="197" t="n">
        <v>1002</v>
      </c>
      <c r="C200" s="157" t="s">
        <v>189</v>
      </c>
      <c r="D200" s="157" t="s">
        <v>189</v>
      </c>
      <c r="E200" s="157"/>
      <c r="F200" s="182"/>
      <c r="G200" s="179" t="n">
        <f aca="false">+G199+E200-F200</f>
        <v>803909.149999999</v>
      </c>
      <c r="H200" s="176"/>
    </row>
    <row r="201" customFormat="false" ht="27.75" hidden="false" customHeight="true" outlineLevel="0" collapsed="false">
      <c r="A201" s="160" t="n">
        <v>44546</v>
      </c>
      <c r="B201" s="197" t="n">
        <v>1003</v>
      </c>
      <c r="C201" s="157" t="s">
        <v>773</v>
      </c>
      <c r="D201" s="157" t="s">
        <v>771</v>
      </c>
      <c r="E201" s="157"/>
      <c r="F201" s="182" t="n">
        <v>14113.5</v>
      </c>
      <c r="G201" s="179" t="n">
        <f aca="false">+G200+E201-F201</f>
        <v>789795.649999999</v>
      </c>
      <c r="H201" s="176"/>
    </row>
    <row r="202" customFormat="false" ht="27.75" hidden="false" customHeight="true" outlineLevel="0" collapsed="false">
      <c r="A202" s="160" t="n">
        <v>44546</v>
      </c>
      <c r="B202" s="197" t="n">
        <v>1004</v>
      </c>
      <c r="C202" s="157" t="s">
        <v>105</v>
      </c>
      <c r="D202" s="157" t="s">
        <v>771</v>
      </c>
      <c r="E202" s="157"/>
      <c r="F202" s="182" t="n">
        <v>13172.6</v>
      </c>
      <c r="G202" s="179" t="n">
        <f aca="false">+G201+E202-F202</f>
        <v>776623.049999999</v>
      </c>
      <c r="H202" s="176"/>
    </row>
    <row r="203" customFormat="false" ht="27.75" hidden="false" customHeight="true" outlineLevel="0" collapsed="false">
      <c r="A203" s="160" t="n">
        <v>44546</v>
      </c>
      <c r="B203" s="197" t="n">
        <v>1005</v>
      </c>
      <c r="C203" s="157" t="s">
        <v>106</v>
      </c>
      <c r="D203" s="157" t="s">
        <v>771</v>
      </c>
      <c r="E203" s="157"/>
      <c r="F203" s="182" t="n">
        <v>13172.6</v>
      </c>
      <c r="G203" s="179" t="n">
        <f aca="false">+G202+E203-F203</f>
        <v>763450.45</v>
      </c>
      <c r="H203" s="176"/>
    </row>
    <row r="204" customFormat="false" ht="27.75" hidden="false" customHeight="true" outlineLevel="0" collapsed="false">
      <c r="A204" s="160" t="n">
        <v>44546</v>
      </c>
      <c r="B204" s="197" t="n">
        <v>1006</v>
      </c>
      <c r="C204" s="157" t="s">
        <v>107</v>
      </c>
      <c r="D204" s="157" t="s">
        <v>771</v>
      </c>
      <c r="E204" s="157"/>
      <c r="F204" s="182" t="n">
        <v>13172.6</v>
      </c>
      <c r="G204" s="179" t="n">
        <f aca="false">+G203+E204-F204</f>
        <v>750277.85</v>
      </c>
      <c r="H204" s="176"/>
    </row>
    <row r="205" customFormat="false" ht="27.75" hidden="false" customHeight="true" outlineLevel="0" collapsed="false">
      <c r="A205" s="160" t="n">
        <v>44546</v>
      </c>
      <c r="B205" s="197" t="n">
        <v>1007</v>
      </c>
      <c r="C205" s="157" t="s">
        <v>774</v>
      </c>
      <c r="D205" s="157" t="s">
        <v>771</v>
      </c>
      <c r="E205" s="157"/>
      <c r="F205" s="182" t="n">
        <v>13172.6</v>
      </c>
      <c r="G205" s="179" t="n">
        <f aca="false">+G204+E205-F205</f>
        <v>737105.25</v>
      </c>
      <c r="H205" s="176"/>
    </row>
    <row r="206" customFormat="false" ht="27.75" hidden="false" customHeight="true" outlineLevel="0" collapsed="false">
      <c r="A206" s="160" t="n">
        <v>44546</v>
      </c>
      <c r="B206" s="197" t="n">
        <v>1008</v>
      </c>
      <c r="C206" s="157" t="s">
        <v>109</v>
      </c>
      <c r="D206" s="157" t="s">
        <v>771</v>
      </c>
      <c r="E206" s="157"/>
      <c r="F206" s="182" t="n">
        <v>13172.6</v>
      </c>
      <c r="G206" s="179" t="n">
        <f aca="false">+G205+E206-F206</f>
        <v>723932.65</v>
      </c>
      <c r="H206" s="176"/>
    </row>
    <row r="207" customFormat="false" ht="27.75" hidden="false" customHeight="true" outlineLevel="0" collapsed="false">
      <c r="A207" s="160" t="n">
        <v>44546</v>
      </c>
      <c r="B207" s="197" t="n">
        <v>1009</v>
      </c>
      <c r="C207" s="157" t="s">
        <v>110</v>
      </c>
      <c r="D207" s="157" t="s">
        <v>771</v>
      </c>
      <c r="E207" s="157"/>
      <c r="F207" s="182" t="n">
        <v>15524.85</v>
      </c>
      <c r="G207" s="179" t="n">
        <f aca="false">+G206+E207-F207</f>
        <v>708407.8</v>
      </c>
      <c r="H207" s="176"/>
    </row>
    <row r="208" customFormat="false" ht="27.75" hidden="false" customHeight="true" outlineLevel="0" collapsed="false">
      <c r="A208" s="160" t="n">
        <v>44546</v>
      </c>
      <c r="B208" s="197" t="n">
        <v>1010</v>
      </c>
      <c r="C208" s="157" t="s">
        <v>189</v>
      </c>
      <c r="D208" s="157" t="s">
        <v>189</v>
      </c>
      <c r="E208" s="157"/>
      <c r="F208" s="182"/>
      <c r="G208" s="179" t="n">
        <f aca="false">+G207+E208-F208</f>
        <v>708407.8</v>
      </c>
      <c r="H208" s="176"/>
    </row>
    <row r="209" customFormat="false" ht="27.75" hidden="false" customHeight="true" outlineLevel="0" collapsed="false">
      <c r="A209" s="160" t="n">
        <v>44546</v>
      </c>
      <c r="B209" s="197" t="n">
        <v>1011</v>
      </c>
      <c r="C209" s="157" t="s">
        <v>113</v>
      </c>
      <c r="D209" s="157" t="s">
        <v>771</v>
      </c>
      <c r="E209" s="157"/>
      <c r="F209" s="182" t="n">
        <v>10820.35</v>
      </c>
      <c r="G209" s="179" t="n">
        <f aca="false">+G208+E209-F209</f>
        <v>697587.45</v>
      </c>
      <c r="H209" s="176"/>
    </row>
    <row r="210" customFormat="false" ht="27.75" hidden="false" customHeight="true" outlineLevel="0" collapsed="false">
      <c r="A210" s="160" t="n">
        <v>44546</v>
      </c>
      <c r="B210" s="197" t="n">
        <v>1012</v>
      </c>
      <c r="C210" s="157" t="s">
        <v>114</v>
      </c>
      <c r="D210" s="157" t="s">
        <v>771</v>
      </c>
      <c r="E210" s="157"/>
      <c r="F210" s="182" t="n">
        <v>24463.4</v>
      </c>
      <c r="G210" s="179" t="n">
        <f aca="false">+G209+E210-F210</f>
        <v>673124.05</v>
      </c>
      <c r="H210" s="176"/>
    </row>
    <row r="211" customFormat="false" ht="27.75" hidden="false" customHeight="true" outlineLevel="0" collapsed="false">
      <c r="A211" s="160" t="n">
        <v>44546</v>
      </c>
      <c r="B211" s="197" t="n">
        <v>1013</v>
      </c>
      <c r="C211" s="157" t="s">
        <v>189</v>
      </c>
      <c r="D211" s="157" t="s">
        <v>189</v>
      </c>
      <c r="E211" s="157"/>
      <c r="F211" s="182"/>
      <c r="G211" s="179" t="n">
        <f aca="false">+G210+E211-F211</f>
        <v>673124.05</v>
      </c>
      <c r="H211" s="176"/>
    </row>
    <row r="212" customFormat="false" ht="27.75" hidden="false" customHeight="true" outlineLevel="0" collapsed="false">
      <c r="A212" s="160" t="n">
        <v>44546</v>
      </c>
      <c r="B212" s="197" t="n">
        <v>1014</v>
      </c>
      <c r="C212" s="157" t="s">
        <v>116</v>
      </c>
      <c r="D212" s="157" t="s">
        <v>771</v>
      </c>
      <c r="E212" s="157"/>
      <c r="F212" s="182" t="n">
        <v>15524.85</v>
      </c>
      <c r="G212" s="179" t="n">
        <f aca="false">+G211+E212-F212</f>
        <v>657599.2</v>
      </c>
      <c r="H212" s="176"/>
    </row>
    <row r="213" customFormat="false" ht="27.75" hidden="false" customHeight="true" outlineLevel="0" collapsed="false">
      <c r="A213" s="160" t="n">
        <v>44546</v>
      </c>
      <c r="B213" s="197" t="n">
        <v>1015</v>
      </c>
      <c r="C213" s="157" t="s">
        <v>117</v>
      </c>
      <c r="D213" s="157" t="s">
        <v>771</v>
      </c>
      <c r="E213" s="157"/>
      <c r="F213" s="182" t="n">
        <v>10820.35</v>
      </c>
      <c r="G213" s="179" t="n">
        <f aca="false">+G212+E213-F213</f>
        <v>646778.85</v>
      </c>
      <c r="H213" s="176"/>
    </row>
    <row r="214" customFormat="false" ht="27.75" hidden="false" customHeight="true" outlineLevel="0" collapsed="false">
      <c r="A214" s="160" t="n">
        <v>44546</v>
      </c>
      <c r="B214" s="197" t="n">
        <v>1016</v>
      </c>
      <c r="C214" s="157" t="s">
        <v>119</v>
      </c>
      <c r="D214" s="157" t="s">
        <v>771</v>
      </c>
      <c r="E214" s="157"/>
      <c r="F214" s="182" t="n">
        <v>10820.35</v>
      </c>
      <c r="G214" s="179" t="n">
        <f aca="false">+G213+E214-F214</f>
        <v>635958.5</v>
      </c>
      <c r="H214" s="176"/>
    </row>
    <row r="215" customFormat="false" ht="27.75" hidden="false" customHeight="true" outlineLevel="0" collapsed="false">
      <c r="A215" s="160" t="n">
        <v>44546</v>
      </c>
      <c r="B215" s="197" t="n">
        <v>1017</v>
      </c>
      <c r="C215" s="157" t="s">
        <v>118</v>
      </c>
      <c r="D215" s="157" t="s">
        <v>771</v>
      </c>
      <c r="E215" s="157"/>
      <c r="F215" s="182" t="n">
        <v>15524.85</v>
      </c>
      <c r="G215" s="179" t="n">
        <f aca="false">+G214+E215-F215</f>
        <v>620433.65</v>
      </c>
      <c r="H215" s="176"/>
    </row>
    <row r="216" customFormat="false" ht="27.75" hidden="false" customHeight="true" outlineLevel="0" collapsed="false">
      <c r="A216" s="160" t="n">
        <v>44546</v>
      </c>
      <c r="B216" s="197" t="n">
        <v>1018</v>
      </c>
      <c r="C216" s="157" t="s">
        <v>239</v>
      </c>
      <c r="D216" s="157" t="s">
        <v>771</v>
      </c>
      <c r="E216" s="157"/>
      <c r="F216" s="182" t="n">
        <v>15524.85</v>
      </c>
      <c r="G216" s="179" t="n">
        <f aca="false">+G215+E216-F216</f>
        <v>604908.8</v>
      </c>
      <c r="H216" s="176"/>
    </row>
    <row r="217" customFormat="false" ht="27.75" hidden="false" customHeight="true" outlineLevel="0" collapsed="false">
      <c r="A217" s="160" t="n">
        <v>44546</v>
      </c>
      <c r="B217" s="197" t="n">
        <v>1019</v>
      </c>
      <c r="C217" s="157" t="s">
        <v>450</v>
      </c>
      <c r="D217" s="157" t="s">
        <v>771</v>
      </c>
      <c r="E217" s="157"/>
      <c r="F217" s="182" t="n">
        <v>10820.35</v>
      </c>
      <c r="G217" s="179" t="n">
        <f aca="false">+G216+E217-F217</f>
        <v>594088.45</v>
      </c>
      <c r="H217" s="176"/>
    </row>
    <row r="218" customFormat="false" ht="27.75" hidden="false" customHeight="true" outlineLevel="0" collapsed="false">
      <c r="A218" s="160" t="n">
        <v>44546</v>
      </c>
      <c r="B218" s="197" t="n">
        <v>1020</v>
      </c>
      <c r="C218" s="157" t="s">
        <v>104</v>
      </c>
      <c r="D218" s="157" t="s">
        <v>771</v>
      </c>
      <c r="E218" s="157"/>
      <c r="F218" s="182" t="n">
        <v>24463.4</v>
      </c>
      <c r="G218" s="179" t="n">
        <f aca="false">+G217+E218-F218</f>
        <v>569625.05</v>
      </c>
      <c r="H218" s="176"/>
    </row>
    <row r="219" customFormat="false" ht="27.75" hidden="false" customHeight="true" outlineLevel="0" collapsed="false">
      <c r="A219" s="160" t="n">
        <v>44546</v>
      </c>
      <c r="B219" s="197" t="n">
        <v>1021</v>
      </c>
      <c r="C219" s="157" t="s">
        <v>328</v>
      </c>
      <c r="D219" s="157" t="s">
        <v>771</v>
      </c>
      <c r="E219" s="157"/>
      <c r="F219" s="182" t="n">
        <v>10820.35</v>
      </c>
      <c r="G219" s="179" t="n">
        <f aca="false">+G218+E219-F219</f>
        <v>558804.7</v>
      </c>
      <c r="H219" s="176"/>
    </row>
    <row r="220" customFormat="false" ht="27.75" hidden="false" customHeight="true" outlineLevel="0" collapsed="false">
      <c r="A220" s="160" t="n">
        <v>44546</v>
      </c>
      <c r="B220" s="197" t="n">
        <v>1022</v>
      </c>
      <c r="C220" s="157" t="s">
        <v>189</v>
      </c>
      <c r="D220" s="157" t="s">
        <v>189</v>
      </c>
      <c r="E220" s="157"/>
      <c r="F220" s="182"/>
      <c r="G220" s="179" t="n">
        <f aca="false">+G219+E220-F220</f>
        <v>558804.7</v>
      </c>
      <c r="H220" s="176"/>
    </row>
    <row r="221" customFormat="false" ht="27.75" hidden="false" customHeight="true" outlineLevel="0" collapsed="false">
      <c r="A221" s="160" t="s">
        <v>775</v>
      </c>
      <c r="B221" s="197" t="n">
        <v>1023</v>
      </c>
      <c r="C221" s="157" t="s">
        <v>303</v>
      </c>
      <c r="D221" s="157" t="s">
        <v>771</v>
      </c>
      <c r="E221" s="157"/>
      <c r="F221" s="182" t="n">
        <v>10820.35</v>
      </c>
      <c r="G221" s="179" t="n">
        <f aca="false">+G220+E221-F221</f>
        <v>547984.35</v>
      </c>
      <c r="H221" s="176"/>
    </row>
    <row r="222" customFormat="false" ht="27.75" hidden="false" customHeight="true" outlineLevel="0" collapsed="false">
      <c r="A222" s="160" t="n">
        <v>44546</v>
      </c>
      <c r="B222" s="197" t="n">
        <v>1024</v>
      </c>
      <c r="C222" s="157" t="s">
        <v>329</v>
      </c>
      <c r="D222" s="157" t="s">
        <v>771</v>
      </c>
      <c r="E222" s="157"/>
      <c r="F222" s="182" t="n">
        <v>15524.85</v>
      </c>
      <c r="G222" s="179" t="n">
        <f aca="false">+G221+E222-F222</f>
        <v>532459.5</v>
      </c>
      <c r="H222" s="176"/>
    </row>
    <row r="223" customFormat="false" ht="27.75" hidden="false" customHeight="true" outlineLevel="0" collapsed="false">
      <c r="A223" s="160" t="n">
        <v>44553</v>
      </c>
      <c r="B223" s="197" t="n">
        <v>1025</v>
      </c>
      <c r="C223" s="157" t="s">
        <v>83</v>
      </c>
      <c r="D223" s="157" t="s">
        <v>776</v>
      </c>
      <c r="E223" s="157"/>
      <c r="F223" s="182" t="n">
        <v>79860.4</v>
      </c>
      <c r="G223" s="179" t="n">
        <f aca="false">+G222+E223-F223</f>
        <v>452599.1</v>
      </c>
      <c r="H223" s="176"/>
    </row>
    <row r="224" customFormat="false" ht="27.75" hidden="false" customHeight="true" outlineLevel="0" collapsed="false">
      <c r="A224" s="160" t="n">
        <v>44553</v>
      </c>
      <c r="B224" s="197"/>
      <c r="C224" s="157" t="s">
        <v>247</v>
      </c>
      <c r="D224" s="157" t="s">
        <v>777</v>
      </c>
      <c r="E224" s="157"/>
      <c r="F224" s="182" t="n">
        <v>265.89</v>
      </c>
      <c r="G224" s="179" t="n">
        <f aca="false">+G223+E224-F224</f>
        <v>452333.21</v>
      </c>
      <c r="H224" s="176"/>
    </row>
    <row r="225" customFormat="false" ht="27.75" hidden="false" customHeight="true" outlineLevel="0" collapsed="false">
      <c r="A225" s="160" t="n">
        <v>44553</v>
      </c>
      <c r="B225" s="197"/>
      <c r="C225" s="157" t="s">
        <v>247</v>
      </c>
      <c r="D225" s="157" t="s">
        <v>778</v>
      </c>
      <c r="E225" s="157"/>
      <c r="F225" s="182" t="n">
        <v>946.01</v>
      </c>
      <c r="G225" s="179" t="n">
        <f aca="false">+G224+E225-F225</f>
        <v>451387.2</v>
      </c>
      <c r="H225" s="176"/>
    </row>
    <row r="226" customFormat="false" ht="27.75" hidden="false" customHeight="true" outlineLevel="0" collapsed="false">
      <c r="A226" s="192" t="s">
        <v>779</v>
      </c>
      <c r="B226" s="189"/>
      <c r="C226" s="157"/>
      <c r="D226" s="157"/>
      <c r="E226" s="157"/>
      <c r="F226" s="182"/>
      <c r="G226" s="179" t="n">
        <f aca="false">+G225+E226-F226</f>
        <v>451387.2</v>
      </c>
      <c r="H226" s="176"/>
    </row>
    <row r="227" customFormat="false" ht="27.75" hidden="false" customHeight="true" outlineLevel="0" collapsed="false">
      <c r="A227" s="160" t="n">
        <v>44578</v>
      </c>
      <c r="B227" s="197" t="n">
        <v>1026</v>
      </c>
      <c r="C227" s="157" t="s">
        <v>319</v>
      </c>
      <c r="D227" s="157" t="s">
        <v>780</v>
      </c>
      <c r="E227" s="157"/>
      <c r="F227" s="182" t="n">
        <v>500</v>
      </c>
      <c r="G227" s="179" t="n">
        <f aca="false">+G226+E227-F227</f>
        <v>450887.2</v>
      </c>
      <c r="H227" s="176"/>
    </row>
    <row r="228" customFormat="false" ht="27.75" hidden="false" customHeight="true" outlineLevel="0" collapsed="false">
      <c r="A228" s="160" t="n">
        <v>44586</v>
      </c>
      <c r="B228" s="197" t="n">
        <v>1027</v>
      </c>
      <c r="C228" s="157" t="s">
        <v>189</v>
      </c>
      <c r="D228" s="157" t="s">
        <v>189</v>
      </c>
      <c r="E228" s="157"/>
      <c r="F228" s="182"/>
      <c r="G228" s="179" t="n">
        <f aca="false">+G227+E228-F228</f>
        <v>450887.2</v>
      </c>
      <c r="H228" s="176"/>
    </row>
    <row r="229" customFormat="false" ht="27.75" hidden="false" customHeight="true" outlineLevel="0" collapsed="false">
      <c r="A229" s="160" t="n">
        <v>44586</v>
      </c>
      <c r="B229" s="197" t="n">
        <v>1028</v>
      </c>
      <c r="C229" s="157" t="s">
        <v>100</v>
      </c>
      <c r="D229" s="157" t="s">
        <v>781</v>
      </c>
      <c r="E229" s="157"/>
      <c r="F229" s="182" t="n">
        <v>2524.95</v>
      </c>
      <c r="G229" s="179" t="n">
        <f aca="false">+G228+E229-F229</f>
        <v>448362.25</v>
      </c>
      <c r="H229" s="176"/>
    </row>
    <row r="230" customFormat="false" ht="27.75" hidden="false" customHeight="true" outlineLevel="0" collapsed="false">
      <c r="A230" s="160" t="n">
        <v>44586</v>
      </c>
      <c r="B230" s="197" t="n">
        <v>1029</v>
      </c>
      <c r="C230" s="157" t="s">
        <v>100</v>
      </c>
      <c r="D230" s="157" t="s">
        <v>782</v>
      </c>
      <c r="E230" s="157"/>
      <c r="F230" s="182" t="n">
        <v>9000</v>
      </c>
      <c r="G230" s="179" t="n">
        <f aca="false">+G229+E230-F230</f>
        <v>439362.25</v>
      </c>
      <c r="H230" s="176"/>
    </row>
    <row r="231" customFormat="false" ht="27.75" hidden="false" customHeight="true" outlineLevel="0" collapsed="false">
      <c r="A231" s="160" t="n">
        <v>44586</v>
      </c>
      <c r="B231" s="197" t="n">
        <v>1030</v>
      </c>
      <c r="C231" s="157" t="s">
        <v>83</v>
      </c>
      <c r="D231" s="157" t="s">
        <v>783</v>
      </c>
      <c r="E231" s="157"/>
      <c r="F231" s="182" t="n">
        <v>79860.4</v>
      </c>
      <c r="G231" s="179" t="n">
        <f aca="false">+G230+E231-F231</f>
        <v>359501.85</v>
      </c>
      <c r="H231" s="176"/>
    </row>
    <row r="232" customFormat="false" ht="27.75" hidden="false" customHeight="true" outlineLevel="0" collapsed="false">
      <c r="A232" s="160" t="n">
        <v>44586</v>
      </c>
      <c r="B232" s="197" t="n">
        <v>1031</v>
      </c>
      <c r="C232" s="157" t="s">
        <v>369</v>
      </c>
      <c r="D232" s="157" t="s">
        <v>784</v>
      </c>
      <c r="E232" s="157"/>
      <c r="F232" s="182" t="n">
        <v>15248</v>
      </c>
      <c r="G232" s="179" t="n">
        <f aca="false">+G231+E232-F232</f>
        <v>344253.85</v>
      </c>
      <c r="H232" s="176"/>
    </row>
    <row r="233" customFormat="false" ht="27.75" hidden="false" customHeight="true" outlineLevel="0" collapsed="false">
      <c r="A233" s="160" t="n">
        <v>44589</v>
      </c>
      <c r="B233" s="197" t="n">
        <v>1032</v>
      </c>
      <c r="C233" s="157" t="s">
        <v>100</v>
      </c>
      <c r="D233" s="157" t="s">
        <v>785</v>
      </c>
      <c r="E233" s="157"/>
      <c r="F233" s="182" t="n">
        <v>5000</v>
      </c>
      <c r="G233" s="179" t="n">
        <f aca="false">+G232+E233-F233</f>
        <v>339253.85</v>
      </c>
      <c r="H233" s="176"/>
      <c r="I233" s="198"/>
    </row>
    <row r="234" customFormat="false" ht="27.75" hidden="false" customHeight="true" outlineLevel="0" collapsed="false">
      <c r="A234" s="160" t="n">
        <v>44574</v>
      </c>
      <c r="B234" s="197" t="n">
        <v>944</v>
      </c>
      <c r="C234" s="157" t="s">
        <v>673</v>
      </c>
      <c r="D234" s="157" t="s">
        <v>786</v>
      </c>
      <c r="E234" s="191" t="n">
        <v>1050</v>
      </c>
      <c r="F234" s="182"/>
      <c r="G234" s="179" t="n">
        <f aca="false">+G233+E234-F234</f>
        <v>340303.85</v>
      </c>
      <c r="H234" s="176"/>
    </row>
    <row r="235" customFormat="false" ht="27.75" hidden="false" customHeight="true" outlineLevel="0" collapsed="false">
      <c r="A235" s="160" t="n">
        <v>44592</v>
      </c>
      <c r="B235" s="197"/>
      <c r="C235" s="157" t="s">
        <v>787</v>
      </c>
      <c r="D235" s="157" t="s">
        <v>788</v>
      </c>
      <c r="E235" s="191" t="n">
        <v>390</v>
      </c>
      <c r="F235" s="182"/>
      <c r="G235" s="179" t="n">
        <f aca="false">+G234+E235-F235</f>
        <v>340693.85</v>
      </c>
      <c r="H235" s="176"/>
    </row>
    <row r="236" customFormat="false" ht="27.75" hidden="false" customHeight="true" outlineLevel="0" collapsed="false">
      <c r="A236" s="160" t="n">
        <v>44592</v>
      </c>
      <c r="B236" s="197"/>
      <c r="C236" s="157" t="s">
        <v>247</v>
      </c>
      <c r="D236" s="157" t="s">
        <v>789</v>
      </c>
      <c r="E236" s="157"/>
      <c r="F236" s="182" t="n">
        <v>344.78</v>
      </c>
      <c r="G236" s="179" t="n">
        <f aca="false">+G235+E236-F236</f>
        <v>340349.07</v>
      </c>
    </row>
    <row r="237" customFormat="false" ht="27.75" hidden="false" customHeight="true" outlineLevel="0" collapsed="false">
      <c r="A237" s="192" t="s">
        <v>790</v>
      </c>
      <c r="B237" s="189"/>
      <c r="C237" s="157"/>
      <c r="D237" s="157"/>
      <c r="E237" s="157"/>
      <c r="F237" s="182"/>
      <c r="G237" s="179" t="n">
        <f aca="false">+G236+E237-F237</f>
        <v>340349.07</v>
      </c>
      <c r="H237" s="176"/>
    </row>
    <row r="238" customFormat="false" ht="27.75" hidden="false" customHeight="true" outlineLevel="0" collapsed="false">
      <c r="A238" s="156" t="n">
        <v>44596</v>
      </c>
      <c r="B238" s="197" t="n">
        <v>1033</v>
      </c>
      <c r="C238" s="199" t="s">
        <v>208</v>
      </c>
      <c r="D238" s="157" t="s">
        <v>735</v>
      </c>
      <c r="E238" s="157"/>
      <c r="F238" s="182" t="n">
        <v>500</v>
      </c>
      <c r="G238" s="179" t="n">
        <f aca="false">+G237+E238-F238</f>
        <v>339849.07</v>
      </c>
    </row>
    <row r="239" customFormat="false" ht="27.75" hidden="false" customHeight="true" outlineLevel="0" collapsed="false">
      <c r="A239" s="192"/>
      <c r="B239" s="197" t="n">
        <v>1034</v>
      </c>
      <c r="C239" s="200" t="s">
        <v>208</v>
      </c>
      <c r="D239" s="157" t="s">
        <v>791</v>
      </c>
      <c r="E239" s="157"/>
      <c r="F239" s="182" t="n">
        <v>10000</v>
      </c>
      <c r="G239" s="179" t="n">
        <f aca="false">+G238+E239-F239</f>
        <v>329849.07</v>
      </c>
    </row>
    <row r="240" customFormat="false" ht="27.75" hidden="false" customHeight="true" outlineLevel="0" collapsed="false">
      <c r="A240" s="192"/>
      <c r="B240" s="189"/>
      <c r="C240" s="157"/>
      <c r="D240" s="157" t="s">
        <v>792</v>
      </c>
      <c r="E240" s="157" t="n">
        <v>273.01</v>
      </c>
      <c r="F240" s="182"/>
      <c r="G240" s="179" t="n">
        <f aca="false">+G239+E240-F240</f>
        <v>330122.08</v>
      </c>
    </row>
    <row r="241" customFormat="false" ht="27.75" hidden="false" customHeight="true" outlineLevel="0" collapsed="false">
      <c r="A241" s="160" t="n">
        <v>44613</v>
      </c>
      <c r="B241" s="197" t="n">
        <v>1035</v>
      </c>
      <c r="C241" s="157" t="s">
        <v>83</v>
      </c>
      <c r="D241" s="157" t="s">
        <v>793</v>
      </c>
      <c r="E241" s="157"/>
      <c r="F241" s="182" t="n">
        <v>79860.4</v>
      </c>
      <c r="G241" s="179" t="n">
        <f aca="false">+G240+E241-F241</f>
        <v>250261.68</v>
      </c>
    </row>
    <row r="242" customFormat="false" ht="27.75" hidden="false" customHeight="true" outlineLevel="0" collapsed="false">
      <c r="A242" s="160" t="n">
        <v>44613</v>
      </c>
      <c r="B242" s="197" t="n">
        <v>1036</v>
      </c>
      <c r="C242" s="157" t="s">
        <v>208</v>
      </c>
      <c r="D242" s="157" t="s">
        <v>794</v>
      </c>
      <c r="E242" s="157"/>
      <c r="F242" s="182" t="n">
        <v>15000</v>
      </c>
      <c r="G242" s="179" t="n">
        <f aca="false">+G241+E242-F242</f>
        <v>235261.68</v>
      </c>
    </row>
    <row r="243" customFormat="false" ht="27.75" hidden="false" customHeight="true" outlineLevel="0" collapsed="false">
      <c r="A243" s="192"/>
      <c r="B243" s="189"/>
      <c r="C243" s="157"/>
      <c r="D243" s="157" t="s">
        <v>795</v>
      </c>
      <c r="E243" s="182" t="n">
        <v>1617</v>
      </c>
      <c r="F243" s="182"/>
      <c r="G243" s="179" t="n">
        <f aca="false">+G242+E243-F243</f>
        <v>236878.68</v>
      </c>
    </row>
    <row r="244" customFormat="false" ht="27.75" hidden="false" customHeight="true" outlineLevel="0" collapsed="false">
      <c r="A244" s="160" t="n">
        <v>44620</v>
      </c>
      <c r="B244" s="189"/>
      <c r="C244" s="157" t="s">
        <v>247</v>
      </c>
      <c r="D244" s="157" t="s">
        <v>796</v>
      </c>
      <c r="E244" s="157"/>
      <c r="F244" s="182" t="n">
        <v>403.04</v>
      </c>
      <c r="G244" s="179" t="n">
        <f aca="false">+G243+E244-F244</f>
        <v>236475.64</v>
      </c>
    </row>
    <row r="245" customFormat="false" ht="27.75" hidden="false" customHeight="true" outlineLevel="0" collapsed="false">
      <c r="A245" s="192" t="s">
        <v>797</v>
      </c>
      <c r="B245" s="189"/>
      <c r="C245" s="157"/>
      <c r="D245" s="157"/>
      <c r="E245" s="157"/>
      <c r="F245" s="182"/>
      <c r="G245" s="179" t="n">
        <f aca="false">+G244+E245-F245</f>
        <v>236475.64</v>
      </c>
      <c r="H245" s="176"/>
    </row>
    <row r="246" customFormat="false" ht="27.75" hidden="false" customHeight="true" outlineLevel="0" collapsed="false">
      <c r="A246" s="160" t="n">
        <v>44621</v>
      </c>
      <c r="B246" s="201" t="n">
        <v>1037</v>
      </c>
      <c r="C246" s="157" t="s">
        <v>211</v>
      </c>
      <c r="D246" s="157" t="s">
        <v>798</v>
      </c>
      <c r="E246" s="157"/>
      <c r="F246" s="182" t="n">
        <v>9000</v>
      </c>
      <c r="G246" s="179" t="n">
        <f aca="false">+G245+E246-F246</f>
        <v>227475.64</v>
      </c>
      <c r="H246" s="176"/>
    </row>
    <row r="247" customFormat="false" ht="27.75" hidden="false" customHeight="true" outlineLevel="0" collapsed="false">
      <c r="A247" s="160" t="n">
        <v>44623</v>
      </c>
      <c r="B247" s="201" t="n">
        <v>1038</v>
      </c>
      <c r="C247" s="157" t="s">
        <v>189</v>
      </c>
      <c r="D247" s="157" t="s">
        <v>189</v>
      </c>
      <c r="E247" s="157"/>
      <c r="F247" s="182"/>
      <c r="G247" s="179" t="n">
        <f aca="false">+G246+E247-F247</f>
        <v>227475.64</v>
      </c>
      <c r="H247" s="176"/>
    </row>
    <row r="248" customFormat="false" ht="27.75" hidden="false" customHeight="true" outlineLevel="0" collapsed="false">
      <c r="A248" s="160" t="n">
        <v>44623</v>
      </c>
      <c r="B248" s="201" t="n">
        <v>1039</v>
      </c>
      <c r="C248" s="157" t="s">
        <v>211</v>
      </c>
      <c r="D248" s="157" t="s">
        <v>746</v>
      </c>
      <c r="E248" s="157"/>
      <c r="F248" s="182" t="n">
        <v>5150</v>
      </c>
      <c r="G248" s="179" t="n">
        <f aca="false">+G247+E248-F248</f>
        <v>222325.64</v>
      </c>
      <c r="H248" s="176"/>
    </row>
    <row r="249" customFormat="false" ht="27.75" hidden="false" customHeight="true" outlineLevel="0" collapsed="false">
      <c r="A249" s="160" t="n">
        <v>44624</v>
      </c>
      <c r="B249" s="201" t="n">
        <v>1040</v>
      </c>
      <c r="C249" s="157" t="s">
        <v>676</v>
      </c>
      <c r="D249" s="157" t="s">
        <v>799</v>
      </c>
      <c r="E249" s="157"/>
      <c r="F249" s="182" t="n">
        <v>13933</v>
      </c>
      <c r="G249" s="179" t="n">
        <f aca="false">+G248+E249-F249</f>
        <v>208392.64</v>
      </c>
      <c r="H249" s="176"/>
    </row>
    <row r="250" customFormat="false" ht="27.75" hidden="false" customHeight="true" outlineLevel="0" collapsed="false">
      <c r="A250" s="160" t="n">
        <v>44627</v>
      </c>
      <c r="B250" s="201" t="n">
        <v>1041</v>
      </c>
      <c r="C250" s="157" t="s">
        <v>211</v>
      </c>
      <c r="D250" s="157" t="s">
        <v>412</v>
      </c>
      <c r="E250" s="157"/>
      <c r="F250" s="182" t="n">
        <v>2500</v>
      </c>
      <c r="G250" s="179" t="n">
        <f aca="false">+G249+E250-F250</f>
        <v>205892.64</v>
      </c>
      <c r="H250" s="176"/>
    </row>
    <row r="251" customFormat="false" ht="27.75" hidden="false" customHeight="true" outlineLevel="0" collapsed="false">
      <c r="A251" s="160" t="n">
        <v>44627</v>
      </c>
      <c r="B251" s="201" t="n">
        <v>1042</v>
      </c>
      <c r="C251" s="157" t="s">
        <v>673</v>
      </c>
      <c r="D251" s="157" t="s">
        <v>800</v>
      </c>
      <c r="E251" s="157"/>
      <c r="F251" s="182" t="n">
        <v>1400</v>
      </c>
      <c r="G251" s="179" t="n">
        <f aca="false">+G250+E251-F251</f>
        <v>204492.64</v>
      </c>
      <c r="H251" s="176"/>
    </row>
    <row r="252" customFormat="false" ht="27.75" hidden="false" customHeight="true" outlineLevel="0" collapsed="false">
      <c r="A252" s="160" t="n">
        <v>44627</v>
      </c>
      <c r="B252" s="201" t="n">
        <v>1043</v>
      </c>
      <c r="C252" s="157" t="s">
        <v>211</v>
      </c>
      <c r="D252" s="157" t="s">
        <v>801</v>
      </c>
      <c r="E252" s="157"/>
      <c r="F252" s="182" t="n">
        <v>10000</v>
      </c>
      <c r="G252" s="179" t="n">
        <f aca="false">+G251+E252-F252</f>
        <v>194492.64</v>
      </c>
    </row>
    <row r="253" customFormat="false" ht="27.75" hidden="false" customHeight="true" outlineLevel="0" collapsed="false">
      <c r="A253" s="160" t="n">
        <v>44636</v>
      </c>
      <c r="B253" s="201" t="n">
        <v>1044</v>
      </c>
      <c r="C253" s="157" t="s">
        <v>802</v>
      </c>
      <c r="D253" s="157" t="s">
        <v>803</v>
      </c>
      <c r="E253" s="157"/>
      <c r="F253" s="182" t="n">
        <v>500</v>
      </c>
      <c r="G253" s="179" t="n">
        <f aca="false">+G252+E253-F253</f>
        <v>193992.64</v>
      </c>
    </row>
    <row r="254" customFormat="false" ht="27.75" hidden="false" customHeight="true" outlineLevel="0" collapsed="false">
      <c r="A254" s="160" t="n">
        <v>44636</v>
      </c>
      <c r="B254" s="201"/>
      <c r="C254" s="157" t="s">
        <v>81</v>
      </c>
      <c r="D254" s="157" t="s">
        <v>804</v>
      </c>
      <c r="E254" s="157" t="n">
        <v>290.41</v>
      </c>
      <c r="F254" s="182"/>
      <c r="G254" s="179" t="n">
        <f aca="false">+G253+E254-F254</f>
        <v>194283.05</v>
      </c>
      <c r="H254" s="176"/>
    </row>
    <row r="255" customFormat="false" ht="27.75" hidden="false" customHeight="true" outlineLevel="0" collapsed="false">
      <c r="A255" s="160" t="s">
        <v>805</v>
      </c>
      <c r="B255" s="201" t="n">
        <v>1045</v>
      </c>
      <c r="C255" s="157" t="s">
        <v>83</v>
      </c>
      <c r="D255" s="157" t="s">
        <v>806</v>
      </c>
      <c r="E255" s="157"/>
      <c r="F255" s="182" t="n">
        <v>85118</v>
      </c>
      <c r="G255" s="179" t="n">
        <f aca="false">+G254+E255-F255</f>
        <v>109165.05</v>
      </c>
      <c r="H255" s="176"/>
    </row>
    <row r="256" customFormat="false" ht="27.75" hidden="false" customHeight="true" outlineLevel="0" collapsed="false">
      <c r="A256" s="160" t="n">
        <v>44641</v>
      </c>
      <c r="B256" s="201" t="n">
        <v>1046</v>
      </c>
      <c r="C256" s="157" t="s">
        <v>100</v>
      </c>
      <c r="D256" s="157" t="s">
        <v>807</v>
      </c>
      <c r="E256" s="157"/>
      <c r="F256" s="182" t="n">
        <v>10000</v>
      </c>
      <c r="G256" s="179" t="n">
        <f aca="false">+G255+E256-F256</f>
        <v>99165.0499999997</v>
      </c>
      <c r="H256" s="176"/>
    </row>
    <row r="257" customFormat="false" ht="27.75" hidden="false" customHeight="true" outlineLevel="0" collapsed="false">
      <c r="A257" s="160" t="n">
        <v>44648</v>
      </c>
      <c r="B257" s="201" t="s">
        <v>808</v>
      </c>
      <c r="C257" s="157" t="s">
        <v>100</v>
      </c>
      <c r="D257" s="157" t="s">
        <v>809</v>
      </c>
      <c r="E257" s="157"/>
      <c r="F257" s="182" t="n">
        <v>1000</v>
      </c>
      <c r="G257" s="179" t="n">
        <f aca="false">+G256+E257-F257</f>
        <v>98165.0499999997</v>
      </c>
      <c r="H257" s="176"/>
    </row>
    <row r="258" customFormat="false" ht="27.75" hidden="false" customHeight="true" outlineLevel="0" collapsed="false">
      <c r="A258" s="160" t="n">
        <v>44649</v>
      </c>
      <c r="B258" s="201" t="s">
        <v>810</v>
      </c>
      <c r="C258" s="157" t="s">
        <v>369</v>
      </c>
      <c r="D258" s="157" t="s">
        <v>811</v>
      </c>
      <c r="E258" s="157"/>
      <c r="F258" s="182" t="n">
        <v>1562</v>
      </c>
      <c r="G258" s="179" t="n">
        <f aca="false">+G257+E258-F258</f>
        <v>96603.0499999997</v>
      </c>
      <c r="H258" s="176"/>
    </row>
    <row r="259" customFormat="false" ht="27.75" hidden="false" customHeight="true" outlineLevel="0" collapsed="false">
      <c r="A259" s="160" t="n">
        <v>44649</v>
      </c>
      <c r="B259" s="201" t="s">
        <v>812</v>
      </c>
      <c r="C259" s="157" t="s">
        <v>100</v>
      </c>
      <c r="D259" s="157" t="s">
        <v>813</v>
      </c>
      <c r="E259" s="157"/>
      <c r="F259" s="182" t="n">
        <v>708</v>
      </c>
      <c r="G259" s="179" t="n">
        <f aca="false">+G258+E259-F259</f>
        <v>95895.0499999997</v>
      </c>
      <c r="H259" s="176"/>
    </row>
    <row r="260" customFormat="false" ht="27.75" hidden="false" customHeight="true" outlineLevel="0" collapsed="false">
      <c r="A260" s="160" t="n">
        <v>44649</v>
      </c>
      <c r="B260" s="201"/>
      <c r="C260" s="157" t="s">
        <v>681</v>
      </c>
      <c r="D260" s="157" t="s">
        <v>814</v>
      </c>
      <c r="E260" s="182" t="n">
        <v>1</v>
      </c>
      <c r="F260" s="182"/>
      <c r="G260" s="179" t="n">
        <f aca="false">+G259+E260-F260</f>
        <v>95896.0499999997</v>
      </c>
      <c r="H260" s="176"/>
    </row>
    <row r="261" customFormat="false" ht="27.75" hidden="false" customHeight="true" outlineLevel="0" collapsed="false">
      <c r="A261" s="160" t="n">
        <v>44648</v>
      </c>
      <c r="B261" s="201"/>
      <c r="C261" s="157" t="s">
        <v>247</v>
      </c>
      <c r="D261" s="157" t="s">
        <v>815</v>
      </c>
      <c r="E261" s="157"/>
      <c r="F261" s="182" t="n">
        <v>383.97</v>
      </c>
      <c r="G261" s="179" t="n">
        <f aca="false">+G260+E261-F261</f>
        <v>95512.0799999997</v>
      </c>
      <c r="H261" s="176"/>
    </row>
    <row r="262" customFormat="false" ht="27.75" hidden="false" customHeight="true" outlineLevel="0" collapsed="false">
      <c r="A262" s="192" t="s">
        <v>816</v>
      </c>
      <c r="B262" s="189"/>
      <c r="C262" s="157"/>
      <c r="D262" s="157"/>
      <c r="E262" s="157"/>
      <c r="F262" s="182"/>
      <c r="G262" s="179" t="n">
        <f aca="false">+G261+E262-F262</f>
        <v>95512.0799999997</v>
      </c>
      <c r="H262" s="176"/>
    </row>
    <row r="263" customFormat="false" ht="27.75" hidden="false" customHeight="true" outlineLevel="0" collapsed="false">
      <c r="A263" s="160" t="n">
        <v>44652</v>
      </c>
      <c r="B263" s="201" t="s">
        <v>817</v>
      </c>
      <c r="C263" s="157" t="s">
        <v>702</v>
      </c>
      <c r="D263" s="157" t="s">
        <v>818</v>
      </c>
      <c r="E263" s="157"/>
      <c r="F263" s="182" t="n">
        <v>15000</v>
      </c>
      <c r="G263" s="179" t="n">
        <f aca="false">+G262+E263-F263</f>
        <v>80512.0799999997</v>
      </c>
      <c r="H263" s="176"/>
    </row>
    <row r="264" customFormat="false" ht="27.75" hidden="false" customHeight="true" outlineLevel="0" collapsed="false">
      <c r="A264" s="160" t="n">
        <v>44652</v>
      </c>
      <c r="B264" s="201"/>
      <c r="C264" s="157" t="s">
        <v>81</v>
      </c>
      <c r="D264" s="157" t="s">
        <v>819</v>
      </c>
      <c r="E264" s="157" t="n">
        <v>6.41</v>
      </c>
      <c r="F264" s="182"/>
      <c r="G264" s="179" t="n">
        <f aca="false">+G263+E264-F264</f>
        <v>80518.4899999997</v>
      </c>
      <c r="H264" s="176"/>
    </row>
    <row r="265" customFormat="false" ht="27.75" hidden="false" customHeight="true" outlineLevel="0" collapsed="false">
      <c r="A265" s="160" t="n">
        <v>44659</v>
      </c>
      <c r="B265" s="201"/>
      <c r="C265" s="157" t="s">
        <v>99</v>
      </c>
      <c r="D265" s="157"/>
      <c r="E265" s="157" t="n">
        <v>3612641.23</v>
      </c>
      <c r="F265" s="182"/>
      <c r="G265" s="179" t="n">
        <f aca="false">+G264+E265-F265</f>
        <v>3693159.72</v>
      </c>
      <c r="H265" s="176"/>
    </row>
    <row r="266" customFormat="false" ht="27.75" hidden="false" customHeight="true" outlineLevel="0" collapsed="false">
      <c r="A266" s="160" t="n">
        <v>44659</v>
      </c>
      <c r="B266" s="201" t="s">
        <v>820</v>
      </c>
      <c r="C266" s="157" t="s">
        <v>100</v>
      </c>
      <c r="D266" s="157" t="s">
        <v>821</v>
      </c>
      <c r="E266" s="157"/>
      <c r="F266" s="182" t="n">
        <v>107980.95</v>
      </c>
      <c r="G266" s="179" t="n">
        <f aca="false">+G265+E266-F266</f>
        <v>3585178.77</v>
      </c>
      <c r="H266" s="176"/>
    </row>
    <row r="267" customFormat="false" ht="27.75" hidden="false" customHeight="true" outlineLevel="0" collapsed="false">
      <c r="A267" s="160" t="n">
        <v>44659</v>
      </c>
      <c r="B267" s="201" t="s">
        <v>822</v>
      </c>
      <c r="C267" s="157" t="s">
        <v>189</v>
      </c>
      <c r="D267" s="157" t="s">
        <v>189</v>
      </c>
      <c r="E267" s="157"/>
      <c r="F267" s="182" t="n">
        <v>0</v>
      </c>
      <c r="G267" s="179" t="n">
        <f aca="false">+G266+E267-F267</f>
        <v>3585178.77</v>
      </c>
      <c r="H267" s="176"/>
    </row>
    <row r="268" customFormat="false" ht="27.75" hidden="false" customHeight="true" outlineLevel="0" collapsed="false">
      <c r="A268" s="160" t="n">
        <v>44659</v>
      </c>
      <c r="B268" s="201" t="s">
        <v>823</v>
      </c>
      <c r="C268" s="157" t="s">
        <v>319</v>
      </c>
      <c r="D268" s="157" t="s">
        <v>821</v>
      </c>
      <c r="E268" s="157"/>
      <c r="F268" s="182" t="n">
        <v>28277</v>
      </c>
      <c r="G268" s="179" t="n">
        <f aca="false">+G267+E268-F268</f>
        <v>3556901.77</v>
      </c>
      <c r="H268" s="176"/>
    </row>
    <row r="269" customFormat="false" ht="27.75" hidden="false" customHeight="true" outlineLevel="0" collapsed="false">
      <c r="A269" s="160" t="n">
        <v>44659</v>
      </c>
      <c r="B269" s="201" t="s">
        <v>824</v>
      </c>
      <c r="C269" s="157" t="s">
        <v>103</v>
      </c>
      <c r="D269" s="157" t="s">
        <v>821</v>
      </c>
      <c r="E269" s="157"/>
      <c r="F269" s="182" t="n">
        <v>70597.5</v>
      </c>
      <c r="G269" s="179" t="n">
        <f aca="false">+G268+E269-F269</f>
        <v>3486304.27</v>
      </c>
      <c r="H269" s="176"/>
    </row>
    <row r="270" customFormat="false" ht="27.75" hidden="false" customHeight="true" outlineLevel="0" collapsed="false">
      <c r="A270" s="160" t="n">
        <v>44659</v>
      </c>
      <c r="B270" s="201" t="s">
        <v>825</v>
      </c>
      <c r="C270" s="157" t="s">
        <v>246</v>
      </c>
      <c r="D270" s="157" t="s">
        <v>821</v>
      </c>
      <c r="E270" s="157"/>
      <c r="F270" s="182" t="n">
        <v>37259.64</v>
      </c>
      <c r="G270" s="179" t="n">
        <f aca="false">+G269+E270-F270</f>
        <v>3449044.63</v>
      </c>
      <c r="H270" s="176"/>
    </row>
    <row r="271" customFormat="false" ht="27.75" hidden="false" customHeight="true" outlineLevel="0" collapsed="false">
      <c r="A271" s="160" t="n">
        <v>44659</v>
      </c>
      <c r="B271" s="201" t="s">
        <v>826</v>
      </c>
      <c r="C271" s="157" t="s">
        <v>104</v>
      </c>
      <c r="D271" s="157" t="s">
        <v>821</v>
      </c>
      <c r="E271" s="157"/>
      <c r="F271" s="182" t="n">
        <v>73390.2</v>
      </c>
      <c r="G271" s="179" t="n">
        <f aca="false">+G270+E271-F271</f>
        <v>3375654.43</v>
      </c>
      <c r="H271" s="176"/>
    </row>
    <row r="272" customFormat="false" ht="27.75" hidden="false" customHeight="true" outlineLevel="0" collapsed="false">
      <c r="A272" s="160" t="n">
        <v>44659</v>
      </c>
      <c r="B272" s="201" t="s">
        <v>827</v>
      </c>
      <c r="C272" s="157" t="s">
        <v>301</v>
      </c>
      <c r="D272" s="157" t="s">
        <v>821</v>
      </c>
      <c r="E272" s="157"/>
      <c r="F272" s="182" t="n">
        <v>42340.5</v>
      </c>
      <c r="G272" s="179" t="n">
        <f aca="false">+G271+E272-F272</f>
        <v>3333313.93</v>
      </c>
      <c r="H272" s="176"/>
    </row>
    <row r="273" customFormat="false" ht="27.75" hidden="false" customHeight="true" outlineLevel="0" collapsed="false">
      <c r="A273" s="160" t="n">
        <v>44659</v>
      </c>
      <c r="B273" s="201" t="s">
        <v>828</v>
      </c>
      <c r="C273" s="157" t="s">
        <v>105</v>
      </c>
      <c r="D273" s="157" t="s">
        <v>821</v>
      </c>
      <c r="E273" s="157"/>
      <c r="F273" s="182" t="n">
        <v>39517.8</v>
      </c>
      <c r="G273" s="179" t="n">
        <f aca="false">+G272+E273-F273</f>
        <v>3293796.13</v>
      </c>
      <c r="H273" s="176"/>
    </row>
    <row r="274" customFormat="false" ht="27.75" hidden="false" customHeight="true" outlineLevel="0" collapsed="false">
      <c r="A274" s="160" t="n">
        <v>44659</v>
      </c>
      <c r="B274" s="201" t="s">
        <v>829</v>
      </c>
      <c r="C274" s="157" t="s">
        <v>106</v>
      </c>
      <c r="D274" s="157" t="s">
        <v>821</v>
      </c>
      <c r="E274" s="157"/>
      <c r="F274" s="182" t="n">
        <v>39517.8</v>
      </c>
      <c r="G274" s="179" t="n">
        <f aca="false">+G273+E274-F274</f>
        <v>3254278.33</v>
      </c>
      <c r="H274" s="176"/>
    </row>
    <row r="275" customFormat="false" ht="27.75" hidden="false" customHeight="true" outlineLevel="0" collapsed="false">
      <c r="A275" s="160" t="n">
        <v>44659</v>
      </c>
      <c r="B275" s="201" t="s">
        <v>830</v>
      </c>
      <c r="C275" s="157" t="s">
        <v>107</v>
      </c>
      <c r="D275" s="157" t="s">
        <v>821</v>
      </c>
      <c r="E275" s="157"/>
      <c r="F275" s="182" t="n">
        <v>39517.8</v>
      </c>
      <c r="G275" s="179" t="n">
        <f aca="false">+G274+E275-F275</f>
        <v>3214760.53</v>
      </c>
      <c r="H275" s="176"/>
    </row>
    <row r="276" customFormat="false" ht="27.75" hidden="false" customHeight="true" outlineLevel="0" collapsed="false">
      <c r="A276" s="160" t="n">
        <v>44659</v>
      </c>
      <c r="B276" s="201" t="s">
        <v>831</v>
      </c>
      <c r="C276" s="157" t="s">
        <v>189</v>
      </c>
      <c r="D276" s="157" t="s">
        <v>189</v>
      </c>
      <c r="E276" s="157"/>
      <c r="F276" s="182" t="n">
        <v>0</v>
      </c>
      <c r="G276" s="179" t="n">
        <f aca="false">+G275+E276-F276</f>
        <v>3214760.53</v>
      </c>
      <c r="H276" s="176"/>
    </row>
    <row r="277" customFormat="false" ht="27.75" hidden="false" customHeight="true" outlineLevel="0" collapsed="false">
      <c r="A277" s="160" t="n">
        <v>44659</v>
      </c>
      <c r="B277" s="201" t="s">
        <v>832</v>
      </c>
      <c r="C277" s="157" t="s">
        <v>516</v>
      </c>
      <c r="D277" s="157" t="s">
        <v>821</v>
      </c>
      <c r="E277" s="157"/>
      <c r="F277" s="182" t="n">
        <v>39517.8</v>
      </c>
      <c r="G277" s="179" t="n">
        <f aca="false">+G276+E277-F277</f>
        <v>3175242.73</v>
      </c>
      <c r="H277" s="176"/>
    </row>
    <row r="278" customFormat="false" ht="27.75" hidden="false" customHeight="true" outlineLevel="0" collapsed="false">
      <c r="A278" s="160" t="n">
        <v>44659</v>
      </c>
      <c r="B278" s="201" t="s">
        <v>833</v>
      </c>
      <c r="C278" s="157" t="s">
        <v>109</v>
      </c>
      <c r="D278" s="157" t="s">
        <v>821</v>
      </c>
      <c r="E278" s="157"/>
      <c r="F278" s="182" t="n">
        <v>39517.8</v>
      </c>
      <c r="G278" s="179" t="n">
        <f aca="false">+G277+E278-F278</f>
        <v>3135724.93</v>
      </c>
      <c r="H278" s="176"/>
    </row>
    <row r="279" customFormat="false" ht="27.75" hidden="false" customHeight="true" outlineLevel="0" collapsed="false">
      <c r="A279" s="160" t="n">
        <v>44659</v>
      </c>
      <c r="B279" s="201" t="s">
        <v>834</v>
      </c>
      <c r="C279" s="157" t="s">
        <v>110</v>
      </c>
      <c r="D279" s="157" t="s">
        <v>821</v>
      </c>
      <c r="E279" s="157"/>
      <c r="F279" s="182" t="n">
        <v>46574.55</v>
      </c>
      <c r="G279" s="179" t="n">
        <f aca="false">+G278+E279-F279</f>
        <v>3089150.38</v>
      </c>
      <c r="H279" s="176"/>
    </row>
    <row r="280" customFormat="false" ht="27.75" hidden="false" customHeight="true" outlineLevel="0" collapsed="false">
      <c r="A280" s="160" t="n">
        <v>44659</v>
      </c>
      <c r="B280" s="201" t="s">
        <v>835</v>
      </c>
      <c r="C280" s="157" t="s">
        <v>517</v>
      </c>
      <c r="D280" s="157" t="s">
        <v>821</v>
      </c>
      <c r="E280" s="157"/>
      <c r="F280" s="182" t="n">
        <v>46574.55</v>
      </c>
      <c r="G280" s="179" t="n">
        <f aca="false">+G279+E280-F280</f>
        <v>3042575.83</v>
      </c>
      <c r="H280" s="176"/>
    </row>
    <row r="281" customFormat="false" ht="27.75" hidden="false" customHeight="true" outlineLevel="0" collapsed="false">
      <c r="A281" s="160" t="n">
        <v>44659</v>
      </c>
      <c r="B281" s="201" t="s">
        <v>836</v>
      </c>
      <c r="C281" s="157" t="s">
        <v>113</v>
      </c>
      <c r="D281" s="157" t="s">
        <v>821</v>
      </c>
      <c r="E281" s="157"/>
      <c r="F281" s="182" t="n">
        <v>32461.05</v>
      </c>
      <c r="G281" s="179" t="n">
        <f aca="false">+G280+E281-F281</f>
        <v>3010114.78</v>
      </c>
      <c r="H281" s="176"/>
    </row>
    <row r="282" customFormat="false" ht="27.75" hidden="false" customHeight="true" outlineLevel="0" collapsed="false">
      <c r="A282" s="160" t="n">
        <v>44659</v>
      </c>
      <c r="B282" s="201" t="s">
        <v>837</v>
      </c>
      <c r="C282" s="157" t="s">
        <v>189</v>
      </c>
      <c r="D282" s="157" t="s">
        <v>189</v>
      </c>
      <c r="E282" s="157"/>
      <c r="F282" s="182" t="n">
        <v>0</v>
      </c>
      <c r="G282" s="179" t="n">
        <f aca="false">+G281+E282-F282</f>
        <v>3010114.78</v>
      </c>
      <c r="H282" s="176"/>
    </row>
    <row r="283" customFormat="false" ht="27.75" hidden="false" customHeight="true" outlineLevel="0" collapsed="false">
      <c r="A283" s="160" t="n">
        <v>44659</v>
      </c>
      <c r="B283" s="201" t="s">
        <v>838</v>
      </c>
      <c r="C283" s="157" t="s">
        <v>114</v>
      </c>
      <c r="D283" s="157" t="s">
        <v>821</v>
      </c>
      <c r="E283" s="157"/>
      <c r="F283" s="182" t="n">
        <v>73390.2</v>
      </c>
      <c r="G283" s="179" t="n">
        <f aca="false">+G282+E283-F283</f>
        <v>2936724.58</v>
      </c>
      <c r="H283" s="176"/>
    </row>
    <row r="284" customFormat="false" ht="27.75" hidden="false" customHeight="true" outlineLevel="0" collapsed="false">
      <c r="A284" s="160" t="n">
        <v>44659</v>
      </c>
      <c r="B284" s="201" t="s">
        <v>839</v>
      </c>
      <c r="C284" s="157" t="s">
        <v>328</v>
      </c>
      <c r="D284" s="157" t="s">
        <v>821</v>
      </c>
      <c r="E284" s="157"/>
      <c r="F284" s="182" t="n">
        <v>32461.05</v>
      </c>
      <c r="G284" s="179" t="n">
        <f aca="false">+G283+E284-F284</f>
        <v>2904263.53</v>
      </c>
      <c r="H284" s="176"/>
    </row>
    <row r="285" customFormat="false" ht="27.75" hidden="false" customHeight="true" outlineLevel="0" collapsed="false">
      <c r="A285" s="160" t="n">
        <v>44659</v>
      </c>
      <c r="B285" s="201" t="s">
        <v>840</v>
      </c>
      <c r="C285" s="157" t="s">
        <v>189</v>
      </c>
      <c r="D285" s="157" t="s">
        <v>189</v>
      </c>
      <c r="E285" s="157"/>
      <c r="F285" s="182" t="n">
        <v>0</v>
      </c>
      <c r="G285" s="179" t="n">
        <f aca="false">+G284+E285-F285</f>
        <v>2904263.53</v>
      </c>
      <c r="H285" s="176"/>
    </row>
    <row r="286" customFormat="false" ht="27.75" hidden="false" customHeight="true" outlineLevel="0" collapsed="false">
      <c r="A286" s="160" t="n">
        <v>44659</v>
      </c>
      <c r="B286" s="201" t="s">
        <v>841</v>
      </c>
      <c r="C286" s="157" t="s">
        <v>117</v>
      </c>
      <c r="D286" s="157" t="s">
        <v>821</v>
      </c>
      <c r="E286" s="157"/>
      <c r="F286" s="182" t="n">
        <v>32461.05</v>
      </c>
      <c r="G286" s="179" t="n">
        <f aca="false">+G285+E286-F286</f>
        <v>2871802.48</v>
      </c>
      <c r="H286" s="176"/>
    </row>
    <row r="287" customFormat="false" ht="27.75" hidden="false" customHeight="true" outlineLevel="0" collapsed="false">
      <c r="A287" s="160" t="n">
        <v>44659</v>
      </c>
      <c r="B287" s="201" t="s">
        <v>842</v>
      </c>
      <c r="C287" s="157" t="s">
        <v>189</v>
      </c>
      <c r="D287" s="157" t="s">
        <v>189</v>
      </c>
      <c r="E287" s="157"/>
      <c r="F287" s="182" t="n">
        <v>0</v>
      </c>
      <c r="G287" s="179" t="n">
        <f aca="false">+G286+E287-F287</f>
        <v>2871802.48</v>
      </c>
      <c r="H287" s="176"/>
    </row>
    <row r="288" customFormat="false" ht="27.75" hidden="false" customHeight="true" outlineLevel="0" collapsed="false">
      <c r="A288" s="160" t="n">
        <v>44659</v>
      </c>
      <c r="B288" s="201" t="s">
        <v>843</v>
      </c>
      <c r="C288" s="157" t="s">
        <v>189</v>
      </c>
      <c r="D288" s="157" t="s">
        <v>189</v>
      </c>
      <c r="E288" s="157"/>
      <c r="F288" s="182" t="n">
        <v>0</v>
      </c>
      <c r="G288" s="179" t="n">
        <f aca="false">+G287+E288-F288</f>
        <v>2871802.48</v>
      </c>
      <c r="H288" s="176"/>
    </row>
    <row r="289" customFormat="false" ht="27.75" hidden="false" customHeight="true" outlineLevel="0" collapsed="false">
      <c r="A289" s="160" t="n">
        <v>44659</v>
      </c>
      <c r="B289" s="201" t="s">
        <v>844</v>
      </c>
      <c r="C289" s="157" t="s">
        <v>189</v>
      </c>
      <c r="D289" s="157" t="s">
        <v>189</v>
      </c>
      <c r="E289" s="157"/>
      <c r="F289" s="182" t="n">
        <v>0</v>
      </c>
      <c r="G289" s="179" t="n">
        <f aca="false">+G288+E289-F289</f>
        <v>2871802.48</v>
      </c>
      <c r="H289" s="176"/>
    </row>
    <row r="290" customFormat="false" ht="27.75" hidden="false" customHeight="true" outlineLevel="0" collapsed="false">
      <c r="A290" s="160" t="n">
        <v>44659</v>
      </c>
      <c r="B290" s="201" t="s">
        <v>845</v>
      </c>
      <c r="C290" s="157" t="s">
        <v>846</v>
      </c>
      <c r="D290" s="157" t="s">
        <v>821</v>
      </c>
      <c r="E290" s="157"/>
      <c r="F290" s="182" t="n">
        <v>46574.55</v>
      </c>
      <c r="G290" s="179" t="n">
        <f aca="false">+G289+E290-F290</f>
        <v>2825227.93</v>
      </c>
      <c r="H290" s="176"/>
    </row>
    <row r="291" customFormat="false" ht="27.75" hidden="false" customHeight="true" outlineLevel="0" collapsed="false">
      <c r="A291" s="160" t="n">
        <v>44659</v>
      </c>
      <c r="B291" s="201" t="s">
        <v>847</v>
      </c>
      <c r="C291" s="157" t="s">
        <v>189</v>
      </c>
      <c r="D291" s="157" t="s">
        <v>189</v>
      </c>
      <c r="E291" s="182"/>
      <c r="F291" s="182" t="n">
        <v>0</v>
      </c>
      <c r="G291" s="179" t="n">
        <f aca="false">+G290+E291-F291</f>
        <v>2825227.93</v>
      </c>
      <c r="H291" s="176"/>
    </row>
    <row r="292" customFormat="false" ht="27.75" hidden="false" customHeight="true" outlineLevel="0" collapsed="false">
      <c r="A292" s="160" t="n">
        <v>44659</v>
      </c>
      <c r="B292" s="201" t="s">
        <v>848</v>
      </c>
      <c r="C292" s="157" t="s">
        <v>118</v>
      </c>
      <c r="D292" s="157" t="s">
        <v>821</v>
      </c>
      <c r="E292" s="182"/>
      <c r="F292" s="182" t="n">
        <v>46574.55</v>
      </c>
      <c r="G292" s="179" t="n">
        <f aca="false">+G291+E292-F292</f>
        <v>2778653.38</v>
      </c>
      <c r="H292" s="176"/>
    </row>
    <row r="293" customFormat="false" ht="27.75" hidden="false" customHeight="true" outlineLevel="0" collapsed="false">
      <c r="A293" s="160" t="n">
        <v>44659</v>
      </c>
      <c r="B293" s="201" t="s">
        <v>849</v>
      </c>
      <c r="C293" s="157" t="s">
        <v>119</v>
      </c>
      <c r="D293" s="157" t="s">
        <v>821</v>
      </c>
      <c r="E293" s="182"/>
      <c r="F293" s="182" t="n">
        <v>32461.05</v>
      </c>
      <c r="G293" s="179" t="n">
        <f aca="false">+G292+E293-F293</f>
        <v>2746192.33</v>
      </c>
      <c r="H293" s="176"/>
    </row>
    <row r="294" customFormat="false" ht="27.75" hidden="false" customHeight="true" outlineLevel="0" collapsed="false">
      <c r="A294" s="160" t="n">
        <v>44659</v>
      </c>
      <c r="B294" s="201" t="s">
        <v>850</v>
      </c>
      <c r="C294" s="157" t="s">
        <v>239</v>
      </c>
      <c r="D294" s="157" t="s">
        <v>821</v>
      </c>
      <c r="E294" s="182"/>
      <c r="F294" s="182" t="n">
        <v>46574.55</v>
      </c>
      <c r="G294" s="179" t="n">
        <f aca="false">+G293+E294-F294</f>
        <v>2699617.78</v>
      </c>
      <c r="H294" s="176"/>
    </row>
    <row r="295" customFormat="false" ht="27.75" hidden="false" customHeight="true" outlineLevel="0" collapsed="false">
      <c r="A295" s="160" t="n">
        <v>44659</v>
      </c>
      <c r="B295" s="201" t="s">
        <v>851</v>
      </c>
      <c r="C295" s="157" t="s">
        <v>450</v>
      </c>
      <c r="D295" s="157" t="s">
        <v>821</v>
      </c>
      <c r="E295" s="182"/>
      <c r="F295" s="182" t="n">
        <v>32461.05</v>
      </c>
      <c r="G295" s="179" t="n">
        <f aca="false">+G294+E295-F295</f>
        <v>2667156.73</v>
      </c>
      <c r="H295" s="176"/>
    </row>
    <row r="296" customFormat="false" ht="27.75" hidden="false" customHeight="true" outlineLevel="0" collapsed="false">
      <c r="A296" s="160" t="n">
        <v>44659</v>
      </c>
      <c r="B296" s="201" t="s">
        <v>852</v>
      </c>
      <c r="C296" s="157" t="s">
        <v>189</v>
      </c>
      <c r="D296" s="157" t="s">
        <v>189</v>
      </c>
      <c r="E296" s="182"/>
      <c r="F296" s="182" t="n">
        <v>0</v>
      </c>
      <c r="G296" s="179" t="n">
        <f aca="false">+G295+E296-F296</f>
        <v>2667156.73</v>
      </c>
      <c r="H296" s="176"/>
    </row>
    <row r="297" customFormat="false" ht="27.75" hidden="false" customHeight="true" outlineLevel="0" collapsed="false">
      <c r="A297" s="160" t="n">
        <v>44659</v>
      </c>
      <c r="B297" s="201" t="s">
        <v>853</v>
      </c>
      <c r="C297" s="157" t="s">
        <v>303</v>
      </c>
      <c r="D297" s="157" t="s">
        <v>821</v>
      </c>
      <c r="E297" s="182"/>
      <c r="F297" s="182" t="n">
        <v>32461.05</v>
      </c>
      <c r="G297" s="179" t="n">
        <f aca="false">+G296+E297-F297</f>
        <v>2634695.68</v>
      </c>
      <c r="H297" s="176"/>
    </row>
    <row r="298" customFormat="false" ht="27.75" hidden="false" customHeight="true" outlineLevel="0" collapsed="false">
      <c r="A298" s="160" t="n">
        <v>44659</v>
      </c>
      <c r="B298" s="201" t="s">
        <v>854</v>
      </c>
      <c r="C298" s="157" t="s">
        <v>100</v>
      </c>
      <c r="D298" s="157" t="s">
        <v>855</v>
      </c>
      <c r="E298" s="182"/>
      <c r="F298" s="182" t="n">
        <v>38500</v>
      </c>
      <c r="G298" s="179" t="n">
        <f aca="false">+G297+E298-F298</f>
        <v>2596195.68</v>
      </c>
      <c r="H298" s="176"/>
    </row>
    <row r="299" customFormat="false" ht="27.75" hidden="false" customHeight="true" outlineLevel="0" collapsed="false">
      <c r="A299" s="160" t="n">
        <v>44659</v>
      </c>
      <c r="B299" s="201" t="s">
        <v>856</v>
      </c>
      <c r="C299" s="157" t="s">
        <v>319</v>
      </c>
      <c r="D299" s="157" t="s">
        <v>855</v>
      </c>
      <c r="E299" s="182"/>
      <c r="F299" s="182" t="n">
        <v>10000</v>
      </c>
      <c r="G299" s="179" t="n">
        <f aca="false">+G298+E299-F299</f>
        <v>2586195.68</v>
      </c>
      <c r="H299" s="176"/>
    </row>
    <row r="300" customFormat="false" ht="27.75" hidden="false" customHeight="true" outlineLevel="0" collapsed="false">
      <c r="A300" s="160" t="n">
        <v>44659</v>
      </c>
      <c r="B300" s="201" t="s">
        <v>857</v>
      </c>
      <c r="C300" s="157" t="s">
        <v>103</v>
      </c>
      <c r="D300" s="157" t="s">
        <v>855</v>
      </c>
      <c r="E300" s="182"/>
      <c r="F300" s="182" t="n">
        <v>25000</v>
      </c>
      <c r="G300" s="179" t="n">
        <f aca="false">+G299+E300-F300</f>
        <v>2561195.68</v>
      </c>
      <c r="H300" s="176"/>
    </row>
    <row r="301" customFormat="false" ht="27.75" hidden="false" customHeight="true" outlineLevel="0" collapsed="false">
      <c r="A301" s="160" t="n">
        <v>44659</v>
      </c>
      <c r="B301" s="201" t="s">
        <v>858</v>
      </c>
      <c r="C301" s="157" t="s">
        <v>246</v>
      </c>
      <c r="D301" s="157" t="s">
        <v>855</v>
      </c>
      <c r="E301" s="182"/>
      <c r="F301" s="182" t="n">
        <v>4400</v>
      </c>
      <c r="G301" s="179" t="n">
        <f aca="false">+G300+E301-F301</f>
        <v>2556795.68</v>
      </c>
      <c r="H301" s="176"/>
    </row>
    <row r="302" customFormat="false" ht="27.75" hidden="false" customHeight="true" outlineLevel="0" collapsed="false">
      <c r="A302" s="160" t="n">
        <v>44659</v>
      </c>
      <c r="B302" s="201" t="s">
        <v>859</v>
      </c>
      <c r="C302" s="157" t="s">
        <v>104</v>
      </c>
      <c r="D302" s="157" t="s">
        <v>855</v>
      </c>
      <c r="E302" s="182"/>
      <c r="F302" s="182" t="n">
        <v>26000</v>
      </c>
      <c r="G302" s="179" t="n">
        <f aca="false">+G301+E302-F302</f>
        <v>2530795.68</v>
      </c>
      <c r="H302" s="176"/>
    </row>
    <row r="303" customFormat="false" ht="27.75" hidden="false" customHeight="true" outlineLevel="0" collapsed="false">
      <c r="A303" s="160" t="n">
        <v>44659</v>
      </c>
      <c r="B303" s="201" t="s">
        <v>860</v>
      </c>
      <c r="C303" s="157" t="s">
        <v>447</v>
      </c>
      <c r="D303" s="157" t="s">
        <v>855</v>
      </c>
      <c r="E303" s="182"/>
      <c r="F303" s="182" t="n">
        <v>2500</v>
      </c>
      <c r="G303" s="179" t="n">
        <f aca="false">+G302+E303-F303</f>
        <v>2528295.68</v>
      </c>
      <c r="H303" s="176"/>
    </row>
    <row r="304" customFormat="false" ht="27.75" hidden="false" customHeight="true" outlineLevel="0" collapsed="false">
      <c r="A304" s="160" t="n">
        <v>44659</v>
      </c>
      <c r="B304" s="201" t="s">
        <v>861</v>
      </c>
      <c r="C304" s="157" t="s">
        <v>105</v>
      </c>
      <c r="D304" s="157" t="s">
        <v>855</v>
      </c>
      <c r="E304" s="182"/>
      <c r="F304" s="182" t="n">
        <v>14000</v>
      </c>
      <c r="G304" s="179" t="n">
        <f aca="false">+G303+E304-F304</f>
        <v>2514295.68</v>
      </c>
      <c r="H304" s="176"/>
    </row>
    <row r="305" customFormat="false" ht="27.75" hidden="false" customHeight="true" outlineLevel="0" collapsed="false">
      <c r="A305" s="160" t="n">
        <v>44659</v>
      </c>
      <c r="B305" s="201" t="s">
        <v>862</v>
      </c>
      <c r="C305" s="157" t="s">
        <v>106</v>
      </c>
      <c r="D305" s="157" t="s">
        <v>855</v>
      </c>
      <c r="E305" s="182"/>
      <c r="F305" s="182" t="n">
        <v>14000</v>
      </c>
      <c r="G305" s="179" t="n">
        <f aca="false">+G304+E305-F305</f>
        <v>2500295.68</v>
      </c>
      <c r="H305" s="176"/>
    </row>
    <row r="306" customFormat="false" ht="27.75" hidden="false" customHeight="true" outlineLevel="0" collapsed="false">
      <c r="A306" s="160" t="n">
        <v>44659</v>
      </c>
      <c r="B306" s="201" t="s">
        <v>863</v>
      </c>
      <c r="C306" s="157" t="s">
        <v>189</v>
      </c>
      <c r="D306" s="157" t="s">
        <v>189</v>
      </c>
      <c r="E306" s="182"/>
      <c r="F306" s="182" t="n">
        <v>0</v>
      </c>
      <c r="G306" s="179" t="n">
        <f aca="false">+G305+E306-F306</f>
        <v>2500295.68</v>
      </c>
      <c r="H306" s="176"/>
    </row>
    <row r="307" customFormat="false" ht="27.75" hidden="false" customHeight="true" outlineLevel="0" collapsed="false">
      <c r="A307" s="160" t="n">
        <v>44659</v>
      </c>
      <c r="B307" s="201" t="s">
        <v>864</v>
      </c>
      <c r="C307" s="157" t="s">
        <v>107</v>
      </c>
      <c r="D307" s="157" t="s">
        <v>855</v>
      </c>
      <c r="E307" s="182"/>
      <c r="F307" s="182" t="n">
        <v>14000</v>
      </c>
      <c r="G307" s="179" t="n">
        <f aca="false">+G306+E307-F307</f>
        <v>2486295.68</v>
      </c>
      <c r="H307" s="176"/>
    </row>
    <row r="308" customFormat="false" ht="27.75" hidden="false" customHeight="true" outlineLevel="0" collapsed="false">
      <c r="A308" s="160" t="n">
        <v>44659</v>
      </c>
      <c r="B308" s="201" t="s">
        <v>865</v>
      </c>
      <c r="C308" s="157" t="s">
        <v>516</v>
      </c>
      <c r="D308" s="157" t="s">
        <v>855</v>
      </c>
      <c r="E308" s="182"/>
      <c r="F308" s="182" t="n">
        <v>14000</v>
      </c>
      <c r="G308" s="179" t="n">
        <f aca="false">+G307+E308-F308</f>
        <v>2472295.68</v>
      </c>
      <c r="H308" s="176"/>
    </row>
    <row r="309" customFormat="false" ht="27.75" hidden="false" customHeight="true" outlineLevel="0" collapsed="false">
      <c r="A309" s="160" t="n">
        <v>44659</v>
      </c>
      <c r="B309" s="201" t="s">
        <v>866</v>
      </c>
      <c r="C309" s="157" t="s">
        <v>109</v>
      </c>
      <c r="D309" s="157" t="s">
        <v>855</v>
      </c>
      <c r="E309" s="182"/>
      <c r="F309" s="182" t="n">
        <v>14000</v>
      </c>
      <c r="G309" s="179" t="n">
        <f aca="false">+G308+E309-F309</f>
        <v>2458295.68</v>
      </c>
      <c r="H309" s="176"/>
    </row>
    <row r="310" customFormat="false" ht="27.75" hidden="false" customHeight="true" outlineLevel="0" collapsed="false">
      <c r="A310" s="160" t="n">
        <v>44659</v>
      </c>
      <c r="B310" s="201" t="s">
        <v>867</v>
      </c>
      <c r="C310" s="157" t="s">
        <v>189</v>
      </c>
      <c r="D310" s="157" t="s">
        <v>189</v>
      </c>
      <c r="E310" s="182"/>
      <c r="F310" s="182" t="n">
        <v>0</v>
      </c>
      <c r="G310" s="179" t="n">
        <f aca="false">+G309+E310-F310</f>
        <v>2458295.68</v>
      </c>
      <c r="H310" s="176"/>
    </row>
    <row r="311" customFormat="false" ht="27.75" hidden="false" customHeight="true" outlineLevel="0" collapsed="false">
      <c r="A311" s="160" t="n">
        <v>44659</v>
      </c>
      <c r="B311" s="201" t="s">
        <v>868</v>
      </c>
      <c r="C311" s="157" t="s">
        <v>110</v>
      </c>
      <c r="D311" s="157" t="s">
        <v>855</v>
      </c>
      <c r="E311" s="182"/>
      <c r="F311" s="182" t="n">
        <v>16500</v>
      </c>
      <c r="G311" s="179" t="n">
        <f aca="false">+G310+E311-F311</f>
        <v>2441795.68</v>
      </c>
      <c r="H311" s="176"/>
    </row>
    <row r="312" customFormat="false" ht="27.75" hidden="false" customHeight="true" outlineLevel="0" collapsed="false">
      <c r="A312" s="160" t="n">
        <v>44659</v>
      </c>
      <c r="B312" s="201" t="s">
        <v>869</v>
      </c>
      <c r="C312" s="157" t="s">
        <v>517</v>
      </c>
      <c r="D312" s="157" t="s">
        <v>855</v>
      </c>
      <c r="E312" s="182"/>
      <c r="F312" s="182" t="n">
        <v>16500</v>
      </c>
      <c r="G312" s="179" t="n">
        <f aca="false">+G311+E312-F312</f>
        <v>2425295.68</v>
      </c>
      <c r="H312" s="176"/>
    </row>
    <row r="313" customFormat="false" ht="27.75" hidden="false" customHeight="true" outlineLevel="0" collapsed="false">
      <c r="A313" s="160" t="n">
        <v>44659</v>
      </c>
      <c r="B313" s="201" t="s">
        <v>870</v>
      </c>
      <c r="C313" s="157" t="s">
        <v>113</v>
      </c>
      <c r="D313" s="157" t="s">
        <v>855</v>
      </c>
      <c r="E313" s="182"/>
      <c r="F313" s="182" t="n">
        <v>11500</v>
      </c>
      <c r="G313" s="179" t="n">
        <f aca="false">+G312+E313-F313</f>
        <v>2413795.68</v>
      </c>
      <c r="H313" s="176"/>
    </row>
    <row r="314" customFormat="false" ht="27.75" hidden="false" customHeight="true" outlineLevel="0" collapsed="false">
      <c r="A314" s="160" t="n">
        <v>44659</v>
      </c>
      <c r="B314" s="201" t="s">
        <v>871</v>
      </c>
      <c r="C314" s="157" t="s">
        <v>114</v>
      </c>
      <c r="D314" s="157" t="s">
        <v>855</v>
      </c>
      <c r="E314" s="182"/>
      <c r="F314" s="182" t="n">
        <v>26000</v>
      </c>
      <c r="G314" s="179" t="n">
        <f aca="false">+G313+E314-F314</f>
        <v>2387795.68</v>
      </c>
      <c r="H314" s="176"/>
    </row>
    <row r="315" customFormat="false" ht="27.75" hidden="false" customHeight="true" outlineLevel="0" collapsed="false">
      <c r="A315" s="160" t="n">
        <v>44659</v>
      </c>
      <c r="B315" s="201" t="s">
        <v>872</v>
      </c>
      <c r="C315" s="157" t="s">
        <v>189</v>
      </c>
      <c r="D315" s="157" t="s">
        <v>189</v>
      </c>
      <c r="E315" s="182"/>
      <c r="F315" s="182" t="n">
        <v>0</v>
      </c>
      <c r="G315" s="179" t="n">
        <f aca="false">+G314+E315-F315</f>
        <v>2387795.68</v>
      </c>
      <c r="H315" s="176"/>
    </row>
    <row r="316" customFormat="false" ht="27.75" hidden="false" customHeight="true" outlineLevel="0" collapsed="false">
      <c r="A316" s="160" t="n">
        <v>44659</v>
      </c>
      <c r="B316" s="201" t="s">
        <v>873</v>
      </c>
      <c r="C316" s="157" t="s">
        <v>189</v>
      </c>
      <c r="D316" s="157" t="s">
        <v>189</v>
      </c>
      <c r="E316" s="182"/>
      <c r="F316" s="182" t="n">
        <v>0</v>
      </c>
      <c r="G316" s="179" t="n">
        <f aca="false">+G315+E316-F316</f>
        <v>2387795.68</v>
      </c>
      <c r="H316" s="176"/>
    </row>
    <row r="317" customFormat="false" ht="27.75" hidden="false" customHeight="true" outlineLevel="0" collapsed="false">
      <c r="A317" s="160" t="n">
        <v>44659</v>
      </c>
      <c r="B317" s="201" t="s">
        <v>874</v>
      </c>
      <c r="C317" s="157" t="s">
        <v>189</v>
      </c>
      <c r="D317" s="157" t="s">
        <v>189</v>
      </c>
      <c r="E317" s="182"/>
      <c r="F317" s="182" t="n">
        <v>0</v>
      </c>
      <c r="G317" s="179" t="n">
        <f aca="false">+G316+E317-F317</f>
        <v>2387795.68</v>
      </c>
      <c r="H317" s="176"/>
    </row>
    <row r="318" customFormat="false" ht="27.75" hidden="false" customHeight="true" outlineLevel="0" collapsed="false">
      <c r="A318" s="160" t="n">
        <v>44659</v>
      </c>
      <c r="B318" s="201" t="s">
        <v>875</v>
      </c>
      <c r="C318" s="157" t="s">
        <v>328</v>
      </c>
      <c r="D318" s="157" t="s">
        <v>855</v>
      </c>
      <c r="E318" s="182"/>
      <c r="F318" s="182" t="n">
        <v>11500</v>
      </c>
      <c r="G318" s="179" t="n">
        <f aca="false">+G317+E318-F318</f>
        <v>2376295.68</v>
      </c>
      <c r="H318" s="176"/>
    </row>
    <row r="319" customFormat="false" ht="27.75" hidden="false" customHeight="true" outlineLevel="0" collapsed="false">
      <c r="A319" s="160" t="n">
        <v>44659</v>
      </c>
      <c r="B319" s="201" t="s">
        <v>876</v>
      </c>
      <c r="C319" s="157" t="s">
        <v>116</v>
      </c>
      <c r="D319" s="157" t="s">
        <v>855</v>
      </c>
      <c r="E319" s="182"/>
      <c r="F319" s="182" t="n">
        <v>16500</v>
      </c>
      <c r="G319" s="179" t="n">
        <f aca="false">+G318+E319-F319</f>
        <v>2359795.68</v>
      </c>
      <c r="H319" s="176"/>
    </row>
    <row r="320" customFormat="false" ht="27.75" hidden="false" customHeight="true" outlineLevel="0" collapsed="false">
      <c r="A320" s="160" t="n">
        <v>44659</v>
      </c>
      <c r="B320" s="201" t="s">
        <v>877</v>
      </c>
      <c r="C320" s="157" t="s">
        <v>117</v>
      </c>
      <c r="D320" s="157" t="s">
        <v>855</v>
      </c>
      <c r="E320" s="182"/>
      <c r="F320" s="182" t="n">
        <v>11500</v>
      </c>
      <c r="G320" s="179" t="n">
        <f aca="false">+G319+E320-F320</f>
        <v>2348295.68</v>
      </c>
      <c r="H320" s="176"/>
    </row>
    <row r="321" customFormat="false" ht="27.75" hidden="false" customHeight="true" outlineLevel="0" collapsed="false">
      <c r="A321" s="160" t="n">
        <v>44659</v>
      </c>
      <c r="B321" s="201" t="s">
        <v>878</v>
      </c>
      <c r="C321" s="157" t="s">
        <v>118</v>
      </c>
      <c r="D321" s="157" t="s">
        <v>855</v>
      </c>
      <c r="E321" s="182"/>
      <c r="F321" s="182" t="n">
        <v>16500</v>
      </c>
      <c r="G321" s="179" t="n">
        <f aca="false">+G320+E321-F321</f>
        <v>2331795.68</v>
      </c>
      <c r="H321" s="176"/>
    </row>
    <row r="322" customFormat="false" ht="27.75" hidden="false" customHeight="true" outlineLevel="0" collapsed="false">
      <c r="A322" s="160" t="n">
        <v>44659</v>
      </c>
      <c r="B322" s="201" t="s">
        <v>879</v>
      </c>
      <c r="C322" s="157" t="s">
        <v>119</v>
      </c>
      <c r="D322" s="157" t="s">
        <v>855</v>
      </c>
      <c r="E322" s="182"/>
      <c r="F322" s="182" t="n">
        <v>11500</v>
      </c>
      <c r="G322" s="179" t="n">
        <f aca="false">+G321+E322-F322</f>
        <v>2320295.68</v>
      </c>
      <c r="H322" s="176"/>
    </row>
    <row r="323" customFormat="false" ht="27.75" hidden="false" customHeight="true" outlineLevel="0" collapsed="false">
      <c r="A323" s="160" t="n">
        <v>44659</v>
      </c>
      <c r="B323" s="201" t="s">
        <v>880</v>
      </c>
      <c r="C323" s="157" t="s">
        <v>726</v>
      </c>
      <c r="D323" s="157" t="s">
        <v>855</v>
      </c>
      <c r="E323" s="182"/>
      <c r="F323" s="182" t="n">
        <v>5500</v>
      </c>
      <c r="G323" s="179" t="n">
        <f aca="false">+G322+E323-F323</f>
        <v>2314795.68</v>
      </c>
      <c r="H323" s="176"/>
    </row>
    <row r="324" customFormat="false" ht="27.75" hidden="false" customHeight="true" outlineLevel="0" collapsed="false">
      <c r="A324" s="160" t="n">
        <v>44659</v>
      </c>
      <c r="B324" s="201" t="s">
        <v>881</v>
      </c>
      <c r="C324" s="157" t="s">
        <v>189</v>
      </c>
      <c r="D324" s="157" t="s">
        <v>189</v>
      </c>
      <c r="E324" s="182"/>
      <c r="F324" s="182" t="n">
        <v>0</v>
      </c>
      <c r="G324" s="179" t="n">
        <f aca="false">+G323+E324-F324</f>
        <v>2314795.68</v>
      </c>
      <c r="H324" s="176"/>
    </row>
    <row r="325" customFormat="false" ht="27.75" hidden="false" customHeight="true" outlineLevel="0" collapsed="false">
      <c r="A325" s="160" t="n">
        <v>44659</v>
      </c>
      <c r="B325" s="201" t="s">
        <v>882</v>
      </c>
      <c r="C325" s="157" t="s">
        <v>303</v>
      </c>
      <c r="D325" s="157" t="s">
        <v>855</v>
      </c>
      <c r="E325" s="182"/>
      <c r="F325" s="182" t="n">
        <v>1916.67</v>
      </c>
      <c r="G325" s="179" t="n">
        <f aca="false">+G324+E325-F325</f>
        <v>2312879.01</v>
      </c>
      <c r="H325" s="176"/>
    </row>
    <row r="326" customFormat="false" ht="27.75" hidden="false" customHeight="true" outlineLevel="0" collapsed="false">
      <c r="A326" s="160" t="n">
        <v>44659</v>
      </c>
      <c r="B326" s="201" t="s">
        <v>883</v>
      </c>
      <c r="C326" s="157" t="s">
        <v>450</v>
      </c>
      <c r="D326" s="157" t="s">
        <v>855</v>
      </c>
      <c r="E326" s="182"/>
      <c r="F326" s="182" t="n">
        <v>3833.32</v>
      </c>
      <c r="G326" s="179" t="n">
        <f aca="false">+G325+E326-F326</f>
        <v>2309045.69</v>
      </c>
      <c r="H326" s="176"/>
    </row>
    <row r="327" customFormat="false" ht="27.75" hidden="false" customHeight="true" outlineLevel="0" collapsed="false">
      <c r="A327" s="160" t="n">
        <v>44671</v>
      </c>
      <c r="B327" s="201" t="s">
        <v>884</v>
      </c>
      <c r="C327" s="157" t="s">
        <v>100</v>
      </c>
      <c r="D327" s="157" t="s">
        <v>885</v>
      </c>
      <c r="E327" s="182"/>
      <c r="F327" s="182" t="n">
        <v>1095</v>
      </c>
      <c r="G327" s="179" t="n">
        <f aca="false">+G326+E327-F327</f>
        <v>2307950.69</v>
      </c>
      <c r="H327" s="176"/>
    </row>
    <row r="328" customFormat="false" ht="27.75" hidden="false" customHeight="true" outlineLevel="0" collapsed="false">
      <c r="A328" s="160" t="n">
        <v>44672</v>
      </c>
      <c r="B328" s="201" t="s">
        <v>886</v>
      </c>
      <c r="C328" s="157" t="s">
        <v>83</v>
      </c>
      <c r="D328" s="157" t="s">
        <v>887</v>
      </c>
      <c r="E328" s="182"/>
      <c r="F328" s="182" t="n">
        <v>85118</v>
      </c>
      <c r="G328" s="179" t="n">
        <f aca="false">+G327+E328-F328</f>
        <v>2222832.69</v>
      </c>
      <c r="H328" s="176"/>
    </row>
    <row r="329" customFormat="false" ht="27.75" hidden="false" customHeight="true" outlineLevel="0" collapsed="false">
      <c r="A329" s="160" t="n">
        <v>44676</v>
      </c>
      <c r="B329" s="201" t="s">
        <v>888</v>
      </c>
      <c r="C329" s="157" t="s">
        <v>100</v>
      </c>
      <c r="D329" s="157" t="s">
        <v>889</v>
      </c>
      <c r="E329" s="182"/>
      <c r="F329" s="182" t="n">
        <v>15000</v>
      </c>
      <c r="G329" s="179" t="n">
        <f aca="false">+G328+E329-F329</f>
        <v>2207832.69</v>
      </c>
      <c r="H329" s="176"/>
    </row>
    <row r="330" customFormat="false" ht="27.75" hidden="false" customHeight="true" outlineLevel="0" collapsed="false">
      <c r="A330" s="160" t="n">
        <v>44676</v>
      </c>
      <c r="B330" s="201"/>
      <c r="C330" s="157" t="s">
        <v>81</v>
      </c>
      <c r="D330" s="157" t="s">
        <v>890</v>
      </c>
      <c r="E330" s="182" t="n">
        <v>2298</v>
      </c>
      <c r="F330" s="182"/>
      <c r="G330" s="179" t="n">
        <f aca="false">+G329+E330-F330</f>
        <v>2210130.69</v>
      </c>
      <c r="H330" s="176"/>
    </row>
    <row r="331" customFormat="false" ht="27.75" hidden="false" customHeight="true" outlineLevel="0" collapsed="false">
      <c r="A331" s="160" t="n">
        <v>44676</v>
      </c>
      <c r="B331" s="201" t="s">
        <v>891</v>
      </c>
      <c r="C331" s="157" t="s">
        <v>100</v>
      </c>
      <c r="D331" s="157" t="s">
        <v>892</v>
      </c>
      <c r="E331" s="182"/>
      <c r="F331" s="182" t="n">
        <v>35993.65</v>
      </c>
      <c r="G331" s="179" t="n">
        <f aca="false">+G330+E331-F331</f>
        <v>2174137.04</v>
      </c>
      <c r="H331" s="176"/>
    </row>
    <row r="332" customFormat="false" ht="27.75" hidden="false" customHeight="true" outlineLevel="0" collapsed="false">
      <c r="A332" s="160" t="n">
        <v>44676</v>
      </c>
      <c r="B332" s="201" t="s">
        <v>893</v>
      </c>
      <c r="C332" s="157" t="s">
        <v>319</v>
      </c>
      <c r="D332" s="157" t="s">
        <v>892</v>
      </c>
      <c r="E332" s="182"/>
      <c r="F332" s="182" t="n">
        <v>9409</v>
      </c>
      <c r="G332" s="179" t="n">
        <f aca="false">+G331+E332-F332</f>
        <v>2164728.04</v>
      </c>
      <c r="H332" s="176"/>
    </row>
    <row r="333" customFormat="false" ht="27.75" hidden="false" customHeight="true" outlineLevel="0" collapsed="false">
      <c r="A333" s="160" t="n">
        <v>44676</v>
      </c>
      <c r="B333" s="201" t="s">
        <v>894</v>
      </c>
      <c r="C333" s="157" t="s">
        <v>103</v>
      </c>
      <c r="D333" s="157" t="s">
        <v>892</v>
      </c>
      <c r="E333" s="182"/>
      <c r="F333" s="182" t="n">
        <v>23522.5</v>
      </c>
      <c r="G333" s="179" t="n">
        <f aca="false">+G332+E333-F333</f>
        <v>2141205.54</v>
      </c>
      <c r="H333" s="176"/>
    </row>
    <row r="334" customFormat="false" ht="27.75" hidden="false" customHeight="true" outlineLevel="0" collapsed="false">
      <c r="A334" s="160" t="n">
        <v>43215</v>
      </c>
      <c r="B334" s="201" t="s">
        <v>895</v>
      </c>
      <c r="C334" s="157" t="s">
        <v>246</v>
      </c>
      <c r="D334" s="157" t="s">
        <v>892</v>
      </c>
      <c r="E334" s="182"/>
      <c r="F334" s="182" t="n">
        <v>12419.88</v>
      </c>
      <c r="G334" s="179" t="n">
        <f aca="false">+G333+E334-F334</f>
        <v>2128785.66</v>
      </c>
      <c r="H334" s="176"/>
    </row>
    <row r="335" customFormat="false" ht="27.75" hidden="false" customHeight="true" outlineLevel="0" collapsed="false">
      <c r="A335" s="160" t="n">
        <v>44676</v>
      </c>
      <c r="B335" s="201" t="s">
        <v>896</v>
      </c>
      <c r="C335" s="157" t="s">
        <v>104</v>
      </c>
      <c r="D335" s="157" t="s">
        <v>892</v>
      </c>
      <c r="E335" s="182"/>
      <c r="F335" s="182" t="n">
        <v>25219.88</v>
      </c>
      <c r="G335" s="179" t="n">
        <f aca="false">+G334+E335-F335</f>
        <v>2103565.78</v>
      </c>
      <c r="H335" s="176"/>
    </row>
    <row r="336" customFormat="false" ht="27.75" hidden="false" customHeight="true" outlineLevel="0" collapsed="false">
      <c r="A336" s="160" t="n">
        <v>44676</v>
      </c>
      <c r="B336" s="201" t="s">
        <v>897</v>
      </c>
      <c r="C336" s="157" t="s">
        <v>189</v>
      </c>
      <c r="D336" s="157" t="s">
        <v>189</v>
      </c>
      <c r="E336" s="182"/>
      <c r="F336" s="182" t="n">
        <v>0</v>
      </c>
      <c r="G336" s="179" t="n">
        <f aca="false">+G335+E336-F336</f>
        <v>2103565.78</v>
      </c>
      <c r="H336" s="176"/>
    </row>
    <row r="337" customFormat="false" ht="27.75" hidden="false" customHeight="true" outlineLevel="0" collapsed="false">
      <c r="A337" s="160" t="n">
        <v>44676</v>
      </c>
      <c r="B337" s="201" t="s">
        <v>898</v>
      </c>
      <c r="C337" s="157" t="s">
        <v>189</v>
      </c>
      <c r="D337" s="157" t="s">
        <v>189</v>
      </c>
      <c r="E337" s="182"/>
      <c r="F337" s="182" t="n">
        <v>0</v>
      </c>
      <c r="G337" s="179" t="n">
        <f aca="false">+G336+E337-F337</f>
        <v>2103565.78</v>
      </c>
      <c r="H337" s="176"/>
    </row>
    <row r="338" customFormat="false" ht="27.75" hidden="false" customHeight="true" outlineLevel="0" collapsed="false">
      <c r="A338" s="160" t="n">
        <v>44676</v>
      </c>
      <c r="B338" s="201" t="s">
        <v>899</v>
      </c>
      <c r="C338" s="157" t="s">
        <v>189</v>
      </c>
      <c r="D338" s="157" t="s">
        <v>189</v>
      </c>
      <c r="E338" s="182"/>
      <c r="F338" s="182" t="n">
        <v>0</v>
      </c>
      <c r="G338" s="179" t="n">
        <f aca="false">+G337+E338-F338</f>
        <v>2103565.78</v>
      </c>
      <c r="H338" s="176"/>
    </row>
    <row r="339" customFormat="false" ht="27.75" hidden="false" customHeight="true" outlineLevel="0" collapsed="false">
      <c r="A339" s="160" t="n">
        <v>44676</v>
      </c>
      <c r="B339" s="201" t="s">
        <v>900</v>
      </c>
      <c r="C339" s="157" t="s">
        <v>189</v>
      </c>
      <c r="D339" s="157" t="s">
        <v>189</v>
      </c>
      <c r="E339" s="182"/>
      <c r="F339" s="182" t="n">
        <v>0</v>
      </c>
      <c r="G339" s="179" t="n">
        <f aca="false">+G338+E339-F339</f>
        <v>2103565.78</v>
      </c>
      <c r="H339" s="176"/>
    </row>
    <row r="340" customFormat="false" ht="27.75" hidden="false" customHeight="true" outlineLevel="0" collapsed="false">
      <c r="A340" s="160" t="n">
        <v>44676</v>
      </c>
      <c r="B340" s="201" t="s">
        <v>901</v>
      </c>
      <c r="C340" s="157" t="s">
        <v>189</v>
      </c>
      <c r="D340" s="157" t="s">
        <v>189</v>
      </c>
      <c r="E340" s="182"/>
      <c r="F340" s="182" t="n">
        <v>0</v>
      </c>
      <c r="G340" s="179" t="n">
        <f aca="false">+G339+E340-F340</f>
        <v>2103565.78</v>
      </c>
      <c r="H340" s="176"/>
    </row>
    <row r="341" customFormat="false" ht="27.75" hidden="false" customHeight="true" outlineLevel="0" collapsed="false">
      <c r="A341" s="160" t="n">
        <v>44676</v>
      </c>
      <c r="B341" s="201" t="s">
        <v>902</v>
      </c>
      <c r="C341" s="157" t="s">
        <v>110</v>
      </c>
      <c r="D341" s="157" t="s">
        <v>892</v>
      </c>
      <c r="E341" s="182"/>
      <c r="F341" s="182" t="n">
        <v>15524.85</v>
      </c>
      <c r="G341" s="179" t="n">
        <f aca="false">+G340+E341-F341</f>
        <v>2088040.93</v>
      </c>
      <c r="H341" s="176"/>
    </row>
    <row r="342" customFormat="false" ht="27.75" hidden="false" customHeight="true" outlineLevel="0" collapsed="false">
      <c r="A342" s="160" t="n">
        <v>44676</v>
      </c>
      <c r="B342" s="201" t="s">
        <v>903</v>
      </c>
      <c r="C342" s="157" t="s">
        <v>517</v>
      </c>
      <c r="D342" s="157" t="s">
        <v>892</v>
      </c>
      <c r="E342" s="182"/>
      <c r="F342" s="182" t="n">
        <v>15524.85</v>
      </c>
      <c r="G342" s="179" t="n">
        <f aca="false">+G341+E342-F342</f>
        <v>2072516.08</v>
      </c>
      <c r="H342" s="176"/>
    </row>
    <row r="343" customFormat="false" ht="27.75" hidden="false" customHeight="true" outlineLevel="0" collapsed="false">
      <c r="A343" s="160" t="n">
        <v>44676</v>
      </c>
      <c r="B343" s="201" t="s">
        <v>904</v>
      </c>
      <c r="C343" s="157" t="s">
        <v>189</v>
      </c>
      <c r="D343" s="157" t="s">
        <v>189</v>
      </c>
      <c r="E343" s="182"/>
      <c r="F343" s="182" t="n">
        <v>0</v>
      </c>
      <c r="G343" s="179" t="n">
        <f aca="false">+G342+E343-F343</f>
        <v>2072516.08</v>
      </c>
      <c r="H343" s="176"/>
    </row>
    <row r="344" customFormat="false" ht="27.75" hidden="false" customHeight="true" outlineLevel="0" collapsed="false">
      <c r="A344" s="160" t="n">
        <v>44676</v>
      </c>
      <c r="B344" s="201" t="s">
        <v>905</v>
      </c>
      <c r="C344" s="157" t="s">
        <v>113</v>
      </c>
      <c r="D344" s="157" t="s">
        <v>892</v>
      </c>
      <c r="E344" s="182"/>
      <c r="F344" s="182" t="n">
        <v>10820.35</v>
      </c>
      <c r="G344" s="179" t="n">
        <f aca="false">+G343+E344-F344</f>
        <v>2061695.73</v>
      </c>
      <c r="H344" s="176"/>
    </row>
    <row r="345" customFormat="false" ht="27.75" hidden="false" customHeight="true" outlineLevel="0" collapsed="false">
      <c r="A345" s="160" t="n">
        <v>44676</v>
      </c>
      <c r="B345" s="201" t="s">
        <v>906</v>
      </c>
      <c r="C345" s="157" t="s">
        <v>114</v>
      </c>
      <c r="D345" s="157" t="s">
        <v>892</v>
      </c>
      <c r="E345" s="182"/>
      <c r="F345" s="182" t="n">
        <v>24463.4</v>
      </c>
      <c r="G345" s="179" t="n">
        <f aca="false">+G344+E345-F345</f>
        <v>2037232.33</v>
      </c>
      <c r="H345" s="176"/>
    </row>
    <row r="346" customFormat="false" ht="27.75" hidden="false" customHeight="true" outlineLevel="0" collapsed="false">
      <c r="A346" s="160" t="n">
        <v>44676</v>
      </c>
      <c r="B346" s="201" t="s">
        <v>907</v>
      </c>
      <c r="C346" s="157" t="s">
        <v>189</v>
      </c>
      <c r="D346" s="157" t="s">
        <v>189</v>
      </c>
      <c r="E346" s="182"/>
      <c r="F346" s="182" t="n">
        <v>0</v>
      </c>
      <c r="G346" s="179" t="n">
        <f aca="false">+G345+E346-F346</f>
        <v>2037232.33</v>
      </c>
      <c r="H346" s="176"/>
    </row>
    <row r="347" customFormat="false" ht="27.75" hidden="false" customHeight="true" outlineLevel="0" collapsed="false">
      <c r="A347" s="160" t="n">
        <v>44676</v>
      </c>
      <c r="B347" s="201" t="s">
        <v>908</v>
      </c>
      <c r="C347" s="157" t="s">
        <v>452</v>
      </c>
      <c r="D347" s="157" t="s">
        <v>892</v>
      </c>
      <c r="E347" s="182"/>
      <c r="F347" s="182" t="n">
        <v>10820.35</v>
      </c>
      <c r="G347" s="179" t="n">
        <f aca="false">+G346+E347-F347</f>
        <v>2026411.98</v>
      </c>
      <c r="H347" s="176"/>
    </row>
    <row r="348" customFormat="false" ht="27.75" hidden="false" customHeight="true" outlineLevel="0" collapsed="false">
      <c r="A348" s="160" t="n">
        <v>44676</v>
      </c>
      <c r="B348" s="201" t="s">
        <v>909</v>
      </c>
      <c r="C348" s="157" t="s">
        <v>116</v>
      </c>
      <c r="D348" s="157" t="s">
        <v>892</v>
      </c>
      <c r="E348" s="182"/>
      <c r="F348" s="182" t="n">
        <v>15524.85</v>
      </c>
      <c r="G348" s="179" t="n">
        <f aca="false">+G347+E348-F348</f>
        <v>2010887.13</v>
      </c>
      <c r="H348" s="176"/>
    </row>
    <row r="349" customFormat="false" ht="27.75" hidden="false" customHeight="true" outlineLevel="0" collapsed="false">
      <c r="A349" s="160" t="n">
        <v>44676</v>
      </c>
      <c r="B349" s="201" t="s">
        <v>910</v>
      </c>
      <c r="C349" s="157" t="s">
        <v>189</v>
      </c>
      <c r="D349" s="157" t="s">
        <v>189</v>
      </c>
      <c r="E349" s="182"/>
      <c r="F349" s="182" t="n">
        <v>0</v>
      </c>
      <c r="G349" s="179" t="n">
        <f aca="false">+G348+E349-F349</f>
        <v>2010887.13</v>
      </c>
      <c r="H349" s="176"/>
    </row>
    <row r="350" customFormat="false" ht="27.75" hidden="false" customHeight="true" outlineLevel="0" collapsed="false">
      <c r="A350" s="160" t="n">
        <v>44676</v>
      </c>
      <c r="B350" s="201" t="s">
        <v>911</v>
      </c>
      <c r="C350" s="157" t="s">
        <v>117</v>
      </c>
      <c r="D350" s="157" t="s">
        <v>892</v>
      </c>
      <c r="E350" s="182"/>
      <c r="F350" s="182" t="n">
        <v>10820.35</v>
      </c>
      <c r="G350" s="179" t="n">
        <f aca="false">+G349+E350-F350</f>
        <v>2000066.78</v>
      </c>
      <c r="H350" s="176"/>
    </row>
    <row r="351" customFormat="false" ht="27.75" hidden="false" customHeight="true" outlineLevel="0" collapsed="false">
      <c r="A351" s="160" t="n">
        <v>44676</v>
      </c>
      <c r="B351" s="201" t="s">
        <v>912</v>
      </c>
      <c r="C351" s="157" t="s">
        <v>189</v>
      </c>
      <c r="D351" s="157" t="s">
        <v>189</v>
      </c>
      <c r="E351" s="182"/>
      <c r="F351" s="182" t="n">
        <v>0</v>
      </c>
      <c r="G351" s="179" t="n">
        <f aca="false">+G350+E351-F351</f>
        <v>2000066.78</v>
      </c>
      <c r="H351" s="176"/>
    </row>
    <row r="352" customFormat="false" ht="27.75" hidden="false" customHeight="true" outlineLevel="0" collapsed="false">
      <c r="A352" s="160" t="n">
        <v>44676</v>
      </c>
      <c r="B352" s="201" t="s">
        <v>913</v>
      </c>
      <c r="C352" s="157" t="s">
        <v>118</v>
      </c>
      <c r="D352" s="157" t="s">
        <v>892</v>
      </c>
      <c r="E352" s="182"/>
      <c r="F352" s="182" t="n">
        <v>15524.85</v>
      </c>
      <c r="G352" s="179" t="n">
        <f aca="false">+G351+E352-F352</f>
        <v>1984541.93</v>
      </c>
      <c r="H352" s="176"/>
    </row>
    <row r="353" customFormat="false" ht="27.75" hidden="false" customHeight="true" outlineLevel="0" collapsed="false">
      <c r="A353" s="160" t="n">
        <v>44676</v>
      </c>
      <c r="B353" s="201" t="s">
        <v>914</v>
      </c>
      <c r="C353" s="157" t="s">
        <v>119</v>
      </c>
      <c r="D353" s="157" t="s">
        <v>892</v>
      </c>
      <c r="E353" s="182"/>
      <c r="F353" s="182" t="n">
        <v>10820.35</v>
      </c>
      <c r="G353" s="179" t="n">
        <f aca="false">+G352+E353-F353</f>
        <v>1973721.58</v>
      </c>
      <c r="H353" s="176"/>
    </row>
    <row r="354" customFormat="false" ht="27.75" hidden="false" customHeight="true" outlineLevel="0" collapsed="false">
      <c r="A354" s="160" t="n">
        <v>44676</v>
      </c>
      <c r="B354" s="201" t="s">
        <v>915</v>
      </c>
      <c r="C354" s="157" t="s">
        <v>189</v>
      </c>
      <c r="D354" s="157" t="s">
        <v>189</v>
      </c>
      <c r="E354" s="182"/>
      <c r="F354" s="182" t="n">
        <v>0</v>
      </c>
      <c r="G354" s="179" t="n">
        <f aca="false">+G353+E354-F354</f>
        <v>1973721.58</v>
      </c>
      <c r="H354" s="176"/>
    </row>
    <row r="355" customFormat="false" ht="27.75" hidden="false" customHeight="true" outlineLevel="0" collapsed="false">
      <c r="A355" s="160" t="n">
        <v>44676</v>
      </c>
      <c r="B355" s="201" t="s">
        <v>916</v>
      </c>
      <c r="C355" s="157" t="s">
        <v>239</v>
      </c>
      <c r="D355" s="157" t="s">
        <v>892</v>
      </c>
      <c r="E355" s="182"/>
      <c r="F355" s="182" t="n">
        <v>15524.85</v>
      </c>
      <c r="G355" s="179" t="n">
        <f aca="false">+G354+E355-F355</f>
        <v>1958196.73</v>
      </c>
      <c r="H355" s="176"/>
    </row>
    <row r="356" customFormat="false" ht="27.75" hidden="false" customHeight="true" outlineLevel="0" collapsed="false">
      <c r="A356" s="160" t="n">
        <v>44676</v>
      </c>
      <c r="B356" s="201" t="s">
        <v>917</v>
      </c>
      <c r="C356" s="157" t="s">
        <v>450</v>
      </c>
      <c r="D356" s="157" t="s">
        <v>892</v>
      </c>
      <c r="E356" s="182"/>
      <c r="F356" s="182" t="n">
        <v>10820.35</v>
      </c>
      <c r="G356" s="179" t="n">
        <f aca="false">+G355+E356-F356</f>
        <v>1947376.38</v>
      </c>
      <c r="H356" s="176"/>
    </row>
    <row r="357" customFormat="false" ht="27.75" hidden="false" customHeight="true" outlineLevel="0" collapsed="false">
      <c r="A357" s="160" t="n">
        <v>44676</v>
      </c>
      <c r="B357" s="201" t="s">
        <v>918</v>
      </c>
      <c r="C357" s="157" t="s">
        <v>303</v>
      </c>
      <c r="D357" s="157" t="s">
        <v>892</v>
      </c>
      <c r="E357" s="182"/>
      <c r="F357" s="182" t="n">
        <v>10820.35</v>
      </c>
      <c r="G357" s="179" t="n">
        <f aca="false">+G356+E357-F357</f>
        <v>1936556.03</v>
      </c>
      <c r="H357" s="176"/>
    </row>
    <row r="358" customFormat="false" ht="27.75" hidden="false" customHeight="true" outlineLevel="0" collapsed="false">
      <c r="A358" s="160" t="n">
        <v>44676</v>
      </c>
      <c r="B358" s="201" t="s">
        <v>919</v>
      </c>
      <c r="C358" s="157" t="s">
        <v>106</v>
      </c>
      <c r="D358" s="157" t="s">
        <v>892</v>
      </c>
      <c r="E358" s="182"/>
      <c r="F358" s="182" t="n">
        <v>13172.6</v>
      </c>
      <c r="G358" s="179" t="n">
        <f aca="false">+G357+E358-F358</f>
        <v>1923383.43</v>
      </c>
      <c r="H358" s="176"/>
    </row>
    <row r="359" customFormat="false" ht="27.75" hidden="false" customHeight="true" outlineLevel="0" collapsed="false">
      <c r="A359" s="160" t="n">
        <v>44676</v>
      </c>
      <c r="B359" s="201" t="s">
        <v>920</v>
      </c>
      <c r="C359" s="157" t="s">
        <v>105</v>
      </c>
      <c r="D359" s="157" t="s">
        <v>892</v>
      </c>
      <c r="E359" s="182"/>
      <c r="F359" s="182" t="n">
        <v>13172.6</v>
      </c>
      <c r="G359" s="179" t="n">
        <f aca="false">+G358+E359-F359</f>
        <v>1910210.83</v>
      </c>
      <c r="H359" s="176"/>
    </row>
    <row r="360" customFormat="false" ht="27.75" hidden="false" customHeight="true" outlineLevel="0" collapsed="false">
      <c r="A360" s="160" t="n">
        <v>44676</v>
      </c>
      <c r="B360" s="201" t="s">
        <v>921</v>
      </c>
      <c r="C360" s="157" t="s">
        <v>189</v>
      </c>
      <c r="D360" s="157" t="s">
        <v>189</v>
      </c>
      <c r="E360" s="182"/>
      <c r="F360" s="182" t="n">
        <v>0</v>
      </c>
      <c r="G360" s="179" t="n">
        <f aca="false">+G359+E360-F360</f>
        <v>1910210.83</v>
      </c>
      <c r="H360" s="176"/>
    </row>
    <row r="361" customFormat="false" ht="27.75" hidden="false" customHeight="true" outlineLevel="0" collapsed="false">
      <c r="A361" s="160" t="n">
        <v>44676</v>
      </c>
      <c r="B361" s="201" t="s">
        <v>922</v>
      </c>
      <c r="C361" s="157" t="s">
        <v>109</v>
      </c>
      <c r="D361" s="157" t="s">
        <v>892</v>
      </c>
      <c r="E361" s="182"/>
      <c r="F361" s="182" t="n">
        <v>13172.6</v>
      </c>
      <c r="G361" s="179" t="n">
        <f aca="false">+G360+E361-F361</f>
        <v>1897038.23</v>
      </c>
      <c r="H361" s="176"/>
    </row>
    <row r="362" customFormat="false" ht="27.75" hidden="false" customHeight="true" outlineLevel="0" collapsed="false">
      <c r="A362" s="160" t="n">
        <v>44676</v>
      </c>
      <c r="B362" s="201" t="s">
        <v>923</v>
      </c>
      <c r="C362" s="157" t="s">
        <v>189</v>
      </c>
      <c r="D362" s="157" t="s">
        <v>189</v>
      </c>
      <c r="E362" s="182"/>
      <c r="F362" s="182"/>
      <c r="G362" s="179" t="n">
        <f aca="false">+G361+E362-F362</f>
        <v>1897038.23</v>
      </c>
      <c r="H362" s="176"/>
    </row>
    <row r="363" customFormat="false" ht="27.75" hidden="false" customHeight="true" outlineLevel="0" collapsed="false">
      <c r="A363" s="160" t="n">
        <v>44676</v>
      </c>
      <c r="B363" s="201" t="s">
        <v>924</v>
      </c>
      <c r="C363" s="157" t="s">
        <v>107</v>
      </c>
      <c r="D363" s="157" t="s">
        <v>470</v>
      </c>
      <c r="E363" s="182"/>
      <c r="F363" s="182" t="n">
        <v>13172.6</v>
      </c>
      <c r="G363" s="179" t="n">
        <f aca="false">+G362+E363-F363</f>
        <v>1883865.63</v>
      </c>
      <c r="H363" s="176"/>
    </row>
    <row r="364" customFormat="false" ht="27.75" hidden="false" customHeight="true" outlineLevel="0" collapsed="false">
      <c r="A364" s="160" t="n">
        <v>44676</v>
      </c>
      <c r="B364" s="201" t="s">
        <v>925</v>
      </c>
      <c r="C364" s="157" t="s">
        <v>516</v>
      </c>
      <c r="D364" s="157" t="s">
        <v>470</v>
      </c>
      <c r="E364" s="182"/>
      <c r="F364" s="182" t="n">
        <v>13172.6</v>
      </c>
      <c r="G364" s="179" t="n">
        <f aca="false">+G363+E364-F364</f>
        <v>1870693.03</v>
      </c>
      <c r="H364" s="176"/>
    </row>
    <row r="365" customFormat="false" ht="27.75" hidden="false" customHeight="true" outlineLevel="0" collapsed="false">
      <c r="A365" s="160" t="n">
        <v>44676</v>
      </c>
      <c r="B365" s="201" t="s">
        <v>926</v>
      </c>
      <c r="C365" s="157" t="s">
        <v>189</v>
      </c>
      <c r="D365" s="157" t="s">
        <v>189</v>
      </c>
      <c r="E365" s="182"/>
      <c r="F365" s="182" t="n">
        <v>0</v>
      </c>
      <c r="G365" s="179" t="n">
        <f aca="false">+G364+E365-F365</f>
        <v>1870693.03</v>
      </c>
      <c r="H365" s="176"/>
    </row>
    <row r="366" customFormat="false" ht="27.75" hidden="false" customHeight="true" outlineLevel="0" collapsed="false">
      <c r="A366" s="160" t="n">
        <v>44676</v>
      </c>
      <c r="B366" s="201" t="s">
        <v>927</v>
      </c>
      <c r="C366" s="157" t="s">
        <v>301</v>
      </c>
      <c r="D366" s="157" t="s">
        <v>470</v>
      </c>
      <c r="E366" s="182"/>
      <c r="F366" s="182" t="n">
        <v>14113.5</v>
      </c>
      <c r="G366" s="179" t="n">
        <f aca="false">+G365+E366-F366</f>
        <v>1856579.53</v>
      </c>
      <c r="H366" s="176"/>
    </row>
    <row r="367" customFormat="false" ht="27.75" hidden="false" customHeight="true" outlineLevel="0" collapsed="false">
      <c r="A367" s="160" t="n">
        <v>44676</v>
      </c>
      <c r="B367" s="201" t="s">
        <v>928</v>
      </c>
      <c r="C367" s="157" t="s">
        <v>189</v>
      </c>
      <c r="D367" s="157" t="s">
        <v>189</v>
      </c>
      <c r="E367" s="182"/>
      <c r="F367" s="182" t="n">
        <v>0</v>
      </c>
      <c r="G367" s="179" t="n">
        <f aca="false">+G366+E367-F367</f>
        <v>1856579.53</v>
      </c>
      <c r="H367" s="176"/>
    </row>
    <row r="368" customFormat="false" ht="27.75" hidden="false" customHeight="true" outlineLevel="0" collapsed="false">
      <c r="A368" s="160" t="n">
        <v>44676</v>
      </c>
      <c r="B368" s="201" t="s">
        <v>929</v>
      </c>
      <c r="C368" s="157" t="s">
        <v>100</v>
      </c>
      <c r="D368" s="157" t="s">
        <v>292</v>
      </c>
      <c r="E368" s="182"/>
      <c r="F368" s="182" t="n">
        <v>4950</v>
      </c>
      <c r="G368" s="179" t="n">
        <f aca="false">+G367+E368-F368</f>
        <v>1851629.53</v>
      </c>
      <c r="H368" s="176"/>
    </row>
    <row r="369" customFormat="false" ht="27.75" hidden="false" customHeight="true" outlineLevel="0" collapsed="false">
      <c r="A369" s="160" t="n">
        <v>44676</v>
      </c>
      <c r="B369" s="201" t="s">
        <v>930</v>
      </c>
      <c r="C369" s="157" t="s">
        <v>100</v>
      </c>
      <c r="D369" s="157" t="s">
        <v>931</v>
      </c>
      <c r="E369" s="182"/>
      <c r="F369" s="182" t="n">
        <v>823</v>
      </c>
      <c r="G369" s="179" t="n">
        <f aca="false">+G368+E369-F369</f>
        <v>1850806.53</v>
      </c>
      <c r="H369" s="176"/>
    </row>
    <row r="370" customFormat="false" ht="27.75" hidden="false" customHeight="true" outlineLevel="0" collapsed="false">
      <c r="A370" s="160" t="n">
        <v>44681</v>
      </c>
      <c r="B370" s="201"/>
      <c r="C370" s="157" t="s">
        <v>247</v>
      </c>
      <c r="D370" s="157"/>
      <c r="E370" s="157"/>
      <c r="F370" s="182" t="n">
        <v>2966.85</v>
      </c>
      <c r="G370" s="179" t="n">
        <f aca="false">+G369+E370-F370</f>
        <v>1847839.68</v>
      </c>
      <c r="H370" s="176"/>
    </row>
    <row r="371" customFormat="false" ht="27.75" hidden="false" customHeight="true" outlineLevel="0" collapsed="false">
      <c r="A371" s="192" t="s">
        <v>932</v>
      </c>
      <c r="B371" s="189"/>
      <c r="C371" s="157"/>
      <c r="D371" s="157" t="s">
        <v>933</v>
      </c>
      <c r="E371" s="157"/>
      <c r="F371" s="182"/>
      <c r="G371" s="179" t="n">
        <f aca="false">+G370+E371-F371</f>
        <v>1847839.68</v>
      </c>
      <c r="H371" s="176"/>
    </row>
    <row r="372" customFormat="false" ht="27.75" hidden="false" customHeight="true" outlineLevel="0" collapsed="false">
      <c r="A372" s="160" t="n">
        <v>44684</v>
      </c>
      <c r="B372" s="201" t="s">
        <v>934</v>
      </c>
      <c r="C372" s="157" t="s">
        <v>100</v>
      </c>
      <c r="D372" s="157" t="s">
        <v>478</v>
      </c>
      <c r="E372" s="182"/>
      <c r="F372" s="182" t="n">
        <v>1000</v>
      </c>
      <c r="G372" s="179" t="n">
        <f aca="false">+G371+E372-F372</f>
        <v>1846839.68</v>
      </c>
      <c r="H372" s="176"/>
    </row>
    <row r="373" customFormat="false" ht="27.75" hidden="false" customHeight="true" outlineLevel="0" collapsed="false">
      <c r="A373" s="160" t="n">
        <v>44684</v>
      </c>
      <c r="B373" s="201" t="s">
        <v>935</v>
      </c>
      <c r="C373" s="202" t="s">
        <v>936</v>
      </c>
      <c r="D373" s="157" t="s">
        <v>937</v>
      </c>
      <c r="E373" s="182"/>
      <c r="F373" s="182" t="n">
        <v>5442.8</v>
      </c>
      <c r="G373" s="179" t="n">
        <f aca="false">+G372+E373-F373</f>
        <v>1841396.88</v>
      </c>
      <c r="H373" s="176"/>
    </row>
    <row r="374" customFormat="false" ht="27.75" hidden="false" customHeight="true" outlineLevel="0" collapsed="false">
      <c r="A374" s="160" t="n">
        <v>44685</v>
      </c>
      <c r="B374" s="201" t="s">
        <v>938</v>
      </c>
      <c r="C374" s="149" t="s">
        <v>939</v>
      </c>
      <c r="D374" s="157" t="s">
        <v>940</v>
      </c>
      <c r="E374" s="182"/>
      <c r="F374" s="182" t="n">
        <v>13653.78</v>
      </c>
      <c r="G374" s="179" t="n">
        <f aca="false">+G373+E374-F374</f>
        <v>1827743.1</v>
      </c>
      <c r="H374" s="176"/>
    </row>
    <row r="375" customFormat="false" ht="27.75" hidden="false" customHeight="true" outlineLevel="0" collapsed="false">
      <c r="A375" s="160" t="n">
        <v>44687</v>
      </c>
      <c r="B375" s="201" t="s">
        <v>941</v>
      </c>
      <c r="C375" s="157" t="s">
        <v>100</v>
      </c>
      <c r="D375" s="157" t="s">
        <v>942</v>
      </c>
      <c r="E375" s="182"/>
      <c r="F375" s="182" t="n">
        <v>600</v>
      </c>
      <c r="G375" s="179" t="n">
        <f aca="false">+G374+E375-F375</f>
        <v>1827143.1</v>
      </c>
      <c r="H375" s="176"/>
    </row>
    <row r="376" customFormat="false" ht="27.75" hidden="false" customHeight="true" outlineLevel="0" collapsed="false">
      <c r="A376" s="160" t="n">
        <v>44690</v>
      </c>
      <c r="B376" s="201" t="s">
        <v>943</v>
      </c>
      <c r="C376" s="157" t="s">
        <v>944</v>
      </c>
      <c r="D376" s="157" t="s">
        <v>485</v>
      </c>
      <c r="E376" s="182"/>
      <c r="F376" s="182" t="n">
        <v>1860</v>
      </c>
      <c r="G376" s="179" t="n">
        <f aca="false">+G375+E376-F376</f>
        <v>1825283.1</v>
      </c>
      <c r="H376" s="176"/>
    </row>
    <row r="377" customFormat="false" ht="27.75" hidden="false" customHeight="true" outlineLevel="0" collapsed="false">
      <c r="A377" s="160" t="n">
        <v>44692</v>
      </c>
      <c r="B377" s="201" t="s">
        <v>945</v>
      </c>
      <c r="C377" s="157" t="s">
        <v>100</v>
      </c>
      <c r="D377" s="157" t="s">
        <v>946</v>
      </c>
      <c r="E377" s="182"/>
      <c r="F377" s="182" t="n">
        <v>12000</v>
      </c>
      <c r="G377" s="179" t="n">
        <f aca="false">+G376+E377-F377</f>
        <v>1813283.1</v>
      </c>
      <c r="H377" s="176"/>
    </row>
    <row r="378" customFormat="false" ht="27.75" hidden="false" customHeight="true" outlineLevel="0" collapsed="false">
      <c r="A378" s="160" t="n">
        <v>44698</v>
      </c>
      <c r="B378" s="201"/>
      <c r="C378" s="157" t="s">
        <v>81</v>
      </c>
      <c r="D378" s="157" t="s">
        <v>947</v>
      </c>
      <c r="E378" s="182" t="n">
        <v>67.33</v>
      </c>
      <c r="F378" s="182"/>
      <c r="G378" s="179" t="n">
        <f aca="false">+G377+E378-F378</f>
        <v>1813350.43</v>
      </c>
      <c r="H378" s="176"/>
    </row>
    <row r="379" customFormat="false" ht="27.75" hidden="false" customHeight="true" outlineLevel="0" collapsed="false">
      <c r="A379" s="160" t="n">
        <v>44700</v>
      </c>
      <c r="B379" s="201" t="s">
        <v>948</v>
      </c>
      <c r="C379" s="157" t="s">
        <v>949</v>
      </c>
      <c r="D379" s="157" t="s">
        <v>950</v>
      </c>
      <c r="E379" s="182"/>
      <c r="F379" s="182" t="n">
        <v>10000</v>
      </c>
      <c r="G379" s="179" t="n">
        <f aca="false">+G378+E379-F379</f>
        <v>1803350.43</v>
      </c>
      <c r="H379" s="176"/>
    </row>
    <row r="380" customFormat="false" ht="27.75" hidden="false" customHeight="true" outlineLevel="0" collapsed="false">
      <c r="A380" s="160" t="n">
        <v>44700</v>
      </c>
      <c r="B380" s="201" t="s">
        <v>951</v>
      </c>
      <c r="C380" s="157" t="s">
        <v>100</v>
      </c>
      <c r="D380" s="157" t="s">
        <v>952</v>
      </c>
      <c r="E380" s="182"/>
      <c r="F380" s="182" t="n">
        <v>6000</v>
      </c>
      <c r="G380" s="179" t="n">
        <f aca="false">+G379+E380-F380</f>
        <v>1797350.43</v>
      </c>
      <c r="H380" s="176"/>
    </row>
    <row r="381" customFormat="false" ht="27.75" hidden="false" customHeight="true" outlineLevel="0" collapsed="false">
      <c r="A381" s="160" t="n">
        <v>44712</v>
      </c>
      <c r="B381" s="201"/>
      <c r="C381" s="157" t="s">
        <v>681</v>
      </c>
      <c r="D381" s="157" t="s">
        <v>953</v>
      </c>
      <c r="E381" s="182" t="n">
        <v>9.16</v>
      </c>
      <c r="F381" s="182"/>
      <c r="G381" s="179" t="n">
        <f aca="false">+G380+E381-F381</f>
        <v>1797359.59</v>
      </c>
      <c r="H381" s="176"/>
    </row>
    <row r="382" customFormat="false" ht="27.75" hidden="false" customHeight="true" outlineLevel="0" collapsed="false">
      <c r="A382" s="160" t="n">
        <v>44701</v>
      </c>
      <c r="B382" s="201" t="s">
        <v>954</v>
      </c>
      <c r="C382" s="157" t="s">
        <v>673</v>
      </c>
      <c r="D382" s="157" t="s">
        <v>955</v>
      </c>
      <c r="E382" s="182"/>
      <c r="F382" s="182" t="n">
        <v>2120</v>
      </c>
      <c r="G382" s="179" t="n">
        <f aca="false">+G381+E382-F382</f>
        <v>1795239.59</v>
      </c>
      <c r="H382" s="176"/>
    </row>
    <row r="383" customFormat="false" ht="27.75" hidden="false" customHeight="true" outlineLevel="0" collapsed="false">
      <c r="A383" s="160" t="n">
        <v>44701</v>
      </c>
      <c r="B383" s="201" t="s">
        <v>956</v>
      </c>
      <c r="C383" s="157" t="s">
        <v>83</v>
      </c>
      <c r="D383" s="157" t="s">
        <v>957</v>
      </c>
      <c r="E383" s="182"/>
      <c r="F383" s="182" t="n">
        <v>85118</v>
      </c>
      <c r="G383" s="179" t="n">
        <f aca="false">+G382+E383-F383</f>
        <v>1710121.59</v>
      </c>
      <c r="H383" s="176"/>
    </row>
    <row r="384" customFormat="false" ht="27.75" hidden="false" customHeight="true" outlineLevel="0" collapsed="false">
      <c r="A384" s="160" t="n">
        <v>44704</v>
      </c>
      <c r="B384" s="201" t="s">
        <v>958</v>
      </c>
      <c r="C384" s="157" t="s">
        <v>100</v>
      </c>
      <c r="D384" s="157" t="s">
        <v>512</v>
      </c>
      <c r="E384" s="182"/>
      <c r="F384" s="182" t="n">
        <v>35993.65</v>
      </c>
      <c r="G384" s="179" t="n">
        <f aca="false">+G383+E384-F384</f>
        <v>1674127.94</v>
      </c>
      <c r="H384" s="176"/>
    </row>
    <row r="385" customFormat="false" ht="27.75" hidden="false" customHeight="true" outlineLevel="0" collapsed="false">
      <c r="A385" s="160" t="n">
        <v>44704</v>
      </c>
      <c r="B385" s="201" t="s">
        <v>959</v>
      </c>
      <c r="C385" s="157" t="s">
        <v>189</v>
      </c>
      <c r="D385" s="157" t="s">
        <v>189</v>
      </c>
      <c r="E385" s="182"/>
      <c r="F385" s="182" t="n">
        <v>0</v>
      </c>
      <c r="G385" s="179" t="n">
        <f aca="false">+G384+E385-F385</f>
        <v>1674127.94</v>
      </c>
      <c r="H385" s="176"/>
    </row>
    <row r="386" customFormat="false" ht="27.75" hidden="false" customHeight="true" outlineLevel="0" collapsed="false">
      <c r="A386" s="160" t="n">
        <v>44704</v>
      </c>
      <c r="B386" s="201" t="s">
        <v>960</v>
      </c>
      <c r="C386" s="157" t="s">
        <v>319</v>
      </c>
      <c r="D386" s="157" t="s">
        <v>512</v>
      </c>
      <c r="E386" s="182"/>
      <c r="F386" s="182" t="n">
        <v>9409</v>
      </c>
      <c r="G386" s="179" t="n">
        <f aca="false">+G385+E386-F386</f>
        <v>1664718.94</v>
      </c>
      <c r="H386" s="176"/>
    </row>
    <row r="387" customFormat="false" ht="27.75" hidden="false" customHeight="true" outlineLevel="0" collapsed="false">
      <c r="A387" s="160" t="n">
        <v>44704</v>
      </c>
      <c r="B387" s="201" t="s">
        <v>961</v>
      </c>
      <c r="C387" s="157" t="s">
        <v>103</v>
      </c>
      <c r="D387" s="157" t="s">
        <v>512</v>
      </c>
      <c r="E387" s="182"/>
      <c r="F387" s="182" t="n">
        <v>23522.5</v>
      </c>
      <c r="G387" s="179" t="n">
        <f aca="false">+G386+E387-F387</f>
        <v>1641196.44</v>
      </c>
      <c r="H387" s="176"/>
    </row>
    <row r="388" customFormat="false" ht="27.75" hidden="false" customHeight="true" outlineLevel="0" collapsed="false">
      <c r="A388" s="160" t="n">
        <v>44704</v>
      </c>
      <c r="B388" s="201" t="s">
        <v>962</v>
      </c>
      <c r="C388" s="157" t="s">
        <v>246</v>
      </c>
      <c r="D388" s="157" t="s">
        <v>512</v>
      </c>
      <c r="E388" s="182"/>
      <c r="F388" s="182" t="n">
        <v>12419.88</v>
      </c>
      <c r="G388" s="179" t="n">
        <f aca="false">+G387+E388-F388</f>
        <v>1628776.56</v>
      </c>
      <c r="H388" s="176"/>
    </row>
    <row r="389" customFormat="false" ht="27.75" hidden="false" customHeight="true" outlineLevel="0" collapsed="false">
      <c r="A389" s="160" t="n">
        <v>44704</v>
      </c>
      <c r="B389" s="201" t="s">
        <v>963</v>
      </c>
      <c r="C389" s="157" t="s">
        <v>104</v>
      </c>
      <c r="D389" s="157" t="s">
        <v>512</v>
      </c>
      <c r="E389" s="182"/>
      <c r="F389" s="182" t="n">
        <v>24463.4</v>
      </c>
      <c r="G389" s="179" t="n">
        <f aca="false">+G388+E389-F389</f>
        <v>1604313.16</v>
      </c>
      <c r="H389" s="176"/>
    </row>
    <row r="390" customFormat="false" ht="27.75" hidden="false" customHeight="true" outlineLevel="0" collapsed="false">
      <c r="A390" s="160" t="n">
        <v>44704</v>
      </c>
      <c r="B390" s="201" t="s">
        <v>964</v>
      </c>
      <c r="C390" s="157" t="s">
        <v>301</v>
      </c>
      <c r="D390" s="157" t="s">
        <v>512</v>
      </c>
      <c r="E390" s="182"/>
      <c r="F390" s="182" t="n">
        <v>14113.5</v>
      </c>
      <c r="G390" s="179" t="n">
        <f aca="false">+G389+E390-F390</f>
        <v>1590199.66</v>
      </c>
      <c r="H390" s="176"/>
    </row>
    <row r="391" customFormat="false" ht="27.75" hidden="false" customHeight="true" outlineLevel="0" collapsed="false">
      <c r="A391" s="160" t="n">
        <v>44704</v>
      </c>
      <c r="B391" s="201" t="s">
        <v>965</v>
      </c>
      <c r="C391" s="157" t="s">
        <v>105</v>
      </c>
      <c r="D391" s="157" t="s">
        <v>512</v>
      </c>
      <c r="E391" s="182"/>
      <c r="F391" s="182" t="n">
        <v>13172.6</v>
      </c>
      <c r="G391" s="179" t="n">
        <f aca="false">+G390+E391-F391</f>
        <v>1577027.06</v>
      </c>
      <c r="H391" s="176"/>
    </row>
    <row r="392" customFormat="false" ht="27.75" hidden="false" customHeight="true" outlineLevel="0" collapsed="false">
      <c r="A392" s="160" t="n">
        <v>44704</v>
      </c>
      <c r="B392" s="201" t="s">
        <v>966</v>
      </c>
      <c r="C392" s="157" t="s">
        <v>106</v>
      </c>
      <c r="D392" s="157" t="s">
        <v>512</v>
      </c>
      <c r="E392" s="182"/>
      <c r="F392" s="182" t="n">
        <v>13172.6</v>
      </c>
      <c r="G392" s="179" t="n">
        <f aca="false">+G391+E392-F392</f>
        <v>1563854.46</v>
      </c>
      <c r="H392" s="176"/>
    </row>
    <row r="393" customFormat="false" ht="27.75" hidden="false" customHeight="true" outlineLevel="0" collapsed="false">
      <c r="A393" s="160" t="n">
        <v>44704</v>
      </c>
      <c r="B393" s="201" t="s">
        <v>967</v>
      </c>
      <c r="C393" s="157" t="s">
        <v>107</v>
      </c>
      <c r="D393" s="157" t="s">
        <v>512</v>
      </c>
      <c r="E393" s="182"/>
      <c r="F393" s="182" t="n">
        <v>13172.6</v>
      </c>
      <c r="G393" s="179" t="n">
        <f aca="false">+G392+E393-F393</f>
        <v>1550681.86</v>
      </c>
      <c r="H393" s="176"/>
    </row>
    <row r="394" customFormat="false" ht="27.75" hidden="false" customHeight="true" outlineLevel="0" collapsed="false">
      <c r="A394" s="160" t="n">
        <v>44704</v>
      </c>
      <c r="B394" s="201" t="s">
        <v>968</v>
      </c>
      <c r="C394" s="157" t="s">
        <v>516</v>
      </c>
      <c r="D394" s="157" t="s">
        <v>512</v>
      </c>
      <c r="E394" s="182"/>
      <c r="F394" s="182" t="n">
        <v>13172.6</v>
      </c>
      <c r="G394" s="179" t="n">
        <f aca="false">+G393+E394-F394</f>
        <v>1537509.26</v>
      </c>
      <c r="H394" s="176"/>
    </row>
    <row r="395" customFormat="false" ht="27.75" hidden="false" customHeight="true" outlineLevel="0" collapsed="false">
      <c r="A395" s="160" t="n">
        <v>44704</v>
      </c>
      <c r="B395" s="201" t="s">
        <v>969</v>
      </c>
      <c r="C395" s="157" t="s">
        <v>109</v>
      </c>
      <c r="D395" s="157" t="s">
        <v>512</v>
      </c>
      <c r="E395" s="182"/>
      <c r="F395" s="182" t="n">
        <v>13172.6</v>
      </c>
      <c r="G395" s="179" t="n">
        <f aca="false">+G394+E395-F395</f>
        <v>1524336.66</v>
      </c>
      <c r="H395" s="176"/>
    </row>
    <row r="396" customFormat="false" ht="27.75" hidden="false" customHeight="true" outlineLevel="0" collapsed="false">
      <c r="A396" s="160" t="n">
        <v>44704</v>
      </c>
      <c r="B396" s="201" t="s">
        <v>970</v>
      </c>
      <c r="C396" s="157" t="s">
        <v>110</v>
      </c>
      <c r="D396" s="157" t="s">
        <v>512</v>
      </c>
      <c r="E396" s="182"/>
      <c r="F396" s="182" t="n">
        <v>15524.85</v>
      </c>
      <c r="G396" s="179" t="n">
        <f aca="false">+G395+E396-F396</f>
        <v>1508811.81</v>
      </c>
      <c r="H396" s="176"/>
    </row>
    <row r="397" customFormat="false" ht="27.75" hidden="false" customHeight="true" outlineLevel="0" collapsed="false">
      <c r="A397" s="160" t="n">
        <v>44704</v>
      </c>
      <c r="B397" s="201" t="s">
        <v>971</v>
      </c>
      <c r="C397" s="157" t="s">
        <v>517</v>
      </c>
      <c r="D397" s="157" t="s">
        <v>512</v>
      </c>
      <c r="E397" s="182"/>
      <c r="F397" s="182" t="n">
        <v>15524.85</v>
      </c>
      <c r="G397" s="179" t="n">
        <f aca="false">+G396+E397-F397</f>
        <v>1493286.96</v>
      </c>
      <c r="H397" s="176"/>
    </row>
    <row r="398" customFormat="false" ht="27.75" hidden="false" customHeight="true" outlineLevel="0" collapsed="false">
      <c r="A398" s="160" t="n">
        <v>44704</v>
      </c>
      <c r="B398" s="201" t="s">
        <v>972</v>
      </c>
      <c r="C398" s="157" t="s">
        <v>113</v>
      </c>
      <c r="D398" s="157" t="s">
        <v>512</v>
      </c>
      <c r="E398" s="182"/>
      <c r="F398" s="182" t="n">
        <v>10820.35</v>
      </c>
      <c r="G398" s="179" t="n">
        <f aca="false">+G397+E398-F398</f>
        <v>1482466.61</v>
      </c>
      <c r="H398" s="176"/>
    </row>
    <row r="399" customFormat="false" ht="27.75" hidden="false" customHeight="true" outlineLevel="0" collapsed="false">
      <c r="A399" s="160" t="n">
        <v>44704</v>
      </c>
      <c r="B399" s="201" t="s">
        <v>973</v>
      </c>
      <c r="C399" s="157" t="s">
        <v>189</v>
      </c>
      <c r="D399" s="157" t="s">
        <v>189</v>
      </c>
      <c r="E399" s="182"/>
      <c r="F399" s="182" t="n">
        <v>0</v>
      </c>
      <c r="G399" s="179" t="n">
        <f aca="false">+G398+E399-F399</f>
        <v>1482466.61</v>
      </c>
      <c r="H399" s="176"/>
    </row>
    <row r="400" customFormat="false" ht="27.75" hidden="false" customHeight="true" outlineLevel="0" collapsed="false">
      <c r="A400" s="160" t="n">
        <v>44704</v>
      </c>
      <c r="B400" s="201" t="s">
        <v>974</v>
      </c>
      <c r="C400" s="157" t="s">
        <v>189</v>
      </c>
      <c r="D400" s="157" t="s">
        <v>189</v>
      </c>
      <c r="E400" s="182"/>
      <c r="F400" s="182" t="n">
        <v>0</v>
      </c>
      <c r="G400" s="179" t="n">
        <f aca="false">+G399+E400-F400</f>
        <v>1482466.61</v>
      </c>
      <c r="H400" s="176"/>
    </row>
    <row r="401" customFormat="false" ht="27.75" hidden="false" customHeight="true" outlineLevel="0" collapsed="false">
      <c r="A401" s="160" t="n">
        <v>44704</v>
      </c>
      <c r="B401" s="201" t="s">
        <v>975</v>
      </c>
      <c r="C401" s="157" t="s">
        <v>189</v>
      </c>
      <c r="D401" s="157" t="s">
        <v>189</v>
      </c>
      <c r="E401" s="182"/>
      <c r="F401" s="182" t="n">
        <v>0</v>
      </c>
      <c r="G401" s="179" t="n">
        <f aca="false">+G400+E401-F401</f>
        <v>1482466.61</v>
      </c>
      <c r="H401" s="176"/>
    </row>
    <row r="402" customFormat="false" ht="27.75" hidden="false" customHeight="true" outlineLevel="0" collapsed="false">
      <c r="A402" s="160" t="n">
        <v>44704</v>
      </c>
      <c r="B402" s="201" t="s">
        <v>976</v>
      </c>
      <c r="C402" s="157" t="s">
        <v>977</v>
      </c>
      <c r="D402" s="157" t="s">
        <v>512</v>
      </c>
      <c r="E402" s="182"/>
      <c r="F402" s="182" t="n">
        <v>10820.35</v>
      </c>
      <c r="G402" s="179" t="n">
        <f aca="false">+G401+E402-F402</f>
        <v>1471646.26</v>
      </c>
      <c r="H402" s="176"/>
    </row>
    <row r="403" customFormat="false" ht="27.75" hidden="false" customHeight="true" outlineLevel="0" collapsed="false">
      <c r="A403" s="160" t="n">
        <v>44704</v>
      </c>
      <c r="B403" s="201" t="s">
        <v>978</v>
      </c>
      <c r="C403" s="157" t="s">
        <v>116</v>
      </c>
      <c r="D403" s="157" t="s">
        <v>512</v>
      </c>
      <c r="E403" s="182"/>
      <c r="F403" s="182" t="n">
        <v>15524.85</v>
      </c>
      <c r="G403" s="179" t="n">
        <f aca="false">+G402+E403-F403</f>
        <v>1456121.41</v>
      </c>
      <c r="H403" s="176"/>
    </row>
    <row r="404" customFormat="false" ht="27.75" hidden="false" customHeight="true" outlineLevel="0" collapsed="false">
      <c r="A404" s="160" t="n">
        <v>44704</v>
      </c>
      <c r="B404" s="201" t="s">
        <v>979</v>
      </c>
      <c r="C404" s="157" t="s">
        <v>117</v>
      </c>
      <c r="D404" s="157" t="s">
        <v>512</v>
      </c>
      <c r="E404" s="182"/>
      <c r="F404" s="182" t="n">
        <v>10820.35</v>
      </c>
      <c r="G404" s="179" t="n">
        <f aca="false">+G403+E404-F404</f>
        <v>1445301.06</v>
      </c>
      <c r="H404" s="176"/>
    </row>
    <row r="405" customFormat="false" ht="27.75" hidden="false" customHeight="true" outlineLevel="0" collapsed="false">
      <c r="A405" s="160"/>
      <c r="B405" s="201" t="s">
        <v>980</v>
      </c>
      <c r="C405" s="157" t="s">
        <v>189</v>
      </c>
      <c r="D405" s="157" t="s">
        <v>189</v>
      </c>
      <c r="E405" s="182"/>
      <c r="F405" s="182" t="n">
        <v>0</v>
      </c>
      <c r="G405" s="179" t="n">
        <f aca="false">+G404+E405-F405</f>
        <v>1445301.06</v>
      </c>
      <c r="H405" s="176"/>
    </row>
    <row r="406" customFormat="false" ht="27.75" hidden="false" customHeight="true" outlineLevel="0" collapsed="false">
      <c r="A406" s="160" t="n">
        <v>44704</v>
      </c>
      <c r="B406" s="201" t="s">
        <v>981</v>
      </c>
      <c r="C406" s="157" t="s">
        <v>119</v>
      </c>
      <c r="D406" s="157" t="s">
        <v>512</v>
      </c>
      <c r="E406" s="182"/>
      <c r="F406" s="182" t="n">
        <v>10820.35</v>
      </c>
      <c r="G406" s="179" t="n">
        <f aca="false">+G405+E406-F406</f>
        <v>1434480.71</v>
      </c>
      <c r="H406" s="176"/>
    </row>
    <row r="407" customFormat="false" ht="27.75" hidden="false" customHeight="true" outlineLevel="0" collapsed="false">
      <c r="A407" s="160" t="n">
        <v>44704</v>
      </c>
      <c r="B407" s="201" t="s">
        <v>982</v>
      </c>
      <c r="C407" s="157" t="s">
        <v>189</v>
      </c>
      <c r="D407" s="157" t="s">
        <v>189</v>
      </c>
      <c r="E407" s="182"/>
      <c r="F407" s="182" t="n">
        <v>0</v>
      </c>
      <c r="G407" s="179" t="n">
        <f aca="false">+G406+E407-F407</f>
        <v>1434480.71</v>
      </c>
      <c r="H407" s="176"/>
    </row>
    <row r="408" customFormat="false" ht="27.75" hidden="false" customHeight="true" outlineLevel="0" collapsed="false">
      <c r="A408" s="160" t="n">
        <v>44704</v>
      </c>
      <c r="B408" s="201" t="s">
        <v>983</v>
      </c>
      <c r="C408" s="157" t="s">
        <v>239</v>
      </c>
      <c r="D408" s="157" t="s">
        <v>512</v>
      </c>
      <c r="E408" s="182"/>
      <c r="F408" s="182" t="n">
        <v>15524.85</v>
      </c>
      <c r="G408" s="179" t="n">
        <f aca="false">+G407+E408-F408</f>
        <v>1418955.86</v>
      </c>
      <c r="H408" s="176"/>
    </row>
    <row r="409" customFormat="false" ht="27.75" hidden="false" customHeight="true" outlineLevel="0" collapsed="false">
      <c r="A409" s="160" t="n">
        <v>44704</v>
      </c>
      <c r="B409" s="201" t="s">
        <v>984</v>
      </c>
      <c r="C409" s="157" t="s">
        <v>985</v>
      </c>
      <c r="D409" s="157" t="s">
        <v>512</v>
      </c>
      <c r="E409" s="182"/>
      <c r="F409" s="182" t="n">
        <v>10820.35</v>
      </c>
      <c r="G409" s="179" t="n">
        <f aca="false">+G408+E409-F409</f>
        <v>1408135.51</v>
      </c>
      <c r="H409" s="176"/>
    </row>
    <row r="410" customFormat="false" ht="27.75" hidden="false" customHeight="true" outlineLevel="0" collapsed="false">
      <c r="A410" s="160" t="n">
        <v>44704</v>
      </c>
      <c r="B410" s="201" t="s">
        <v>986</v>
      </c>
      <c r="C410" s="157" t="s">
        <v>303</v>
      </c>
      <c r="D410" s="157" t="s">
        <v>512</v>
      </c>
      <c r="E410" s="182"/>
      <c r="F410" s="182" t="n">
        <v>10820.35</v>
      </c>
      <c r="G410" s="179" t="n">
        <f aca="false">+G409+E410-F410</f>
        <v>1397315.16</v>
      </c>
      <c r="H410" s="176"/>
    </row>
    <row r="411" customFormat="false" ht="27.75" hidden="false" customHeight="true" outlineLevel="0" collapsed="false">
      <c r="A411" s="160" t="n">
        <v>44704</v>
      </c>
      <c r="B411" s="201" t="s">
        <v>987</v>
      </c>
      <c r="C411" s="157" t="s">
        <v>114</v>
      </c>
      <c r="D411" s="157" t="s">
        <v>512</v>
      </c>
      <c r="E411" s="182"/>
      <c r="F411" s="182" t="n">
        <v>24463.4</v>
      </c>
      <c r="G411" s="179" t="n">
        <f aca="false">+G410+E411-F411</f>
        <v>1372851.76</v>
      </c>
      <c r="H411" s="176"/>
    </row>
    <row r="412" customFormat="false" ht="27.75" hidden="false" customHeight="true" outlineLevel="0" collapsed="false">
      <c r="A412" s="160" t="n">
        <v>44704</v>
      </c>
      <c r="B412" s="201" t="s">
        <v>988</v>
      </c>
      <c r="C412" s="157" t="s">
        <v>118</v>
      </c>
      <c r="D412" s="157" t="s">
        <v>512</v>
      </c>
      <c r="E412" s="182"/>
      <c r="F412" s="182" t="n">
        <v>15524.85</v>
      </c>
      <c r="G412" s="179" t="n">
        <f aca="false">+G411+E412-F412</f>
        <v>1357326.91</v>
      </c>
      <c r="H412" s="176"/>
    </row>
    <row r="413" customFormat="false" ht="27.75" hidden="false" customHeight="true" outlineLevel="0" collapsed="false">
      <c r="A413" s="160" t="n">
        <v>44704</v>
      </c>
      <c r="B413" s="201" t="s">
        <v>989</v>
      </c>
      <c r="C413" s="157" t="s">
        <v>189</v>
      </c>
      <c r="D413" s="157" t="s">
        <v>189</v>
      </c>
      <c r="E413" s="182"/>
      <c r="F413" s="182" t="n">
        <v>0</v>
      </c>
      <c r="G413" s="179" t="n">
        <f aca="false">+G412+E413-F413</f>
        <v>1357326.91</v>
      </c>
      <c r="H413" s="176"/>
    </row>
    <row r="414" customFormat="false" ht="27.75" hidden="false" customHeight="true" outlineLevel="0" collapsed="false">
      <c r="A414" s="160" t="n">
        <v>44704</v>
      </c>
      <c r="B414" s="201" t="s">
        <v>990</v>
      </c>
      <c r="C414" s="157" t="s">
        <v>100</v>
      </c>
      <c r="D414" s="157" t="s">
        <v>991</v>
      </c>
      <c r="E414" s="182"/>
      <c r="F414" s="182" t="n">
        <v>5000</v>
      </c>
      <c r="G414" s="179" t="n">
        <f aca="false">+G413+E414-F414</f>
        <v>1352326.91</v>
      </c>
      <c r="H414" s="176"/>
    </row>
    <row r="415" customFormat="false" ht="27.75" hidden="false" customHeight="true" outlineLevel="0" collapsed="false">
      <c r="A415" s="160" t="n">
        <v>44706</v>
      </c>
      <c r="B415" s="201" t="s">
        <v>992</v>
      </c>
      <c r="C415" s="157" t="s">
        <v>100</v>
      </c>
      <c r="D415" s="157" t="s">
        <v>991</v>
      </c>
      <c r="E415" s="182"/>
      <c r="F415" s="182" t="n">
        <v>965.26</v>
      </c>
      <c r="G415" s="179" t="n">
        <f aca="false">+G414+E415-F415</f>
        <v>1351361.65</v>
      </c>
      <c r="H415" s="176"/>
    </row>
    <row r="416" customFormat="false" ht="27.75" hidden="false" customHeight="true" outlineLevel="0" collapsed="false">
      <c r="A416" s="160" t="n">
        <v>44706</v>
      </c>
      <c r="B416" s="201" t="s">
        <v>993</v>
      </c>
      <c r="C416" s="157" t="s">
        <v>100</v>
      </c>
      <c r="D416" s="157" t="s">
        <v>994</v>
      </c>
      <c r="E416" s="182"/>
      <c r="F416" s="182" t="n">
        <v>3511.46</v>
      </c>
      <c r="G416" s="179" t="n">
        <f aca="false">+G415+E416-F416</f>
        <v>1347850.19</v>
      </c>
      <c r="H416" s="176"/>
    </row>
    <row r="417" customFormat="false" ht="27.75" hidden="false" customHeight="true" outlineLevel="0" collapsed="false">
      <c r="A417" s="160" t="n">
        <v>44712</v>
      </c>
      <c r="B417" s="201"/>
      <c r="C417" s="157" t="s">
        <v>681</v>
      </c>
      <c r="D417" s="157" t="s">
        <v>995</v>
      </c>
      <c r="E417" s="182" t="n">
        <v>0.15</v>
      </c>
      <c r="F417" s="182"/>
      <c r="G417" s="179" t="n">
        <f aca="false">+G416+E417-F417</f>
        <v>1347850.34</v>
      </c>
      <c r="H417" s="176"/>
    </row>
    <row r="418" customFormat="false" ht="27.75" hidden="false" customHeight="true" outlineLevel="0" collapsed="false">
      <c r="A418" s="192" t="s">
        <v>996</v>
      </c>
      <c r="B418" s="189"/>
      <c r="C418" s="157"/>
      <c r="D418" s="157" t="s">
        <v>997</v>
      </c>
      <c r="E418" s="157"/>
      <c r="F418" s="182" t="n">
        <v>729.29</v>
      </c>
      <c r="G418" s="179" t="n">
        <f aca="false">+G417+E418-F418</f>
        <v>1347121.05</v>
      </c>
      <c r="H418" s="176"/>
    </row>
    <row r="419" customFormat="false" ht="27.75" hidden="false" customHeight="true" outlineLevel="0" collapsed="false">
      <c r="A419" s="160" t="n">
        <v>44714</v>
      </c>
      <c r="B419" s="197" t="n">
        <v>1197</v>
      </c>
      <c r="C419" s="157" t="s">
        <v>100</v>
      </c>
      <c r="D419" s="157" t="s">
        <v>712</v>
      </c>
      <c r="E419" s="157"/>
      <c r="F419" s="182" t="n">
        <v>12000</v>
      </c>
      <c r="G419" s="179" t="n">
        <f aca="false">+G418+E419-F419</f>
        <v>1335121.05</v>
      </c>
      <c r="H419" s="176"/>
    </row>
    <row r="420" customFormat="false" ht="27.75" hidden="false" customHeight="true" outlineLevel="0" collapsed="false">
      <c r="A420" s="160" t="n">
        <v>44714</v>
      </c>
      <c r="B420" s="197" t="n">
        <v>1198</v>
      </c>
      <c r="C420" s="157" t="s">
        <v>676</v>
      </c>
      <c r="D420" s="157" t="s">
        <v>998</v>
      </c>
      <c r="E420" s="157"/>
      <c r="F420" s="182" t="n">
        <v>10856.53</v>
      </c>
      <c r="G420" s="179" t="n">
        <f aca="false">+G419+E420-F420</f>
        <v>1324264.52</v>
      </c>
      <c r="H420" s="176"/>
    </row>
    <row r="421" customFormat="false" ht="27.75" hidden="false" customHeight="true" outlineLevel="0" collapsed="false">
      <c r="A421" s="160" t="n">
        <v>44714</v>
      </c>
      <c r="B421" s="197" t="n">
        <v>1199</v>
      </c>
      <c r="C421" s="157" t="s">
        <v>189</v>
      </c>
      <c r="D421" s="157" t="s">
        <v>189</v>
      </c>
      <c r="E421" s="157"/>
      <c r="F421" s="182" t="n">
        <v>0</v>
      </c>
      <c r="G421" s="179" t="n">
        <f aca="false">+G420+E421-F421</f>
        <v>1324264.52</v>
      </c>
      <c r="H421" s="176"/>
    </row>
    <row r="422" customFormat="false" ht="27.75" hidden="false" customHeight="true" outlineLevel="0" collapsed="false">
      <c r="A422" s="160" t="n">
        <v>44725</v>
      </c>
      <c r="B422" s="197" t="n">
        <v>1200</v>
      </c>
      <c r="C422" s="157" t="s">
        <v>100</v>
      </c>
      <c r="D422" s="157" t="s">
        <v>801</v>
      </c>
      <c r="E422" s="157"/>
      <c r="F422" s="182" t="n">
        <v>12966.65</v>
      </c>
      <c r="G422" s="179" t="n">
        <f aca="false">+G421+E422-F422</f>
        <v>1311297.87</v>
      </c>
      <c r="H422" s="176"/>
    </row>
    <row r="423" customFormat="false" ht="27.75" hidden="false" customHeight="true" outlineLevel="0" collapsed="false">
      <c r="A423" s="160" t="n">
        <v>44732</v>
      </c>
      <c r="B423" s="197" t="n">
        <v>1201</v>
      </c>
      <c r="C423" s="157" t="s">
        <v>83</v>
      </c>
      <c r="D423" s="157" t="s">
        <v>999</v>
      </c>
      <c r="E423" s="157"/>
      <c r="F423" s="182" t="n">
        <v>85118</v>
      </c>
      <c r="G423" s="179" t="n">
        <f aca="false">+G422+E423-F423</f>
        <v>1226179.87</v>
      </c>
      <c r="H423" s="176"/>
    </row>
    <row r="424" customFormat="false" ht="27.75" hidden="false" customHeight="true" outlineLevel="0" collapsed="false">
      <c r="A424" s="160" t="n">
        <v>44733</v>
      </c>
      <c r="B424" s="197"/>
      <c r="C424" s="157" t="s">
        <v>1000</v>
      </c>
      <c r="D424" s="157" t="s">
        <v>1001</v>
      </c>
      <c r="E424" s="157" t="n">
        <v>2167584.74</v>
      </c>
      <c r="F424" s="182"/>
      <c r="G424" s="179" t="n">
        <f aca="false">+G423+E424-F424</f>
        <v>3393764.61</v>
      </c>
      <c r="H424" s="176"/>
    </row>
    <row r="425" customFormat="false" ht="27.75" hidden="false" customHeight="true" outlineLevel="0" collapsed="false">
      <c r="A425" s="160" t="n">
        <v>44733</v>
      </c>
      <c r="B425" s="197" t="n">
        <v>1202</v>
      </c>
      <c r="C425" s="157" t="s">
        <v>100</v>
      </c>
      <c r="D425" s="157" t="s">
        <v>1002</v>
      </c>
      <c r="E425" s="157"/>
      <c r="F425" s="182" t="n">
        <v>10000</v>
      </c>
      <c r="G425" s="179" t="n">
        <f aca="false">+G424+E425-F425</f>
        <v>3383764.61</v>
      </c>
      <c r="H425" s="176"/>
    </row>
    <row r="426" customFormat="false" ht="27.75" hidden="false" customHeight="true" outlineLevel="0" collapsed="false">
      <c r="A426" s="160" t="n">
        <v>44733</v>
      </c>
      <c r="B426" s="197" t="n">
        <v>1203</v>
      </c>
      <c r="C426" s="157" t="s">
        <v>676</v>
      </c>
      <c r="D426" s="157" t="s">
        <v>1003</v>
      </c>
      <c r="E426" s="157"/>
      <c r="F426" s="182" t="n">
        <v>7240.6</v>
      </c>
      <c r="G426" s="179" t="n">
        <f aca="false">+G425+E426-F426</f>
        <v>3376524.01</v>
      </c>
      <c r="H426" s="176"/>
    </row>
    <row r="427" customFormat="false" ht="27.75" hidden="false" customHeight="true" outlineLevel="0" collapsed="false">
      <c r="A427" s="160" t="n">
        <v>44733</v>
      </c>
      <c r="B427" s="197" t="n">
        <v>1204</v>
      </c>
      <c r="C427" s="157" t="s">
        <v>189</v>
      </c>
      <c r="D427" s="157" t="s">
        <v>189</v>
      </c>
      <c r="E427" s="157"/>
      <c r="F427" s="182" t="n">
        <v>0</v>
      </c>
      <c r="G427" s="179" t="n">
        <f aca="false">+G426+E427-F427</f>
        <v>3376524.01</v>
      </c>
      <c r="H427" s="176"/>
    </row>
    <row r="428" customFormat="false" ht="27.75" hidden="false" customHeight="true" outlineLevel="0" collapsed="false">
      <c r="A428" s="160" t="n">
        <v>44734</v>
      </c>
      <c r="B428" s="197" t="n">
        <v>1205</v>
      </c>
      <c r="C428" s="157" t="s">
        <v>100</v>
      </c>
      <c r="D428" s="157" t="s">
        <v>1004</v>
      </c>
      <c r="E428" s="157"/>
      <c r="F428" s="182" t="n">
        <v>2690.4</v>
      </c>
      <c r="G428" s="179" t="n">
        <f aca="false">+G427+E428-F428</f>
        <v>3373833.61</v>
      </c>
      <c r="H428" s="176"/>
    </row>
    <row r="429" customFormat="false" ht="27.75" hidden="false" customHeight="true" outlineLevel="0" collapsed="false">
      <c r="A429" s="160" t="n">
        <v>44734</v>
      </c>
      <c r="B429" s="197" t="n">
        <v>1206</v>
      </c>
      <c r="C429" s="157" t="s">
        <v>100</v>
      </c>
      <c r="D429" s="157" t="s">
        <v>561</v>
      </c>
      <c r="E429" s="157"/>
      <c r="F429" s="182" t="n">
        <v>35993.65</v>
      </c>
      <c r="G429" s="179" t="n">
        <f aca="false">+G428+E429-F429</f>
        <v>3337839.96</v>
      </c>
      <c r="H429" s="176"/>
    </row>
    <row r="430" customFormat="false" ht="27.75" hidden="false" customHeight="true" outlineLevel="0" collapsed="false">
      <c r="A430" s="160" t="n">
        <v>44734</v>
      </c>
      <c r="B430" s="197" t="n">
        <v>1207</v>
      </c>
      <c r="C430" s="157" t="s">
        <v>1005</v>
      </c>
      <c r="D430" s="157" t="s">
        <v>561</v>
      </c>
      <c r="E430" s="157"/>
      <c r="F430" s="182" t="n">
        <v>9409</v>
      </c>
      <c r="G430" s="179" t="n">
        <f aca="false">+G429+E430-F430</f>
        <v>3328430.96</v>
      </c>
      <c r="H430" s="176"/>
    </row>
    <row r="431" customFormat="false" ht="27.75" hidden="false" customHeight="true" outlineLevel="0" collapsed="false">
      <c r="A431" s="160" t="n">
        <v>44734</v>
      </c>
      <c r="B431" s="197" t="n">
        <v>1208</v>
      </c>
      <c r="C431" s="157" t="s">
        <v>103</v>
      </c>
      <c r="D431" s="157" t="s">
        <v>561</v>
      </c>
      <c r="E431" s="157"/>
      <c r="F431" s="182" t="n">
        <v>23522.5</v>
      </c>
      <c r="G431" s="179" t="n">
        <f aca="false">+G430+E431-F431</f>
        <v>3304908.46</v>
      </c>
      <c r="H431" s="176"/>
    </row>
    <row r="432" customFormat="false" ht="27.75" hidden="false" customHeight="true" outlineLevel="0" collapsed="false">
      <c r="A432" s="160" t="n">
        <v>44734</v>
      </c>
      <c r="B432" s="197" t="n">
        <v>1209</v>
      </c>
      <c r="C432" s="157" t="s">
        <v>246</v>
      </c>
      <c r="D432" s="157" t="s">
        <v>561</v>
      </c>
      <c r="E432" s="157"/>
      <c r="F432" s="182" t="n">
        <v>12419.88</v>
      </c>
      <c r="G432" s="179" t="n">
        <f aca="false">+G431+E432-F432</f>
        <v>3292488.58</v>
      </c>
      <c r="H432" s="176"/>
    </row>
    <row r="433" customFormat="false" ht="27.75" hidden="false" customHeight="true" outlineLevel="0" collapsed="false">
      <c r="A433" s="160" t="n">
        <v>44734</v>
      </c>
      <c r="B433" s="197" t="n">
        <v>1210</v>
      </c>
      <c r="C433" s="157" t="s">
        <v>104</v>
      </c>
      <c r="D433" s="157" t="s">
        <v>561</v>
      </c>
      <c r="E433" s="157"/>
      <c r="F433" s="182" t="n">
        <v>24463.4</v>
      </c>
      <c r="G433" s="179" t="n">
        <f aca="false">+G432+E433-F433</f>
        <v>3268025.18</v>
      </c>
      <c r="H433" s="176"/>
    </row>
    <row r="434" customFormat="false" ht="27.75" hidden="false" customHeight="true" outlineLevel="0" collapsed="false">
      <c r="A434" s="160" t="n">
        <v>44734</v>
      </c>
      <c r="B434" s="197" t="n">
        <v>1211</v>
      </c>
      <c r="C434" s="157" t="s">
        <v>447</v>
      </c>
      <c r="D434" s="157" t="s">
        <v>561</v>
      </c>
      <c r="E434" s="157"/>
      <c r="F434" s="182" t="n">
        <v>14113.5</v>
      </c>
      <c r="G434" s="179" t="n">
        <f aca="false">+G433+E434-F434</f>
        <v>3253911.68</v>
      </c>
      <c r="H434" s="176"/>
    </row>
    <row r="435" customFormat="false" ht="27.75" hidden="false" customHeight="true" outlineLevel="0" collapsed="false">
      <c r="A435" s="160" t="n">
        <v>44734</v>
      </c>
      <c r="B435" s="197" t="n">
        <v>1212</v>
      </c>
      <c r="C435" s="157" t="s">
        <v>105</v>
      </c>
      <c r="D435" s="157" t="s">
        <v>561</v>
      </c>
      <c r="E435" s="157"/>
      <c r="F435" s="182" t="n">
        <v>13172.6</v>
      </c>
      <c r="G435" s="179" t="n">
        <f aca="false">+G434+E435-F435</f>
        <v>3240739.08</v>
      </c>
      <c r="H435" s="176"/>
    </row>
    <row r="436" customFormat="false" ht="27.75" hidden="false" customHeight="true" outlineLevel="0" collapsed="false">
      <c r="A436" s="160" t="n">
        <v>44734</v>
      </c>
      <c r="B436" s="197" t="n">
        <v>1213</v>
      </c>
      <c r="C436" s="157" t="s">
        <v>106</v>
      </c>
      <c r="D436" s="157" t="s">
        <v>561</v>
      </c>
      <c r="E436" s="157"/>
      <c r="F436" s="182" t="n">
        <v>13172.6</v>
      </c>
      <c r="G436" s="179" t="n">
        <f aca="false">+G435+E436-F436</f>
        <v>3227566.48</v>
      </c>
      <c r="H436" s="176"/>
    </row>
    <row r="437" customFormat="false" ht="27.75" hidden="false" customHeight="true" outlineLevel="0" collapsed="false">
      <c r="A437" s="160" t="n">
        <v>44734</v>
      </c>
      <c r="B437" s="197" t="n">
        <v>1214</v>
      </c>
      <c r="C437" s="157" t="s">
        <v>107</v>
      </c>
      <c r="D437" s="157" t="s">
        <v>561</v>
      </c>
      <c r="E437" s="157"/>
      <c r="F437" s="182" t="n">
        <v>13172.6</v>
      </c>
      <c r="G437" s="179" t="n">
        <f aca="false">+G436+E437-F437</f>
        <v>3214393.88</v>
      </c>
      <c r="H437" s="176"/>
    </row>
    <row r="438" customFormat="false" ht="27.75" hidden="false" customHeight="true" outlineLevel="0" collapsed="false">
      <c r="A438" s="160" t="n">
        <v>44734</v>
      </c>
      <c r="B438" s="197" t="n">
        <v>1215</v>
      </c>
      <c r="C438" s="157" t="s">
        <v>109</v>
      </c>
      <c r="D438" s="157" t="s">
        <v>561</v>
      </c>
      <c r="E438" s="157"/>
      <c r="F438" s="182" t="n">
        <v>13172.6</v>
      </c>
      <c r="G438" s="179" t="n">
        <f aca="false">+G437+E438-F438</f>
        <v>3201221.28</v>
      </c>
      <c r="H438" s="176"/>
    </row>
    <row r="439" customFormat="false" ht="27.75" hidden="false" customHeight="true" outlineLevel="0" collapsed="false">
      <c r="A439" s="160" t="n">
        <v>44734</v>
      </c>
      <c r="B439" s="197" t="n">
        <v>1216</v>
      </c>
      <c r="C439" s="157" t="s">
        <v>110</v>
      </c>
      <c r="D439" s="157" t="s">
        <v>561</v>
      </c>
      <c r="E439" s="157"/>
      <c r="F439" s="182" t="n">
        <v>15524.85</v>
      </c>
      <c r="G439" s="179" t="n">
        <f aca="false">+G438+E439-F439</f>
        <v>3185696.43</v>
      </c>
      <c r="H439" s="176"/>
    </row>
    <row r="440" customFormat="false" ht="27.75" hidden="false" customHeight="true" outlineLevel="0" collapsed="false">
      <c r="A440" s="160" t="n">
        <v>44734</v>
      </c>
      <c r="B440" s="197" t="n">
        <v>1217</v>
      </c>
      <c r="C440" s="157" t="s">
        <v>517</v>
      </c>
      <c r="D440" s="157" t="s">
        <v>561</v>
      </c>
      <c r="E440" s="157"/>
      <c r="F440" s="182" t="n">
        <v>15524.85</v>
      </c>
      <c r="G440" s="179" t="n">
        <f aca="false">+G439+E440-F440</f>
        <v>3170171.58</v>
      </c>
      <c r="H440" s="176"/>
    </row>
    <row r="441" customFormat="false" ht="27.75" hidden="false" customHeight="true" outlineLevel="0" collapsed="false">
      <c r="A441" s="160" t="n">
        <v>44734</v>
      </c>
      <c r="B441" s="197" t="n">
        <v>1218</v>
      </c>
      <c r="C441" s="157" t="s">
        <v>113</v>
      </c>
      <c r="D441" s="157" t="s">
        <v>561</v>
      </c>
      <c r="E441" s="157"/>
      <c r="F441" s="182" t="n">
        <v>10820.35</v>
      </c>
      <c r="G441" s="179" t="n">
        <f aca="false">+G440+E441-F441</f>
        <v>3159351.23</v>
      </c>
      <c r="H441" s="176"/>
    </row>
    <row r="442" customFormat="false" ht="27.75" hidden="false" customHeight="true" outlineLevel="0" collapsed="false">
      <c r="A442" s="160" t="n">
        <v>44734</v>
      </c>
      <c r="B442" s="197" t="n">
        <v>1219</v>
      </c>
      <c r="C442" s="157" t="s">
        <v>189</v>
      </c>
      <c r="D442" s="157" t="s">
        <v>189</v>
      </c>
      <c r="E442" s="157"/>
      <c r="F442" s="182" t="n">
        <v>0</v>
      </c>
      <c r="G442" s="179" t="n">
        <f aca="false">+G441+E442-F442</f>
        <v>3159351.23</v>
      </c>
      <c r="H442" s="176"/>
    </row>
    <row r="443" customFormat="false" ht="27.75" hidden="false" customHeight="true" outlineLevel="0" collapsed="false">
      <c r="A443" s="160" t="n">
        <v>44734</v>
      </c>
      <c r="B443" s="197" t="n">
        <v>1220</v>
      </c>
      <c r="C443" s="157" t="s">
        <v>189</v>
      </c>
      <c r="D443" s="157" t="s">
        <v>189</v>
      </c>
      <c r="E443" s="157"/>
      <c r="F443" s="182" t="n">
        <v>0</v>
      </c>
      <c r="G443" s="179" t="n">
        <f aca="false">+G442+E443-F443</f>
        <v>3159351.23</v>
      </c>
      <c r="H443" s="176"/>
    </row>
    <row r="444" customFormat="false" ht="27.75" hidden="false" customHeight="true" outlineLevel="0" collapsed="false">
      <c r="A444" s="160" t="n">
        <v>44734</v>
      </c>
      <c r="B444" s="197" t="n">
        <v>1221</v>
      </c>
      <c r="C444" s="157" t="s">
        <v>114</v>
      </c>
      <c r="D444" s="157" t="s">
        <v>561</v>
      </c>
      <c r="E444" s="157"/>
      <c r="F444" s="182" t="n">
        <v>24463.4</v>
      </c>
      <c r="G444" s="179" t="n">
        <f aca="false">+G443+E444-F444</f>
        <v>3134887.83</v>
      </c>
      <c r="H444" s="176"/>
    </row>
    <row r="445" customFormat="false" ht="27.75" hidden="false" customHeight="true" outlineLevel="0" collapsed="false">
      <c r="A445" s="160" t="n">
        <v>44734</v>
      </c>
      <c r="B445" s="197" t="n">
        <v>1222</v>
      </c>
      <c r="C445" s="157" t="s">
        <v>452</v>
      </c>
      <c r="D445" s="157" t="s">
        <v>561</v>
      </c>
      <c r="E445" s="157"/>
      <c r="F445" s="182" t="n">
        <v>10820.35</v>
      </c>
      <c r="G445" s="179" t="n">
        <f aca="false">+G444+E445-F445</f>
        <v>3124067.48</v>
      </c>
      <c r="H445" s="176"/>
    </row>
    <row r="446" customFormat="false" ht="27.75" hidden="false" customHeight="true" outlineLevel="0" collapsed="false">
      <c r="A446" s="160" t="n">
        <v>44734</v>
      </c>
      <c r="B446" s="197" t="n">
        <v>1223</v>
      </c>
      <c r="C446" s="157" t="s">
        <v>189</v>
      </c>
      <c r="D446" s="157" t="s">
        <v>189</v>
      </c>
      <c r="E446" s="157"/>
      <c r="F446" s="182" t="n">
        <v>0</v>
      </c>
      <c r="G446" s="179" t="n">
        <f aca="false">+G445+E446-F446</f>
        <v>3124067.48</v>
      </c>
      <c r="H446" s="176"/>
    </row>
    <row r="447" customFormat="false" ht="27.75" hidden="false" customHeight="true" outlineLevel="0" collapsed="false">
      <c r="A447" s="160" t="n">
        <v>44734</v>
      </c>
      <c r="B447" s="197" t="n">
        <v>1224</v>
      </c>
      <c r="C447" s="157" t="s">
        <v>116</v>
      </c>
      <c r="D447" s="157" t="s">
        <v>561</v>
      </c>
      <c r="E447" s="157"/>
      <c r="F447" s="182" t="n">
        <v>15524.85</v>
      </c>
      <c r="G447" s="179" t="n">
        <f aca="false">+G446+E447-F447</f>
        <v>3108542.63</v>
      </c>
      <c r="H447" s="176"/>
    </row>
    <row r="448" customFormat="false" ht="27.75" hidden="false" customHeight="true" outlineLevel="0" collapsed="false">
      <c r="A448" s="160" t="n">
        <v>44734</v>
      </c>
      <c r="B448" s="197" t="n">
        <v>1225</v>
      </c>
      <c r="C448" s="157" t="s">
        <v>117</v>
      </c>
      <c r="D448" s="157" t="s">
        <v>561</v>
      </c>
      <c r="E448" s="157"/>
      <c r="F448" s="182" t="n">
        <v>10820.35</v>
      </c>
      <c r="G448" s="179" t="n">
        <f aca="false">+G447+E448-F448</f>
        <v>3097722.28</v>
      </c>
      <c r="H448" s="176"/>
    </row>
    <row r="449" customFormat="false" ht="27.75" hidden="false" customHeight="true" outlineLevel="0" collapsed="false">
      <c r="A449" s="160" t="n">
        <v>44734</v>
      </c>
      <c r="B449" s="197" t="n">
        <v>1226</v>
      </c>
      <c r="C449" s="157" t="s">
        <v>118</v>
      </c>
      <c r="D449" s="157" t="s">
        <v>561</v>
      </c>
      <c r="E449" s="157"/>
      <c r="F449" s="182" t="n">
        <v>15524.85</v>
      </c>
      <c r="G449" s="179" t="n">
        <f aca="false">+G448+E449-F449</f>
        <v>3082197.43</v>
      </c>
      <c r="H449" s="176"/>
    </row>
    <row r="450" customFormat="false" ht="27.75" hidden="false" customHeight="true" outlineLevel="0" collapsed="false">
      <c r="A450" s="160" t="n">
        <v>44734</v>
      </c>
      <c r="B450" s="197" t="n">
        <v>1227</v>
      </c>
      <c r="C450" s="157" t="s">
        <v>119</v>
      </c>
      <c r="D450" s="157" t="s">
        <v>561</v>
      </c>
      <c r="E450" s="157"/>
      <c r="F450" s="182" t="n">
        <v>10820.35</v>
      </c>
      <c r="G450" s="179" t="n">
        <f aca="false">+G449+E450-F450</f>
        <v>3071377.08</v>
      </c>
      <c r="H450" s="176"/>
    </row>
    <row r="451" customFormat="false" ht="27.75" hidden="false" customHeight="true" outlineLevel="0" collapsed="false">
      <c r="A451" s="160" t="n">
        <v>44734</v>
      </c>
      <c r="B451" s="201" t="s">
        <v>1006</v>
      </c>
      <c r="C451" s="157" t="s">
        <v>239</v>
      </c>
      <c r="D451" s="157" t="s">
        <v>561</v>
      </c>
      <c r="E451" s="182"/>
      <c r="F451" s="182" t="n">
        <v>15524.85</v>
      </c>
      <c r="G451" s="179" t="n">
        <f aca="false">+G450+E451-F451</f>
        <v>3055852.23</v>
      </c>
      <c r="H451" s="176"/>
    </row>
    <row r="452" customFormat="false" ht="27.75" hidden="false" customHeight="true" outlineLevel="0" collapsed="false">
      <c r="A452" s="160" t="n">
        <v>44734</v>
      </c>
      <c r="B452" s="201" t="s">
        <v>1007</v>
      </c>
      <c r="C452" s="157" t="s">
        <v>450</v>
      </c>
      <c r="D452" s="157" t="s">
        <v>561</v>
      </c>
      <c r="E452" s="182"/>
      <c r="F452" s="182" t="n">
        <v>10820.35</v>
      </c>
      <c r="G452" s="179" t="n">
        <f aca="false">+G451+E452-F452</f>
        <v>3045031.88</v>
      </c>
      <c r="H452" s="176"/>
    </row>
    <row r="453" customFormat="false" ht="27.75" hidden="false" customHeight="true" outlineLevel="0" collapsed="false">
      <c r="A453" s="160" t="n">
        <v>44734</v>
      </c>
      <c r="B453" s="201" t="s">
        <v>1008</v>
      </c>
      <c r="C453" s="157" t="s">
        <v>303</v>
      </c>
      <c r="D453" s="157" t="s">
        <v>561</v>
      </c>
      <c r="E453" s="182"/>
      <c r="F453" s="182" t="n">
        <v>10820.35</v>
      </c>
      <c r="G453" s="179" t="n">
        <f aca="false">+G452+E453-F453</f>
        <v>3034211.53</v>
      </c>
      <c r="H453" s="176"/>
    </row>
    <row r="454" customFormat="false" ht="27.75" hidden="false" customHeight="true" outlineLevel="0" collapsed="false">
      <c r="A454" s="160" t="n">
        <v>44734</v>
      </c>
      <c r="B454" s="201" t="s">
        <v>1009</v>
      </c>
      <c r="C454" s="157" t="s">
        <v>516</v>
      </c>
      <c r="D454" s="157" t="s">
        <v>561</v>
      </c>
      <c r="E454" s="182"/>
      <c r="F454" s="182" t="n">
        <v>13172.6</v>
      </c>
      <c r="G454" s="179" t="n">
        <f aca="false">+G453+E454-F454</f>
        <v>3021038.93</v>
      </c>
      <c r="H454" s="176"/>
    </row>
    <row r="455" customFormat="false" ht="27.75" hidden="false" customHeight="true" outlineLevel="0" collapsed="false">
      <c r="A455" s="160" t="n">
        <v>44734</v>
      </c>
      <c r="B455" s="201" t="s">
        <v>1010</v>
      </c>
      <c r="C455" s="157" t="s">
        <v>100</v>
      </c>
      <c r="D455" s="157" t="s">
        <v>1011</v>
      </c>
      <c r="E455" s="182"/>
      <c r="F455" s="182" t="n">
        <v>2679.67</v>
      </c>
      <c r="G455" s="179" t="n">
        <f aca="false">+G454+E455-F455</f>
        <v>3018359.26</v>
      </c>
      <c r="H455" s="176"/>
    </row>
    <row r="456" customFormat="false" ht="27.75" hidden="false" customHeight="true" outlineLevel="0" collapsed="false">
      <c r="A456" s="160" t="n">
        <v>44732</v>
      </c>
      <c r="B456" s="201"/>
      <c r="C456" s="157" t="s">
        <v>81</v>
      </c>
      <c r="D456" s="157" t="s">
        <v>1012</v>
      </c>
      <c r="E456" s="182" t="n">
        <v>2268</v>
      </c>
      <c r="F456" s="182"/>
      <c r="G456" s="179" t="n">
        <f aca="false">+G455+E456-F456</f>
        <v>3020627.26</v>
      </c>
      <c r="H456" s="176"/>
    </row>
    <row r="457" customFormat="false" ht="27.75" hidden="false" customHeight="true" outlineLevel="0" collapsed="false">
      <c r="A457" s="160" t="n">
        <v>44740</v>
      </c>
      <c r="B457" s="201"/>
      <c r="C457" s="157" t="s">
        <v>81</v>
      </c>
      <c r="D457" s="157" t="s">
        <v>1013</v>
      </c>
      <c r="E457" s="182" t="n">
        <v>26.58</v>
      </c>
      <c r="F457" s="182"/>
      <c r="G457" s="179" t="n">
        <f aca="false">+G456+E457-F457</f>
        <v>3020653.84</v>
      </c>
      <c r="H457" s="176"/>
    </row>
    <row r="458" customFormat="false" ht="27.75" hidden="false" customHeight="true" outlineLevel="0" collapsed="false">
      <c r="A458" s="160" t="n">
        <v>44740</v>
      </c>
      <c r="B458" s="201" t="s">
        <v>1014</v>
      </c>
      <c r="C458" s="157" t="s">
        <v>100</v>
      </c>
      <c r="D458" s="157" t="s">
        <v>1015</v>
      </c>
      <c r="E458" s="182"/>
      <c r="F458" s="182" t="n">
        <v>8241.25</v>
      </c>
      <c r="G458" s="179" t="n">
        <f aca="false">+G457+E458-F458</f>
        <v>3012412.59</v>
      </c>
      <c r="H458" s="176"/>
    </row>
    <row r="459" customFormat="false" ht="27.75" hidden="false" customHeight="true" outlineLevel="0" collapsed="false">
      <c r="A459" s="160" t="n">
        <v>44740</v>
      </c>
      <c r="B459" s="201" t="s">
        <v>1016</v>
      </c>
      <c r="C459" s="157" t="s">
        <v>100</v>
      </c>
      <c r="D459" s="157" t="s">
        <v>1017</v>
      </c>
      <c r="E459" s="182"/>
      <c r="F459" s="182" t="n">
        <v>346.75</v>
      </c>
      <c r="G459" s="179" t="n">
        <f aca="false">+G458+E459-F459</f>
        <v>3012065.84</v>
      </c>
      <c r="H459" s="176"/>
    </row>
    <row r="460" customFormat="false" ht="27.75" hidden="false" customHeight="true" outlineLevel="0" collapsed="false">
      <c r="A460" s="160" t="n">
        <v>44740</v>
      </c>
      <c r="B460" s="201" t="s">
        <v>1018</v>
      </c>
      <c r="C460" s="157" t="s">
        <v>100</v>
      </c>
      <c r="D460" s="157" t="s">
        <v>735</v>
      </c>
      <c r="E460" s="182"/>
      <c r="F460" s="182" t="n">
        <v>600</v>
      </c>
      <c r="G460" s="179" t="n">
        <f aca="false">+G459+E460-F460</f>
        <v>3011465.84</v>
      </c>
      <c r="H460" s="176"/>
    </row>
    <row r="461" customFormat="false" ht="27.75" hidden="false" customHeight="true" outlineLevel="0" collapsed="false">
      <c r="A461" s="160" t="n">
        <v>44742</v>
      </c>
      <c r="B461" s="201" t="s">
        <v>1019</v>
      </c>
      <c r="C461" s="157" t="s">
        <v>673</v>
      </c>
      <c r="D461" s="157" t="s">
        <v>1020</v>
      </c>
      <c r="E461" s="182"/>
      <c r="F461" s="182" t="n">
        <v>2275</v>
      </c>
      <c r="G461" s="179" t="n">
        <f aca="false">+G460+E461-F461</f>
        <v>3009190.84</v>
      </c>
      <c r="H461" s="176"/>
    </row>
    <row r="462" customFormat="false" ht="27.75" hidden="false" customHeight="true" outlineLevel="0" collapsed="false">
      <c r="A462" s="192" t="s">
        <v>1021</v>
      </c>
      <c r="B462" s="189"/>
      <c r="C462" s="157"/>
      <c r="D462" s="157" t="s">
        <v>1022</v>
      </c>
      <c r="E462" s="157"/>
      <c r="F462" s="182" t="n">
        <v>664.11</v>
      </c>
      <c r="G462" s="179" t="n">
        <f aca="false">+G461+E462-F462</f>
        <v>3008526.73</v>
      </c>
      <c r="H462" s="176"/>
    </row>
    <row r="463" customFormat="false" ht="27.75" hidden="false" customHeight="true" outlineLevel="0" collapsed="false">
      <c r="A463" s="160" t="n">
        <v>44755</v>
      </c>
      <c r="B463" s="201" t="s">
        <v>1023</v>
      </c>
      <c r="C463" s="157" t="s">
        <v>100</v>
      </c>
      <c r="D463" s="157" t="s">
        <v>1024</v>
      </c>
      <c r="E463" s="182"/>
      <c r="F463" s="182" t="n">
        <v>1156.59</v>
      </c>
      <c r="G463" s="179" t="n">
        <f aca="false">+G462+E463-F463</f>
        <v>3007370.14</v>
      </c>
      <c r="H463" s="176"/>
    </row>
    <row r="464" customFormat="false" ht="27.75" hidden="false" customHeight="true" outlineLevel="0" collapsed="false">
      <c r="A464" s="160" t="n">
        <v>44755</v>
      </c>
      <c r="B464" s="201" t="s">
        <v>1025</v>
      </c>
      <c r="C464" s="157" t="s">
        <v>83</v>
      </c>
      <c r="D464" s="157" t="s">
        <v>1026</v>
      </c>
      <c r="E464" s="182"/>
      <c r="F464" s="182" t="n">
        <v>85118</v>
      </c>
      <c r="G464" s="179" t="n">
        <f aca="false">+G463+E464-F464</f>
        <v>2922252.14</v>
      </c>
      <c r="H464" s="176"/>
    </row>
    <row r="465" customFormat="false" ht="27.75" hidden="false" customHeight="true" outlineLevel="0" collapsed="false">
      <c r="A465" s="160" t="n">
        <v>44762</v>
      </c>
      <c r="B465" s="201" t="s">
        <v>1027</v>
      </c>
      <c r="C465" s="157" t="s">
        <v>100</v>
      </c>
      <c r="D465" s="157" t="s">
        <v>1028</v>
      </c>
      <c r="E465" s="182"/>
      <c r="F465" s="182" t="n">
        <v>800</v>
      </c>
      <c r="G465" s="179" t="n">
        <f aca="false">+G464+E465-F465</f>
        <v>2921452.14</v>
      </c>
      <c r="H465" s="176"/>
    </row>
    <row r="466" customFormat="false" ht="27.75" hidden="false" customHeight="true" outlineLevel="0" collapsed="false">
      <c r="A466" s="160" t="n">
        <v>44762</v>
      </c>
      <c r="B466" s="201" t="s">
        <v>1029</v>
      </c>
      <c r="C466" s="157" t="s">
        <v>189</v>
      </c>
      <c r="D466" s="157" t="s">
        <v>189</v>
      </c>
      <c r="E466" s="182"/>
      <c r="F466" s="182" t="n">
        <v>0</v>
      </c>
      <c r="G466" s="179" t="n">
        <f aca="false">+G465+E466-F466</f>
        <v>2921452.14</v>
      </c>
      <c r="H466" s="176"/>
    </row>
    <row r="467" customFormat="false" ht="27.75" hidden="false" customHeight="true" outlineLevel="0" collapsed="false">
      <c r="A467" s="160" t="n">
        <v>44764</v>
      </c>
      <c r="B467" s="201" t="s">
        <v>1030</v>
      </c>
      <c r="C467" s="157" t="s">
        <v>100</v>
      </c>
      <c r="D467" s="157" t="s">
        <v>1031</v>
      </c>
      <c r="E467" s="182"/>
      <c r="F467" s="182" t="n">
        <v>35993.65</v>
      </c>
      <c r="G467" s="179" t="n">
        <f aca="false">+G466+E467-F467</f>
        <v>2885458.49</v>
      </c>
      <c r="H467" s="176"/>
    </row>
    <row r="468" customFormat="false" ht="27.75" hidden="false" customHeight="true" outlineLevel="0" collapsed="false">
      <c r="A468" s="160" t="n">
        <v>44764</v>
      </c>
      <c r="B468" s="201" t="s">
        <v>1032</v>
      </c>
      <c r="C468" s="157" t="s">
        <v>319</v>
      </c>
      <c r="D468" s="157" t="s">
        <v>1033</v>
      </c>
      <c r="E468" s="182"/>
      <c r="F468" s="182" t="n">
        <v>9409</v>
      </c>
      <c r="G468" s="179" t="n">
        <f aca="false">+G467+E468-F468</f>
        <v>2876049.49</v>
      </c>
      <c r="H468" s="176"/>
    </row>
    <row r="469" customFormat="false" ht="27.75" hidden="false" customHeight="true" outlineLevel="0" collapsed="false">
      <c r="A469" s="160" t="n">
        <v>44764</v>
      </c>
      <c r="B469" s="201" t="s">
        <v>1034</v>
      </c>
      <c r="C469" s="157" t="s">
        <v>103</v>
      </c>
      <c r="D469" s="157" t="s">
        <v>1035</v>
      </c>
      <c r="E469" s="182"/>
      <c r="F469" s="182" t="n">
        <v>23522.5</v>
      </c>
      <c r="G469" s="179" t="n">
        <f aca="false">+G468+E469-F469</f>
        <v>2852526.99</v>
      </c>
      <c r="H469" s="176"/>
    </row>
    <row r="470" customFormat="false" ht="27.75" hidden="false" customHeight="true" outlineLevel="0" collapsed="false">
      <c r="A470" s="160" t="n">
        <v>44764</v>
      </c>
      <c r="B470" s="201" t="s">
        <v>1036</v>
      </c>
      <c r="C470" s="157" t="s">
        <v>246</v>
      </c>
      <c r="D470" s="157" t="s">
        <v>1037</v>
      </c>
      <c r="E470" s="182"/>
      <c r="F470" s="182" t="n">
        <v>12419.88</v>
      </c>
      <c r="G470" s="179" t="n">
        <f aca="false">+G469+E470-F470</f>
        <v>2840107.11</v>
      </c>
      <c r="H470" s="176"/>
    </row>
    <row r="471" customFormat="false" ht="27.75" hidden="false" customHeight="true" outlineLevel="0" collapsed="false">
      <c r="A471" s="160" t="n">
        <v>44764</v>
      </c>
      <c r="B471" s="201" t="s">
        <v>1038</v>
      </c>
      <c r="C471" s="157" t="s">
        <v>104</v>
      </c>
      <c r="D471" s="157" t="s">
        <v>1039</v>
      </c>
      <c r="E471" s="182"/>
      <c r="F471" s="182" t="n">
        <v>24463.5</v>
      </c>
      <c r="G471" s="179" t="n">
        <f aca="false">+G470+E471-F471</f>
        <v>2815643.61</v>
      </c>
      <c r="H471" s="176"/>
    </row>
    <row r="472" customFormat="false" ht="27.75" hidden="false" customHeight="true" outlineLevel="0" collapsed="false">
      <c r="A472" s="160" t="n">
        <v>44764</v>
      </c>
      <c r="B472" s="201" t="s">
        <v>1040</v>
      </c>
      <c r="C472" s="157" t="s">
        <v>447</v>
      </c>
      <c r="D472" s="157" t="s">
        <v>1041</v>
      </c>
      <c r="E472" s="182"/>
      <c r="F472" s="182" t="n">
        <v>14113.5</v>
      </c>
      <c r="G472" s="179" t="n">
        <f aca="false">+G471+E472-F472</f>
        <v>2801530.11</v>
      </c>
      <c r="H472" s="176"/>
    </row>
    <row r="473" customFormat="false" ht="27.75" hidden="false" customHeight="true" outlineLevel="0" collapsed="false">
      <c r="A473" s="160" t="n">
        <v>44764</v>
      </c>
      <c r="B473" s="201" t="s">
        <v>1042</v>
      </c>
      <c r="C473" s="157" t="s">
        <v>105</v>
      </c>
      <c r="D473" s="157" t="s">
        <v>1043</v>
      </c>
      <c r="E473" s="182"/>
      <c r="F473" s="182" t="n">
        <v>13172.6</v>
      </c>
      <c r="G473" s="179" t="n">
        <f aca="false">+G472+E473-F473</f>
        <v>2788357.51</v>
      </c>
      <c r="H473" s="176"/>
    </row>
    <row r="474" customFormat="false" ht="27.75" hidden="false" customHeight="true" outlineLevel="0" collapsed="false">
      <c r="A474" s="160" t="n">
        <v>44764</v>
      </c>
      <c r="B474" s="201" t="s">
        <v>1044</v>
      </c>
      <c r="C474" s="157" t="s">
        <v>106</v>
      </c>
      <c r="D474" s="157" t="s">
        <v>1045</v>
      </c>
      <c r="E474" s="182"/>
      <c r="F474" s="182" t="n">
        <v>13172.6</v>
      </c>
      <c r="G474" s="179" t="n">
        <f aca="false">+G473+E474-F474</f>
        <v>2775184.91</v>
      </c>
      <c r="H474" s="176"/>
    </row>
    <row r="475" customFormat="false" ht="27.75" hidden="false" customHeight="true" outlineLevel="0" collapsed="false">
      <c r="A475" s="160" t="n">
        <v>44764</v>
      </c>
      <c r="B475" s="201" t="s">
        <v>1046</v>
      </c>
      <c r="C475" s="157" t="s">
        <v>107</v>
      </c>
      <c r="D475" s="157" t="s">
        <v>1047</v>
      </c>
      <c r="E475" s="182"/>
      <c r="F475" s="182" t="n">
        <v>13172.6</v>
      </c>
      <c r="G475" s="179" t="n">
        <f aca="false">+G474+E475-F475</f>
        <v>2762012.31</v>
      </c>
      <c r="H475" s="176"/>
    </row>
    <row r="476" customFormat="false" ht="27.75" hidden="false" customHeight="true" outlineLevel="0" collapsed="false">
      <c r="A476" s="160" t="n">
        <v>44764</v>
      </c>
      <c r="B476" s="201" t="s">
        <v>1048</v>
      </c>
      <c r="C476" s="157" t="s">
        <v>516</v>
      </c>
      <c r="D476" s="157" t="s">
        <v>1049</v>
      </c>
      <c r="E476" s="182"/>
      <c r="F476" s="182" t="n">
        <v>13172.6</v>
      </c>
      <c r="G476" s="179" t="n">
        <f aca="false">+G475+E476-F476</f>
        <v>2748839.71</v>
      </c>
      <c r="H476" s="176"/>
    </row>
    <row r="477" customFormat="false" ht="27.75" hidden="false" customHeight="true" outlineLevel="0" collapsed="false">
      <c r="A477" s="160" t="n">
        <v>44764</v>
      </c>
      <c r="B477" s="201" t="s">
        <v>1050</v>
      </c>
      <c r="C477" s="157" t="s">
        <v>109</v>
      </c>
      <c r="D477" s="157" t="s">
        <v>1051</v>
      </c>
      <c r="E477" s="182"/>
      <c r="F477" s="182" t="n">
        <v>13172.6</v>
      </c>
      <c r="G477" s="179" t="n">
        <f aca="false">+G476+E477-F477</f>
        <v>2735667.11</v>
      </c>
      <c r="H477" s="176"/>
    </row>
    <row r="478" customFormat="false" ht="27.75" hidden="false" customHeight="true" outlineLevel="0" collapsed="false">
      <c r="A478" s="160" t="n">
        <v>44764</v>
      </c>
      <c r="B478" s="201" t="s">
        <v>1052</v>
      </c>
      <c r="C478" s="157" t="s">
        <v>189</v>
      </c>
      <c r="D478" s="157" t="s">
        <v>189</v>
      </c>
      <c r="E478" s="182"/>
      <c r="F478" s="182" t="n">
        <v>0</v>
      </c>
      <c r="G478" s="179" t="n">
        <f aca="false">+G477+E478-F478</f>
        <v>2735667.11</v>
      </c>
      <c r="H478" s="176"/>
    </row>
    <row r="479" customFormat="false" ht="27.75" hidden="false" customHeight="true" outlineLevel="0" collapsed="false">
      <c r="A479" s="160" t="n">
        <v>44764</v>
      </c>
      <c r="B479" s="201" t="s">
        <v>1053</v>
      </c>
      <c r="C479" s="157" t="s">
        <v>110</v>
      </c>
      <c r="D479" s="157" t="s">
        <v>1054</v>
      </c>
      <c r="E479" s="182"/>
      <c r="F479" s="182" t="n">
        <v>15524.85</v>
      </c>
      <c r="G479" s="179" t="n">
        <f aca="false">+G478+E479-F479</f>
        <v>2720142.26</v>
      </c>
      <c r="H479" s="176"/>
    </row>
    <row r="480" customFormat="false" ht="27.75" hidden="false" customHeight="true" outlineLevel="0" collapsed="false">
      <c r="A480" s="160" t="n">
        <v>44764</v>
      </c>
      <c r="B480" s="201" t="s">
        <v>1055</v>
      </c>
      <c r="C480" s="157" t="s">
        <v>189</v>
      </c>
      <c r="D480" s="157" t="s">
        <v>189</v>
      </c>
      <c r="E480" s="182"/>
      <c r="F480" s="182" t="n">
        <v>0</v>
      </c>
      <c r="G480" s="179" t="n">
        <f aca="false">+G479+E480-F480</f>
        <v>2720142.26</v>
      </c>
      <c r="H480" s="176"/>
    </row>
    <row r="481" customFormat="false" ht="27.75" hidden="false" customHeight="true" outlineLevel="0" collapsed="false">
      <c r="A481" s="160" t="n">
        <v>44764</v>
      </c>
      <c r="B481" s="201" t="s">
        <v>1056</v>
      </c>
      <c r="C481" s="157" t="s">
        <v>517</v>
      </c>
      <c r="D481" s="157" t="s">
        <v>1057</v>
      </c>
      <c r="E481" s="182"/>
      <c r="F481" s="182" t="n">
        <v>15524.85</v>
      </c>
      <c r="G481" s="179" t="n">
        <f aca="false">+G480+E481-F481</f>
        <v>2704617.41</v>
      </c>
      <c r="H481" s="176"/>
    </row>
    <row r="482" customFormat="false" ht="27.75" hidden="false" customHeight="true" outlineLevel="0" collapsed="false">
      <c r="A482" s="160" t="n">
        <v>44764</v>
      </c>
      <c r="B482" s="201" t="s">
        <v>1058</v>
      </c>
      <c r="C482" s="157" t="s">
        <v>114</v>
      </c>
      <c r="D482" s="157" t="s">
        <v>1059</v>
      </c>
      <c r="E482" s="182"/>
      <c r="F482" s="182" t="n">
        <v>24463.4</v>
      </c>
      <c r="G482" s="179" t="n">
        <f aca="false">+G481+E482-F482</f>
        <v>2680154.01</v>
      </c>
      <c r="H482" s="176"/>
    </row>
    <row r="483" customFormat="false" ht="27.75" hidden="false" customHeight="true" outlineLevel="0" collapsed="false">
      <c r="A483" s="160" t="n">
        <v>44764</v>
      </c>
      <c r="B483" s="201" t="s">
        <v>1060</v>
      </c>
      <c r="C483" s="157" t="s">
        <v>328</v>
      </c>
      <c r="D483" s="157" t="s">
        <v>1061</v>
      </c>
      <c r="E483" s="182"/>
      <c r="F483" s="182" t="n">
        <v>10820.35</v>
      </c>
      <c r="G483" s="179" t="n">
        <f aca="false">+G482+E483-F483</f>
        <v>2669333.66</v>
      </c>
      <c r="H483" s="176"/>
    </row>
    <row r="484" customFormat="false" ht="27.75" hidden="false" customHeight="true" outlineLevel="0" collapsed="false">
      <c r="A484" s="160" t="n">
        <v>44764</v>
      </c>
      <c r="B484" s="201" t="s">
        <v>1062</v>
      </c>
      <c r="C484" s="157" t="s">
        <v>116</v>
      </c>
      <c r="D484" s="157" t="s">
        <v>1063</v>
      </c>
      <c r="E484" s="182"/>
      <c r="F484" s="182" t="n">
        <v>15524.85</v>
      </c>
      <c r="G484" s="179" t="n">
        <f aca="false">+G483+E484-F484</f>
        <v>2653808.81</v>
      </c>
      <c r="H484" s="176"/>
    </row>
    <row r="485" customFormat="false" ht="27.75" hidden="false" customHeight="true" outlineLevel="0" collapsed="false">
      <c r="A485" s="160" t="n">
        <v>44764</v>
      </c>
      <c r="B485" s="201" t="s">
        <v>1064</v>
      </c>
      <c r="C485" s="157" t="s">
        <v>113</v>
      </c>
      <c r="D485" s="157" t="s">
        <v>1065</v>
      </c>
      <c r="E485" s="182"/>
      <c r="F485" s="182" t="n">
        <v>10820.35</v>
      </c>
      <c r="G485" s="179" t="n">
        <f aca="false">+G484+E485-F485</f>
        <v>2642988.46</v>
      </c>
      <c r="H485" s="176"/>
    </row>
    <row r="486" customFormat="false" ht="27.75" hidden="false" customHeight="true" outlineLevel="0" collapsed="false">
      <c r="A486" s="160" t="n">
        <v>44764</v>
      </c>
      <c r="B486" s="201" t="s">
        <v>1066</v>
      </c>
      <c r="C486" s="157" t="s">
        <v>189</v>
      </c>
      <c r="D486" s="157" t="s">
        <v>189</v>
      </c>
      <c r="E486" s="182"/>
      <c r="F486" s="182" t="n">
        <v>0</v>
      </c>
      <c r="G486" s="179" t="n">
        <f aca="false">+G485+E486-F486</f>
        <v>2642988.46</v>
      </c>
      <c r="H486" s="176"/>
    </row>
    <row r="487" customFormat="false" ht="27.75" hidden="false" customHeight="true" outlineLevel="0" collapsed="false">
      <c r="A487" s="160" t="n">
        <v>44764</v>
      </c>
      <c r="B487" s="201" t="s">
        <v>1067</v>
      </c>
      <c r="C487" s="157" t="s">
        <v>117</v>
      </c>
      <c r="D487" s="157" t="s">
        <v>1068</v>
      </c>
      <c r="E487" s="182"/>
      <c r="F487" s="182" t="n">
        <v>10820.35</v>
      </c>
      <c r="G487" s="179" t="n">
        <f aca="false">+G486+E487-F487</f>
        <v>2632168.11</v>
      </c>
      <c r="H487" s="176"/>
    </row>
    <row r="488" customFormat="false" ht="27.75" hidden="false" customHeight="true" outlineLevel="0" collapsed="false">
      <c r="A488" s="160" t="n">
        <v>44764</v>
      </c>
      <c r="B488" s="201" t="s">
        <v>1069</v>
      </c>
      <c r="C488" s="157" t="s">
        <v>189</v>
      </c>
      <c r="D488" s="157" t="s">
        <v>189</v>
      </c>
      <c r="E488" s="182"/>
      <c r="F488" s="182" t="n">
        <v>0</v>
      </c>
      <c r="G488" s="179" t="n">
        <f aca="false">+G487+E488-F488</f>
        <v>2632168.11</v>
      </c>
      <c r="H488" s="176"/>
    </row>
    <row r="489" customFormat="false" ht="27.75" hidden="false" customHeight="true" outlineLevel="0" collapsed="false">
      <c r="A489" s="160" t="n">
        <v>44764</v>
      </c>
      <c r="B489" s="201" t="s">
        <v>1070</v>
      </c>
      <c r="C489" s="157" t="s">
        <v>118</v>
      </c>
      <c r="D489" s="157" t="s">
        <v>1071</v>
      </c>
      <c r="E489" s="182"/>
      <c r="F489" s="182" t="n">
        <v>15524.85</v>
      </c>
      <c r="G489" s="179" t="n">
        <f aca="false">+G488+E489-F489</f>
        <v>2616643.26</v>
      </c>
      <c r="H489" s="176"/>
    </row>
    <row r="490" customFormat="false" ht="27.75" hidden="false" customHeight="true" outlineLevel="0" collapsed="false">
      <c r="A490" s="160" t="n">
        <v>44764</v>
      </c>
      <c r="B490" s="201" t="s">
        <v>1072</v>
      </c>
      <c r="C490" s="157" t="s">
        <v>189</v>
      </c>
      <c r="D490" s="157" t="s">
        <v>189</v>
      </c>
      <c r="E490" s="182"/>
      <c r="F490" s="182" t="n">
        <v>0</v>
      </c>
      <c r="G490" s="179" t="n">
        <f aca="false">+G489+E490-F490</f>
        <v>2616643.26</v>
      </c>
      <c r="H490" s="176"/>
    </row>
    <row r="491" customFormat="false" ht="27.75" hidden="false" customHeight="true" outlineLevel="0" collapsed="false">
      <c r="A491" s="160" t="n">
        <v>44764</v>
      </c>
      <c r="B491" s="201" t="s">
        <v>1073</v>
      </c>
      <c r="C491" s="157" t="s">
        <v>119</v>
      </c>
      <c r="D491" s="157" t="s">
        <v>1074</v>
      </c>
      <c r="E491" s="182"/>
      <c r="F491" s="182" t="n">
        <v>10820.35</v>
      </c>
      <c r="G491" s="179" t="n">
        <f aca="false">+G490+E491-F491</f>
        <v>2605822.91</v>
      </c>
      <c r="H491" s="176"/>
    </row>
    <row r="492" customFormat="false" ht="27.75" hidden="false" customHeight="true" outlineLevel="0" collapsed="false">
      <c r="A492" s="160" t="n">
        <v>44764</v>
      </c>
      <c r="B492" s="201" t="s">
        <v>1075</v>
      </c>
      <c r="C492" s="157" t="s">
        <v>239</v>
      </c>
      <c r="D492" s="157" t="s">
        <v>1074</v>
      </c>
      <c r="E492" s="182"/>
      <c r="F492" s="182" t="n">
        <v>15524.85</v>
      </c>
      <c r="G492" s="179" t="n">
        <f aca="false">+G491+E492-F492</f>
        <v>2590298.06</v>
      </c>
      <c r="H492" s="176"/>
    </row>
    <row r="493" customFormat="false" ht="27.75" hidden="false" customHeight="true" outlineLevel="0" collapsed="false">
      <c r="A493" s="160" t="n">
        <v>44764</v>
      </c>
      <c r="B493" s="201" t="s">
        <v>1076</v>
      </c>
      <c r="C493" s="157" t="s">
        <v>450</v>
      </c>
      <c r="D493" s="157" t="s">
        <v>1074</v>
      </c>
      <c r="E493" s="182"/>
      <c r="F493" s="182" t="n">
        <v>10820.35</v>
      </c>
      <c r="G493" s="179" t="n">
        <f aca="false">+G492+E493-F493</f>
        <v>2579477.71</v>
      </c>
      <c r="H493" s="176"/>
    </row>
    <row r="494" customFormat="false" ht="27.75" hidden="false" customHeight="true" outlineLevel="0" collapsed="false">
      <c r="A494" s="160" t="n">
        <v>44764</v>
      </c>
      <c r="B494" s="201" t="s">
        <v>1077</v>
      </c>
      <c r="C494" s="157" t="s">
        <v>303</v>
      </c>
      <c r="D494" s="157" t="s">
        <v>1074</v>
      </c>
      <c r="E494" s="182"/>
      <c r="F494" s="182" t="n">
        <v>10820.35</v>
      </c>
      <c r="G494" s="179" t="n">
        <f aca="false">+G493+E494-F494</f>
        <v>2568657.36</v>
      </c>
      <c r="H494" s="176"/>
    </row>
    <row r="495" customFormat="false" ht="27.75" hidden="false" customHeight="true" outlineLevel="0" collapsed="false">
      <c r="A495" s="192" t="s">
        <v>1078</v>
      </c>
      <c r="B495" s="189"/>
      <c r="C495" s="157"/>
      <c r="D495" s="157" t="s">
        <v>1079</v>
      </c>
      <c r="E495" s="157"/>
      <c r="F495" s="182" t="n">
        <v>859.4</v>
      </c>
      <c r="G495" s="179" t="n">
        <f aca="false">+G494+E495-F495</f>
        <v>2567797.96</v>
      </c>
      <c r="H495" s="176"/>
    </row>
    <row r="496" customFormat="false" ht="27.75" hidden="false" customHeight="true" outlineLevel="0" collapsed="false">
      <c r="A496" s="160" t="n">
        <v>44775</v>
      </c>
      <c r="B496" s="201" t="s">
        <v>1080</v>
      </c>
      <c r="C496" s="157" t="s">
        <v>100</v>
      </c>
      <c r="D496" s="157" t="s">
        <v>1081</v>
      </c>
      <c r="E496" s="182"/>
      <c r="F496" s="182" t="n">
        <v>1000</v>
      </c>
      <c r="G496" s="179" t="n">
        <f aca="false">+G495+E496-F496</f>
        <v>2566797.96</v>
      </c>
      <c r="H496" s="176"/>
    </row>
    <row r="497" customFormat="false" ht="27.75" hidden="false" customHeight="true" outlineLevel="0" collapsed="false">
      <c r="A497" s="160" t="n">
        <v>44775</v>
      </c>
      <c r="B497" s="201" t="s">
        <v>1082</v>
      </c>
      <c r="C497" s="157" t="s">
        <v>189</v>
      </c>
      <c r="D497" s="157" t="s">
        <v>189</v>
      </c>
      <c r="E497" s="182"/>
      <c r="F497" s="182" t="n">
        <v>0</v>
      </c>
      <c r="G497" s="179" t="n">
        <f aca="false">+G496+E497-F497</f>
        <v>2566797.96</v>
      </c>
      <c r="H497" s="176"/>
    </row>
    <row r="498" customFormat="false" ht="27.75" hidden="false" customHeight="true" outlineLevel="0" collapsed="false">
      <c r="A498" s="160" t="n">
        <v>44777</v>
      </c>
      <c r="B498" s="201" t="s">
        <v>1083</v>
      </c>
      <c r="C498" s="157" t="s">
        <v>599</v>
      </c>
      <c r="D498" s="157" t="s">
        <v>1084</v>
      </c>
      <c r="E498" s="182"/>
      <c r="F498" s="182" t="n">
        <v>49050</v>
      </c>
      <c r="G498" s="179" t="n">
        <f aca="false">+G497+E498-F498</f>
        <v>2517747.96</v>
      </c>
      <c r="H498" s="176"/>
    </row>
    <row r="499" customFormat="false" ht="27.75" hidden="false" customHeight="true" outlineLevel="0" collapsed="false">
      <c r="A499" s="160" t="n">
        <v>44777</v>
      </c>
      <c r="B499" s="201" t="s">
        <v>1085</v>
      </c>
      <c r="C499" s="157" t="s">
        <v>189</v>
      </c>
      <c r="D499" s="157" t="s">
        <v>189</v>
      </c>
      <c r="E499" s="182"/>
      <c r="F499" s="182" t="n">
        <v>0</v>
      </c>
      <c r="G499" s="179" t="n">
        <f aca="false">+G498+E499-F499</f>
        <v>2517747.96</v>
      </c>
      <c r="H499" s="176"/>
    </row>
    <row r="500" customFormat="false" ht="27.75" hidden="false" customHeight="true" outlineLevel="0" collapsed="false">
      <c r="A500" s="160" t="n">
        <v>44777</v>
      </c>
      <c r="B500" s="201" t="s">
        <v>1086</v>
      </c>
      <c r="C500" s="157" t="s">
        <v>601</v>
      </c>
      <c r="D500" s="157" t="s">
        <v>602</v>
      </c>
      <c r="E500" s="182"/>
      <c r="F500" s="182" t="n">
        <v>12800</v>
      </c>
      <c r="G500" s="179" t="n">
        <f aca="false">+G499+E500-F500</f>
        <v>2504947.96</v>
      </c>
      <c r="H500" s="176"/>
    </row>
    <row r="501" customFormat="false" ht="27.75" hidden="false" customHeight="true" outlineLevel="0" collapsed="false">
      <c r="A501" s="160" t="n">
        <v>44777</v>
      </c>
      <c r="B501" s="201" t="s">
        <v>1087</v>
      </c>
      <c r="C501" s="157" t="s">
        <v>189</v>
      </c>
      <c r="D501" s="157" t="s">
        <v>189</v>
      </c>
      <c r="E501" s="182"/>
      <c r="F501" s="182" t="n">
        <v>0</v>
      </c>
      <c r="G501" s="179" t="n">
        <f aca="false">+G500+E501-F501</f>
        <v>2504947.96</v>
      </c>
      <c r="H501" s="176"/>
    </row>
    <row r="502" customFormat="false" ht="27.75" hidden="false" customHeight="true" outlineLevel="0" collapsed="false">
      <c r="A502" s="160" t="n">
        <v>44777</v>
      </c>
      <c r="B502" s="201" t="s">
        <v>1088</v>
      </c>
      <c r="C502" s="157" t="s">
        <v>603</v>
      </c>
      <c r="D502" s="157" t="s">
        <v>604</v>
      </c>
      <c r="E502" s="182"/>
      <c r="F502" s="182" t="n">
        <v>23400</v>
      </c>
      <c r="G502" s="179" t="n">
        <f aca="false">+G501+E502-F502</f>
        <v>2481547.96</v>
      </c>
      <c r="H502" s="176"/>
    </row>
    <row r="503" customFormat="false" ht="27.75" hidden="false" customHeight="true" outlineLevel="0" collapsed="false">
      <c r="A503" s="160" t="n">
        <v>44777</v>
      </c>
      <c r="B503" s="201" t="s">
        <v>1089</v>
      </c>
      <c r="C503" s="157" t="s">
        <v>189</v>
      </c>
      <c r="D503" s="157" t="s">
        <v>189</v>
      </c>
      <c r="E503" s="182"/>
      <c r="F503" s="182" t="n">
        <v>0</v>
      </c>
      <c r="G503" s="179" t="n">
        <f aca="false">+G502+E503-F503</f>
        <v>2481547.96</v>
      </c>
      <c r="H503" s="176"/>
    </row>
    <row r="504" customFormat="false" ht="27.75" hidden="false" customHeight="true" outlineLevel="0" collapsed="false">
      <c r="A504" s="160" t="n">
        <v>44777</v>
      </c>
      <c r="B504" s="201" t="s">
        <v>1090</v>
      </c>
      <c r="C504" s="157" t="s">
        <v>1091</v>
      </c>
      <c r="D504" s="157" t="s">
        <v>1092</v>
      </c>
      <c r="E504" s="182"/>
      <c r="F504" s="182" t="n">
        <v>17640</v>
      </c>
      <c r="G504" s="179" t="n">
        <f aca="false">+G503+E504-F504</f>
        <v>2463907.96</v>
      </c>
      <c r="H504" s="176"/>
    </row>
    <row r="505" customFormat="false" ht="27.75" hidden="false" customHeight="true" outlineLevel="0" collapsed="false">
      <c r="A505" s="160" t="n">
        <v>44777</v>
      </c>
      <c r="B505" s="201" t="s">
        <v>1093</v>
      </c>
      <c r="C505" s="157" t="s">
        <v>676</v>
      </c>
      <c r="D505" s="157" t="s">
        <v>738</v>
      </c>
      <c r="E505" s="182"/>
      <c r="F505" s="182" t="n">
        <v>8849.23</v>
      </c>
      <c r="G505" s="179" t="n">
        <f aca="false">+G504+E505-F505</f>
        <v>2455058.73</v>
      </c>
      <c r="H505" s="176"/>
    </row>
    <row r="506" customFormat="false" ht="27.75" hidden="false" customHeight="true" outlineLevel="0" collapsed="false">
      <c r="A506" s="160" t="n">
        <v>44777</v>
      </c>
      <c r="B506" s="201" t="s">
        <v>1094</v>
      </c>
      <c r="C506" s="157" t="s">
        <v>1095</v>
      </c>
      <c r="D506" s="157" t="s">
        <v>609</v>
      </c>
      <c r="E506" s="182"/>
      <c r="F506" s="182" t="n">
        <v>21790</v>
      </c>
      <c r="G506" s="179" t="n">
        <f aca="false">+G505+E506-F506</f>
        <v>2433268.73</v>
      </c>
      <c r="H506" s="176"/>
    </row>
    <row r="507" customFormat="false" ht="27.75" hidden="false" customHeight="true" outlineLevel="0" collapsed="false">
      <c r="A507" s="160" t="n">
        <v>44777</v>
      </c>
      <c r="B507" s="201" t="s">
        <v>1096</v>
      </c>
      <c r="C507" s="157" t="s">
        <v>189</v>
      </c>
      <c r="D507" s="157" t="s">
        <v>189</v>
      </c>
      <c r="E507" s="182"/>
      <c r="F507" s="182" t="n">
        <v>0</v>
      </c>
      <c r="G507" s="179" t="n">
        <f aca="false">+G506+E507-F507</f>
        <v>2433268.73</v>
      </c>
      <c r="H507" s="176"/>
    </row>
    <row r="508" customFormat="false" ht="27.75" hidden="false" customHeight="true" outlineLevel="0" collapsed="false">
      <c r="A508" s="160" t="n">
        <v>44777</v>
      </c>
      <c r="B508" s="201" t="s">
        <v>1097</v>
      </c>
      <c r="C508" s="157" t="s">
        <v>189</v>
      </c>
      <c r="D508" s="157" t="s">
        <v>189</v>
      </c>
      <c r="E508" s="182"/>
      <c r="F508" s="182" t="n">
        <v>0</v>
      </c>
      <c r="G508" s="179" t="n">
        <f aca="false">+G507+E508-F508</f>
        <v>2433268.73</v>
      </c>
      <c r="H508" s="176"/>
    </row>
    <row r="509" customFormat="false" ht="27.75" hidden="false" customHeight="true" outlineLevel="0" collapsed="false">
      <c r="A509" s="160" t="n">
        <v>44788</v>
      </c>
      <c r="B509" s="201" t="s">
        <v>1098</v>
      </c>
      <c r="C509" s="157" t="s">
        <v>100</v>
      </c>
      <c r="D509" s="157" t="s">
        <v>1099</v>
      </c>
      <c r="E509" s="182"/>
      <c r="F509" s="182" t="n">
        <v>1200</v>
      </c>
      <c r="G509" s="179" t="n">
        <f aca="false">+G508+E509-F509</f>
        <v>2432068.73</v>
      </c>
      <c r="H509" s="176"/>
    </row>
    <row r="510" customFormat="false" ht="27.75" hidden="false" customHeight="true" outlineLevel="0" collapsed="false">
      <c r="A510" s="160" t="n">
        <v>44790</v>
      </c>
      <c r="B510" s="201" t="s">
        <v>1100</v>
      </c>
      <c r="C510" s="157" t="s">
        <v>1095</v>
      </c>
      <c r="D510" s="157" t="s">
        <v>1101</v>
      </c>
      <c r="E510" s="182"/>
      <c r="F510" s="182" t="n">
        <v>6740</v>
      </c>
      <c r="G510" s="179" t="n">
        <f aca="false">+G509+E510-F510</f>
        <v>2425328.73</v>
      </c>
      <c r="H510" s="176"/>
    </row>
    <row r="511" customFormat="false" ht="27.75" hidden="false" customHeight="true" outlineLevel="0" collapsed="false">
      <c r="A511" s="160" t="n">
        <v>44790</v>
      </c>
      <c r="B511" s="201" t="s">
        <v>1102</v>
      </c>
      <c r="C511" s="157" t="s">
        <v>189</v>
      </c>
      <c r="D511" s="157" t="s">
        <v>189</v>
      </c>
      <c r="E511" s="182"/>
      <c r="F511" s="182" t="n">
        <v>0</v>
      </c>
      <c r="G511" s="179" t="n">
        <f aca="false">+G510+E511-F511</f>
        <v>2425328.73</v>
      </c>
      <c r="H511" s="176"/>
    </row>
    <row r="512" customFormat="false" ht="27.75" hidden="false" customHeight="true" outlineLevel="0" collapsed="false">
      <c r="A512" s="160" t="n">
        <v>44795</v>
      </c>
      <c r="B512" s="201" t="s">
        <v>1103</v>
      </c>
      <c r="C512" s="157" t="s">
        <v>100</v>
      </c>
      <c r="D512" s="157" t="s">
        <v>611</v>
      </c>
      <c r="E512" s="182"/>
      <c r="F512" s="182" t="n">
        <v>35993.65</v>
      </c>
      <c r="G512" s="179" t="n">
        <f aca="false">+G511+E512-F512</f>
        <v>2389335.08</v>
      </c>
      <c r="H512" s="176"/>
    </row>
    <row r="513" customFormat="false" ht="27.75" hidden="false" customHeight="true" outlineLevel="0" collapsed="false">
      <c r="A513" s="160" t="n">
        <v>44795</v>
      </c>
      <c r="B513" s="201" t="s">
        <v>1104</v>
      </c>
      <c r="C513" s="157" t="s">
        <v>319</v>
      </c>
      <c r="D513" s="157" t="s">
        <v>1105</v>
      </c>
      <c r="E513" s="182"/>
      <c r="F513" s="182" t="n">
        <v>9409</v>
      </c>
      <c r="G513" s="179" t="n">
        <f aca="false">+G512+E513-F513</f>
        <v>2379926.08</v>
      </c>
      <c r="H513" s="176"/>
    </row>
    <row r="514" customFormat="false" ht="27.75" hidden="false" customHeight="true" outlineLevel="0" collapsed="false">
      <c r="A514" s="160" t="n">
        <v>44795</v>
      </c>
      <c r="B514" s="201" t="s">
        <v>1106</v>
      </c>
      <c r="C514" s="157" t="s">
        <v>103</v>
      </c>
      <c r="D514" s="157" t="s">
        <v>1107</v>
      </c>
      <c r="E514" s="182"/>
      <c r="F514" s="182" t="n">
        <v>23522.5</v>
      </c>
      <c r="G514" s="179" t="n">
        <f aca="false">+G513+E514-F514</f>
        <v>2356403.58</v>
      </c>
      <c r="H514" s="176"/>
    </row>
    <row r="515" customFormat="false" ht="27.75" hidden="false" customHeight="true" outlineLevel="0" collapsed="false">
      <c r="A515" s="160" t="n">
        <v>44795</v>
      </c>
      <c r="B515" s="201" t="s">
        <v>1108</v>
      </c>
      <c r="C515" s="157" t="s">
        <v>246</v>
      </c>
      <c r="D515" s="157" t="s">
        <v>1109</v>
      </c>
      <c r="E515" s="182"/>
      <c r="F515" s="182" t="n">
        <v>12419.88</v>
      </c>
      <c r="G515" s="179" t="n">
        <f aca="false">+G514+E515-F515</f>
        <v>2343983.7</v>
      </c>
      <c r="H515" s="176"/>
    </row>
    <row r="516" customFormat="false" ht="27.75" hidden="false" customHeight="true" outlineLevel="0" collapsed="false">
      <c r="A516" s="160" t="n">
        <v>44795</v>
      </c>
      <c r="B516" s="201" t="s">
        <v>1110</v>
      </c>
      <c r="C516" s="157" t="s">
        <v>104</v>
      </c>
      <c r="D516" s="157" t="s">
        <v>1111</v>
      </c>
      <c r="E516" s="182"/>
      <c r="F516" s="182" t="n">
        <v>24463.4</v>
      </c>
      <c r="G516" s="179" t="n">
        <f aca="false">+G515+E516-F516</f>
        <v>2319520.3</v>
      </c>
      <c r="H516" s="176"/>
    </row>
    <row r="517" customFormat="false" ht="27.75" hidden="false" customHeight="true" outlineLevel="0" collapsed="false">
      <c r="A517" s="160" t="n">
        <v>44795</v>
      </c>
      <c r="B517" s="201" t="s">
        <v>1112</v>
      </c>
      <c r="C517" s="203" t="s">
        <v>447</v>
      </c>
      <c r="D517" s="157" t="s">
        <v>1113</v>
      </c>
      <c r="E517" s="182"/>
      <c r="F517" s="182" t="n">
        <v>14113.5</v>
      </c>
      <c r="G517" s="179" t="n">
        <f aca="false">+G516+E517-F517</f>
        <v>2305406.8</v>
      </c>
      <c r="H517" s="176"/>
    </row>
    <row r="518" customFormat="false" ht="27.75" hidden="false" customHeight="true" outlineLevel="0" collapsed="false">
      <c r="A518" s="160" t="n">
        <v>44795</v>
      </c>
      <c r="B518" s="201" t="s">
        <v>1114</v>
      </c>
      <c r="C518" s="157" t="s">
        <v>105</v>
      </c>
      <c r="D518" s="157" t="s">
        <v>611</v>
      </c>
      <c r="E518" s="182"/>
      <c r="F518" s="182" t="n">
        <v>13172.6</v>
      </c>
      <c r="G518" s="179" t="n">
        <f aca="false">+G517+E518-F518</f>
        <v>2292234.2</v>
      </c>
      <c r="H518" s="176"/>
    </row>
    <row r="519" customFormat="false" ht="27.75" hidden="false" customHeight="true" outlineLevel="0" collapsed="false">
      <c r="A519" s="160" t="n">
        <v>44795</v>
      </c>
      <c r="B519" s="201" t="s">
        <v>1115</v>
      </c>
      <c r="C519" s="157" t="s">
        <v>106</v>
      </c>
      <c r="D519" s="157" t="s">
        <v>1105</v>
      </c>
      <c r="E519" s="182"/>
      <c r="F519" s="182" t="n">
        <v>13172.6</v>
      </c>
      <c r="G519" s="179" t="n">
        <f aca="false">+G518+E519-F519</f>
        <v>2279061.6</v>
      </c>
      <c r="H519" s="176"/>
    </row>
    <row r="520" customFormat="false" ht="27.75" hidden="false" customHeight="true" outlineLevel="0" collapsed="false">
      <c r="A520" s="160" t="n">
        <v>44795</v>
      </c>
      <c r="B520" s="201" t="s">
        <v>1116</v>
      </c>
      <c r="C520" s="157" t="s">
        <v>107</v>
      </c>
      <c r="D520" s="157" t="s">
        <v>1107</v>
      </c>
      <c r="E520" s="182"/>
      <c r="F520" s="182" t="n">
        <v>13172.6</v>
      </c>
      <c r="G520" s="179" t="n">
        <f aca="false">+G519+E520-F520</f>
        <v>2265889</v>
      </c>
      <c r="H520" s="176"/>
    </row>
    <row r="521" customFormat="false" ht="27.75" hidden="false" customHeight="true" outlineLevel="0" collapsed="false">
      <c r="A521" s="160" t="n">
        <v>44795</v>
      </c>
      <c r="B521" s="201" t="s">
        <v>1117</v>
      </c>
      <c r="C521" s="157" t="s">
        <v>594</v>
      </c>
      <c r="D521" s="157" t="s">
        <v>1109</v>
      </c>
      <c r="E521" s="182"/>
      <c r="F521" s="182" t="n">
        <v>13172.6</v>
      </c>
      <c r="G521" s="179" t="n">
        <f aca="false">+G520+E521-F521</f>
        <v>2252716.4</v>
      </c>
      <c r="H521" s="176"/>
    </row>
    <row r="522" customFormat="false" ht="27.75" hidden="false" customHeight="true" outlineLevel="0" collapsed="false">
      <c r="A522" s="160" t="n">
        <v>44795</v>
      </c>
      <c r="B522" s="201" t="s">
        <v>1118</v>
      </c>
      <c r="C522" s="157" t="s">
        <v>109</v>
      </c>
      <c r="D522" s="157" t="s">
        <v>1111</v>
      </c>
      <c r="E522" s="182"/>
      <c r="F522" s="182" t="n">
        <v>13172.6</v>
      </c>
      <c r="G522" s="179" t="n">
        <f aca="false">+G521+E522-F522</f>
        <v>2239543.8</v>
      </c>
      <c r="H522" s="176"/>
    </row>
    <row r="523" customFormat="false" ht="27.75" hidden="false" customHeight="true" outlineLevel="0" collapsed="false">
      <c r="A523" s="160" t="n">
        <v>44795</v>
      </c>
      <c r="B523" s="201" t="s">
        <v>1119</v>
      </c>
      <c r="C523" s="157" t="s">
        <v>110</v>
      </c>
      <c r="D523" s="157" t="s">
        <v>1113</v>
      </c>
      <c r="E523" s="182"/>
      <c r="F523" s="182" t="n">
        <v>15524.85</v>
      </c>
      <c r="G523" s="179" t="n">
        <f aca="false">+G522+E523-F523</f>
        <v>2224018.95</v>
      </c>
      <c r="H523" s="176"/>
    </row>
    <row r="524" customFormat="false" ht="27.75" hidden="false" customHeight="true" outlineLevel="0" collapsed="false">
      <c r="A524" s="160" t="n">
        <v>44795</v>
      </c>
      <c r="B524" s="201" t="s">
        <v>1120</v>
      </c>
      <c r="C524" s="157" t="s">
        <v>517</v>
      </c>
      <c r="D524" s="157" t="s">
        <v>1121</v>
      </c>
      <c r="E524" s="182"/>
      <c r="F524" s="182" t="n">
        <v>15524.85</v>
      </c>
      <c r="G524" s="179" t="n">
        <f aca="false">+G523+E524-F524</f>
        <v>2208494.1</v>
      </c>
      <c r="H524" s="176"/>
    </row>
    <row r="525" customFormat="false" ht="27.75" hidden="false" customHeight="true" outlineLevel="0" collapsed="false">
      <c r="A525" s="160" t="n">
        <v>44795</v>
      </c>
      <c r="B525" s="201" t="s">
        <v>1122</v>
      </c>
      <c r="C525" s="157" t="s">
        <v>113</v>
      </c>
      <c r="D525" s="157" t="s">
        <v>1123</v>
      </c>
      <c r="E525" s="182"/>
      <c r="F525" s="182" t="n">
        <v>10820.35</v>
      </c>
      <c r="G525" s="179" t="n">
        <f aca="false">+G524+E525-F525</f>
        <v>2197673.75</v>
      </c>
      <c r="H525" s="176"/>
    </row>
    <row r="526" customFormat="false" ht="27.75" hidden="false" customHeight="true" outlineLevel="0" collapsed="false">
      <c r="A526" s="160" t="n">
        <v>44795</v>
      </c>
      <c r="B526" s="201" t="s">
        <v>1124</v>
      </c>
      <c r="C526" s="157" t="s">
        <v>114</v>
      </c>
      <c r="D526" s="157" t="s">
        <v>1125</v>
      </c>
      <c r="E526" s="182"/>
      <c r="F526" s="182" t="n">
        <v>24463.4</v>
      </c>
      <c r="G526" s="179" t="n">
        <f aca="false">+G525+E526-F526</f>
        <v>2173210.35</v>
      </c>
      <c r="H526" s="176"/>
    </row>
    <row r="527" customFormat="false" ht="27.75" hidden="false" customHeight="true" outlineLevel="0" collapsed="false">
      <c r="A527" s="160" t="n">
        <v>44795</v>
      </c>
      <c r="B527" s="201" t="s">
        <v>1126</v>
      </c>
      <c r="C527" s="157" t="s">
        <v>328</v>
      </c>
      <c r="D527" s="157" t="s">
        <v>1127</v>
      </c>
      <c r="E527" s="182"/>
      <c r="F527" s="182" t="n">
        <v>10820.35</v>
      </c>
      <c r="G527" s="179" t="n">
        <f aca="false">+G526+E527-F527</f>
        <v>2162390</v>
      </c>
      <c r="H527" s="176"/>
    </row>
    <row r="528" customFormat="false" ht="27.75" hidden="false" customHeight="true" outlineLevel="0" collapsed="false">
      <c r="A528" s="160" t="n">
        <v>44795</v>
      </c>
      <c r="B528" s="201" t="s">
        <v>1128</v>
      </c>
      <c r="C528" s="157" t="s">
        <v>116</v>
      </c>
      <c r="D528" s="157" t="s">
        <v>1129</v>
      </c>
      <c r="E528" s="182"/>
      <c r="F528" s="182" t="n">
        <v>15524.85</v>
      </c>
      <c r="G528" s="179" t="n">
        <f aca="false">+G527+E528-F528</f>
        <v>2146865.15</v>
      </c>
      <c r="H528" s="176"/>
    </row>
    <row r="529" customFormat="false" ht="27.75" hidden="false" customHeight="true" outlineLevel="0" collapsed="false">
      <c r="A529" s="160" t="n">
        <v>44795</v>
      </c>
      <c r="B529" s="201" t="s">
        <v>1130</v>
      </c>
      <c r="C529" s="157" t="s">
        <v>117</v>
      </c>
      <c r="D529" s="157" t="s">
        <v>1131</v>
      </c>
      <c r="E529" s="182"/>
      <c r="F529" s="182" t="n">
        <v>10820.35</v>
      </c>
      <c r="G529" s="179" t="n">
        <f aca="false">+G528+E529-F529</f>
        <v>2136044.8</v>
      </c>
      <c r="H529" s="176"/>
    </row>
    <row r="530" customFormat="false" ht="27.75" hidden="false" customHeight="true" outlineLevel="0" collapsed="false">
      <c r="A530" s="160" t="n">
        <v>44795</v>
      </c>
      <c r="B530" s="201" t="s">
        <v>1132</v>
      </c>
      <c r="C530" s="157" t="s">
        <v>118</v>
      </c>
      <c r="D530" s="157" t="s">
        <v>1133</v>
      </c>
      <c r="E530" s="182"/>
      <c r="F530" s="182" t="n">
        <v>15524.85</v>
      </c>
      <c r="G530" s="179" t="n">
        <f aca="false">+G529+E530-F530</f>
        <v>2120519.95</v>
      </c>
      <c r="H530" s="176"/>
    </row>
    <row r="531" customFormat="false" ht="27.75" hidden="false" customHeight="true" outlineLevel="0" collapsed="false">
      <c r="A531" s="160" t="n">
        <v>44795</v>
      </c>
      <c r="B531" s="201" t="s">
        <v>1134</v>
      </c>
      <c r="C531" s="157" t="s">
        <v>189</v>
      </c>
      <c r="D531" s="157" t="s">
        <v>189</v>
      </c>
      <c r="E531" s="182"/>
      <c r="F531" s="182" t="n">
        <v>0</v>
      </c>
      <c r="G531" s="179" t="n">
        <f aca="false">+G530+E531-F531</f>
        <v>2120519.95</v>
      </c>
      <c r="H531" s="176"/>
    </row>
    <row r="532" customFormat="false" ht="27.75" hidden="false" customHeight="true" outlineLevel="0" collapsed="false">
      <c r="A532" s="160" t="n">
        <v>44795</v>
      </c>
      <c r="B532" s="201" t="s">
        <v>1135</v>
      </c>
      <c r="C532" s="157" t="s">
        <v>119</v>
      </c>
      <c r="D532" s="157" t="s">
        <v>1133</v>
      </c>
      <c r="E532" s="182"/>
      <c r="F532" s="182" t="n">
        <v>10820.35</v>
      </c>
      <c r="G532" s="179" t="n">
        <f aca="false">+G531+E532-F532</f>
        <v>2109699.6</v>
      </c>
      <c r="H532" s="176"/>
    </row>
    <row r="533" customFormat="false" ht="27.75" hidden="false" customHeight="true" outlineLevel="0" collapsed="false">
      <c r="A533" s="160" t="n">
        <v>44795</v>
      </c>
      <c r="B533" s="201" t="s">
        <v>1136</v>
      </c>
      <c r="C533" s="157" t="s">
        <v>239</v>
      </c>
      <c r="D533" s="157" t="s">
        <v>1133</v>
      </c>
      <c r="E533" s="182"/>
      <c r="F533" s="182" t="n">
        <v>15524.85</v>
      </c>
      <c r="G533" s="179" t="n">
        <f aca="false">+G532+E533-F533</f>
        <v>2094174.75</v>
      </c>
      <c r="H533" s="176"/>
    </row>
    <row r="534" customFormat="false" ht="27.75" hidden="false" customHeight="true" outlineLevel="0" collapsed="false">
      <c r="A534" s="160" t="n">
        <v>44795</v>
      </c>
      <c r="B534" s="201" t="s">
        <v>1137</v>
      </c>
      <c r="C534" s="157" t="s">
        <v>450</v>
      </c>
      <c r="D534" s="157" t="s">
        <v>1133</v>
      </c>
      <c r="E534" s="182"/>
      <c r="F534" s="182" t="n">
        <v>10820.35</v>
      </c>
      <c r="G534" s="179" t="n">
        <f aca="false">+G533+E534-F534</f>
        <v>2083354.4</v>
      </c>
      <c r="H534" s="176"/>
    </row>
    <row r="535" customFormat="false" ht="27.75" hidden="false" customHeight="true" outlineLevel="0" collapsed="false">
      <c r="A535" s="160" t="n">
        <v>44795</v>
      </c>
      <c r="B535" s="201" t="s">
        <v>1138</v>
      </c>
      <c r="C535" s="157" t="s">
        <v>303</v>
      </c>
      <c r="D535" s="157" t="s">
        <v>1133</v>
      </c>
      <c r="E535" s="182"/>
      <c r="F535" s="182" t="n">
        <v>10820.35</v>
      </c>
      <c r="G535" s="179" t="n">
        <f aca="false">+G534+E535-F535</f>
        <v>2072534.05</v>
      </c>
      <c r="H535" s="176"/>
    </row>
    <row r="536" customFormat="false" ht="27.75" hidden="false" customHeight="true" outlineLevel="0" collapsed="false">
      <c r="A536" s="160" t="n">
        <v>44795</v>
      </c>
      <c r="B536" s="201" t="s">
        <v>1139</v>
      </c>
      <c r="C536" s="157" t="s">
        <v>83</v>
      </c>
      <c r="D536" s="157" t="s">
        <v>1140</v>
      </c>
      <c r="E536" s="182"/>
      <c r="F536" s="182" t="n">
        <v>85118</v>
      </c>
      <c r="G536" s="179" t="n">
        <f aca="false">+G535+E536-F536</f>
        <v>1987416.05</v>
      </c>
      <c r="H536" s="176"/>
    </row>
    <row r="537" customFormat="false" ht="27.75" hidden="false" customHeight="true" outlineLevel="0" collapsed="false">
      <c r="A537" s="160" t="n">
        <v>44797</v>
      </c>
      <c r="B537" s="201" t="s">
        <v>1141</v>
      </c>
      <c r="C537" s="157" t="s">
        <v>100</v>
      </c>
      <c r="D537" s="157" t="s">
        <v>1142</v>
      </c>
      <c r="E537" s="182"/>
      <c r="F537" s="182" t="n">
        <v>10000</v>
      </c>
      <c r="G537" s="179" t="n">
        <f aca="false">+G536+E537-F537</f>
        <v>1977416.05</v>
      </c>
      <c r="H537" s="176"/>
    </row>
    <row r="538" customFormat="false" ht="27.75" hidden="false" customHeight="true" outlineLevel="0" collapsed="false">
      <c r="A538" s="160" t="n">
        <v>44797</v>
      </c>
      <c r="B538" s="201" t="s">
        <v>1143</v>
      </c>
      <c r="C538" s="157" t="s">
        <v>100</v>
      </c>
      <c r="D538" s="157" t="s">
        <v>1144</v>
      </c>
      <c r="E538" s="182"/>
      <c r="F538" s="182" t="n">
        <v>1481</v>
      </c>
      <c r="G538" s="179" t="n">
        <f aca="false">+G537+E538-F538</f>
        <v>1975935.05</v>
      </c>
      <c r="H538" s="176"/>
    </row>
    <row r="539" customFormat="false" ht="27.75" hidden="false" customHeight="true" outlineLevel="0" collapsed="false">
      <c r="A539" s="160" t="n">
        <v>44802</v>
      </c>
      <c r="B539" s="201" t="s">
        <v>1145</v>
      </c>
      <c r="C539" s="157" t="s">
        <v>189</v>
      </c>
      <c r="D539" s="157" t="s">
        <v>189</v>
      </c>
      <c r="E539" s="182"/>
      <c r="F539" s="182" t="n">
        <v>0</v>
      </c>
      <c r="G539" s="179" t="n">
        <f aca="false">+G538+E539-F539</f>
        <v>1975935.05</v>
      </c>
      <c r="H539" s="176"/>
    </row>
    <row r="540" customFormat="false" ht="27.75" hidden="false" customHeight="true" outlineLevel="0" collapsed="false">
      <c r="A540" s="160" t="n">
        <v>44802</v>
      </c>
      <c r="B540" s="201" t="s">
        <v>1145</v>
      </c>
      <c r="C540" s="157" t="s">
        <v>189</v>
      </c>
      <c r="D540" s="157" t="s">
        <v>189</v>
      </c>
      <c r="E540" s="182"/>
      <c r="F540" s="182" t="n">
        <v>0</v>
      </c>
      <c r="G540" s="179" t="n">
        <f aca="false">+G539+E540-F540</f>
        <v>1975935.05</v>
      </c>
      <c r="H540" s="176"/>
    </row>
    <row r="541" customFormat="false" ht="27.75" hidden="false" customHeight="true" outlineLevel="0" collapsed="false">
      <c r="A541" s="160" t="n">
        <v>44802</v>
      </c>
      <c r="B541" s="201" t="s">
        <v>1146</v>
      </c>
      <c r="C541" s="157" t="s">
        <v>673</v>
      </c>
      <c r="D541" s="157" t="s">
        <v>955</v>
      </c>
      <c r="E541" s="182"/>
      <c r="F541" s="182" t="n">
        <v>1695</v>
      </c>
      <c r="G541" s="179" t="n">
        <f aca="false">+G540+E541-F541</f>
        <v>1974240.05</v>
      </c>
      <c r="H541" s="176"/>
    </row>
    <row r="542" customFormat="false" ht="27.75" hidden="false" customHeight="true" outlineLevel="0" collapsed="false">
      <c r="A542" s="160" t="n">
        <v>44802</v>
      </c>
      <c r="B542" s="201" t="s">
        <v>1147</v>
      </c>
      <c r="C542" s="157" t="s">
        <v>637</v>
      </c>
      <c r="D542" s="157" t="s">
        <v>1148</v>
      </c>
      <c r="E542" s="182"/>
      <c r="F542" s="182" t="n">
        <v>5000</v>
      </c>
      <c r="G542" s="179" t="n">
        <f aca="false">+G541+E542-F542</f>
        <v>1969240.05</v>
      </c>
      <c r="H542" s="176"/>
    </row>
    <row r="543" customFormat="false" ht="27.75" hidden="false" customHeight="true" outlineLevel="0" collapsed="false">
      <c r="A543" s="160" t="n">
        <v>44804</v>
      </c>
      <c r="B543" s="201" t="s">
        <v>1149</v>
      </c>
      <c r="C543" s="157" t="s">
        <v>189</v>
      </c>
      <c r="D543" s="157" t="s">
        <v>189</v>
      </c>
      <c r="E543" s="182"/>
      <c r="F543" s="182" t="n">
        <v>0</v>
      </c>
      <c r="G543" s="179" t="n">
        <f aca="false">+G542+E543-F543</f>
        <v>1969240.05</v>
      </c>
      <c r="H543" s="176"/>
    </row>
    <row r="544" customFormat="false" ht="27.75" hidden="false" customHeight="true" outlineLevel="0" collapsed="false">
      <c r="A544" s="160" t="n">
        <v>44804</v>
      </c>
      <c r="B544" s="201" t="s">
        <v>1150</v>
      </c>
      <c r="C544" s="157" t="s">
        <v>100</v>
      </c>
      <c r="D544" s="157" t="s">
        <v>1151</v>
      </c>
      <c r="E544" s="182"/>
      <c r="F544" s="182" t="n">
        <v>256.59</v>
      </c>
      <c r="G544" s="179" t="n">
        <f aca="false">+G543+E544-F544</f>
        <v>1968983.46</v>
      </c>
      <c r="H544" s="176"/>
    </row>
    <row r="545" customFormat="false" ht="27.75" hidden="false" customHeight="true" outlineLevel="0" collapsed="false">
      <c r="A545" s="160" t="n">
        <v>44803</v>
      </c>
      <c r="B545" s="201"/>
      <c r="C545" s="157" t="s">
        <v>81</v>
      </c>
      <c r="D545" s="157" t="s">
        <v>1152</v>
      </c>
      <c r="E545" s="182" t="n">
        <v>136</v>
      </c>
      <c r="F545" s="182"/>
      <c r="G545" s="179" t="n">
        <f aca="false">+G544+E545-F545</f>
        <v>1969119.46</v>
      </c>
      <c r="H545" s="176"/>
    </row>
    <row r="546" customFormat="false" ht="27.75" hidden="false" customHeight="true" outlineLevel="0" collapsed="false">
      <c r="A546" s="160" t="n">
        <v>44797</v>
      </c>
      <c r="B546" s="201"/>
      <c r="C546" s="157" t="s">
        <v>1153</v>
      </c>
      <c r="D546" s="157" t="s">
        <v>1154</v>
      </c>
      <c r="E546" s="182" t="n">
        <v>6740</v>
      </c>
      <c r="F546" s="182"/>
      <c r="G546" s="179" t="n">
        <f aca="false">+G545+E546-F546</f>
        <v>1975859.46</v>
      </c>
      <c r="H546" s="176"/>
    </row>
    <row r="547" customFormat="false" ht="27.75" hidden="false" customHeight="true" outlineLevel="0" collapsed="false">
      <c r="A547" s="160" t="n">
        <v>44804</v>
      </c>
      <c r="B547" s="201"/>
      <c r="C547" s="157" t="s">
        <v>247</v>
      </c>
      <c r="D547" s="157" t="s">
        <v>1155</v>
      </c>
      <c r="E547" s="182"/>
      <c r="F547" s="182" t="n">
        <v>704.06</v>
      </c>
      <c r="G547" s="179" t="n">
        <f aca="false">+G546+E547-F547</f>
        <v>1975155.4</v>
      </c>
      <c r="H547" s="176"/>
    </row>
    <row r="548" customFormat="false" ht="27.75" hidden="false" customHeight="true" outlineLevel="0" collapsed="false">
      <c r="A548" s="192" t="s">
        <v>1156</v>
      </c>
      <c r="B548" s="189"/>
      <c r="C548" s="157"/>
      <c r="D548" s="157" t="s">
        <v>1157</v>
      </c>
      <c r="E548" s="157"/>
      <c r="F548" s="182"/>
      <c r="G548" s="179" t="n">
        <f aca="false">+G547+E548-F548</f>
        <v>1975155.4</v>
      </c>
      <c r="H548" s="176" t="n">
        <f aca="false">'5.- Conciliación Bancaria'!F21</f>
        <v>1975155.4</v>
      </c>
    </row>
    <row r="549" customFormat="false" ht="27.75" hidden="false" customHeight="true" outlineLevel="0" collapsed="false">
      <c r="A549" s="173"/>
      <c r="B549" s="173"/>
    </row>
    <row r="550" customFormat="false" ht="27.75" hidden="false" customHeight="true" outlineLevel="0" collapsed="false">
      <c r="A550" s="173"/>
      <c r="B550" s="173"/>
    </row>
    <row r="551" customFormat="false" ht="27.75" hidden="false" customHeight="true" outlineLevel="0" collapsed="false">
      <c r="A551" s="173"/>
      <c r="B551" s="173"/>
    </row>
    <row r="552" customFormat="false" ht="27.75" hidden="false" customHeight="true" outlineLevel="0" collapsed="false">
      <c r="A552" s="173"/>
      <c r="B552" s="173"/>
    </row>
    <row r="553" customFormat="false" ht="27.75" hidden="false" customHeight="true" outlineLevel="0" collapsed="false">
      <c r="A553" s="173"/>
      <c r="B553" s="173"/>
    </row>
    <row r="554" customFormat="false" ht="27.75" hidden="false" customHeight="true" outlineLevel="0" collapsed="false">
      <c r="A554" s="173"/>
      <c r="B554" s="173"/>
    </row>
    <row r="555" customFormat="false" ht="27.75" hidden="false" customHeight="true" outlineLevel="0" collapsed="false">
      <c r="A555" s="173"/>
      <c r="B555" s="173"/>
    </row>
    <row r="556" customFormat="false" ht="27.75" hidden="false" customHeight="true" outlineLevel="0" collapsed="false">
      <c r="A556" s="173"/>
      <c r="B556" s="173"/>
    </row>
    <row r="557" customFormat="false" ht="27.75" hidden="false" customHeight="true" outlineLevel="0" collapsed="false">
      <c r="A557" s="173"/>
      <c r="B557" s="173"/>
    </row>
    <row r="558" customFormat="false" ht="27.75" hidden="false" customHeight="true" outlineLevel="0" collapsed="false">
      <c r="A558" s="173"/>
      <c r="B558" s="173"/>
    </row>
    <row r="559" customFormat="false" ht="27.75" hidden="false" customHeight="true" outlineLevel="0" collapsed="false">
      <c r="A559" s="173"/>
      <c r="B559" s="173"/>
    </row>
    <row r="560" customFormat="false" ht="27.75" hidden="false" customHeight="true" outlineLevel="0" collapsed="false">
      <c r="A560" s="173"/>
      <c r="B560" s="173"/>
    </row>
    <row r="561" customFormat="false" ht="27.75" hidden="false" customHeight="true" outlineLevel="0" collapsed="false">
      <c r="A561" s="173"/>
      <c r="B561" s="173"/>
    </row>
    <row r="562" customFormat="false" ht="27.75" hidden="false" customHeight="true" outlineLevel="0" collapsed="false">
      <c r="A562" s="173"/>
      <c r="B562" s="173"/>
    </row>
    <row r="563" customFormat="false" ht="27.75" hidden="false" customHeight="true" outlineLevel="0" collapsed="false">
      <c r="A563" s="173"/>
      <c r="B563" s="173"/>
    </row>
    <row r="564" customFormat="false" ht="27.75" hidden="false" customHeight="true" outlineLevel="0" collapsed="false">
      <c r="A564" s="173"/>
      <c r="B564" s="173"/>
    </row>
    <row r="565" customFormat="false" ht="27.75" hidden="false" customHeight="true" outlineLevel="0" collapsed="false">
      <c r="A565" s="173"/>
      <c r="B565" s="173"/>
    </row>
    <row r="566" customFormat="false" ht="27.75" hidden="false" customHeight="true" outlineLevel="0" collapsed="false">
      <c r="A566" s="173"/>
      <c r="B566" s="173"/>
    </row>
    <row r="567" customFormat="false" ht="27.75" hidden="false" customHeight="true" outlineLevel="0" collapsed="false">
      <c r="A567" s="204"/>
      <c r="B567" s="173"/>
    </row>
    <row r="568" customFormat="false" ht="27.75" hidden="false" customHeight="true" outlineLevel="0" collapsed="false">
      <c r="B568" s="173"/>
    </row>
    <row r="569" customFormat="false" ht="27.75" hidden="false" customHeight="true" outlineLevel="0" collapsed="false">
      <c r="A569" s="173"/>
      <c r="B569" s="173"/>
    </row>
    <row r="570" customFormat="false" ht="27.75" hidden="false" customHeight="true" outlineLevel="0" collapsed="false">
      <c r="B570" s="173"/>
    </row>
    <row r="571" customFormat="false" ht="27.75" hidden="false" customHeight="true" outlineLevel="0" collapsed="false">
      <c r="B571" s="173"/>
    </row>
    <row r="572" customFormat="false" ht="27.75" hidden="false" customHeight="true" outlineLevel="0" collapsed="false">
      <c r="B572" s="173"/>
    </row>
    <row r="573" customFormat="false" ht="27.75" hidden="false" customHeight="true" outlineLevel="0" collapsed="false">
      <c r="B573" s="173"/>
    </row>
    <row r="574" customFormat="false" ht="27.75" hidden="false" customHeight="true" outlineLevel="0" collapsed="false">
      <c r="B574" s="173"/>
    </row>
    <row r="575" customFormat="false" ht="27.75" hidden="false" customHeight="true" outlineLevel="0" collapsed="false">
      <c r="B575" s="173"/>
    </row>
    <row r="576" customFormat="false" ht="27.75" hidden="false" customHeight="true" outlineLevel="0" collapsed="false">
      <c r="B576" s="173"/>
    </row>
    <row r="577" customFormat="false" ht="27.75" hidden="false" customHeight="true" outlineLevel="0" collapsed="false">
      <c r="B577" s="173"/>
    </row>
    <row r="578" customFormat="false" ht="27.75" hidden="false" customHeight="true" outlineLevel="0" collapsed="false">
      <c r="B578" s="173"/>
    </row>
    <row r="579" customFormat="false" ht="27.75" hidden="false" customHeight="true" outlineLevel="0" collapsed="false">
      <c r="B579" s="173"/>
    </row>
    <row r="580" customFormat="false" ht="27.75" hidden="false" customHeight="true" outlineLevel="0" collapsed="false">
      <c r="B580" s="173"/>
    </row>
    <row r="581" customFormat="false" ht="27.75" hidden="false" customHeight="true" outlineLevel="0" collapsed="false">
      <c r="B581" s="173"/>
    </row>
    <row r="582" customFormat="false" ht="27.75" hidden="false" customHeight="true" outlineLevel="0" collapsed="false">
      <c r="B582" s="173"/>
    </row>
    <row r="583" customFormat="false" ht="27.75" hidden="false" customHeight="true" outlineLevel="0" collapsed="false">
      <c r="B583" s="173"/>
    </row>
    <row r="584" customFormat="false" ht="27.75" hidden="false" customHeight="true" outlineLevel="0" collapsed="false">
      <c r="A584" s="173"/>
      <c r="B584" s="173"/>
    </row>
    <row r="585" customFormat="false" ht="27.75" hidden="false" customHeight="true" outlineLevel="0" collapsed="false">
      <c r="A585" s="173"/>
      <c r="B585" s="173"/>
    </row>
    <row r="586" customFormat="false" ht="27.75" hidden="false" customHeight="true" outlineLevel="0" collapsed="false">
      <c r="A586" s="173"/>
    </row>
    <row r="587" customFormat="false" ht="27.75" hidden="false" customHeight="true" outlineLevel="0" collapsed="false"/>
    <row r="588" customFormat="false" ht="27.75" hidden="false" customHeight="true" outlineLevel="0" collapsed="false">
      <c r="A588" s="173"/>
    </row>
    <row r="589" customFormat="false" ht="27.75" hidden="false" customHeight="true" outlineLevel="0" collapsed="false">
      <c r="A589" s="173"/>
    </row>
    <row r="590" customFormat="false" ht="27.75" hidden="false" customHeight="true" outlineLevel="0" collapsed="false">
      <c r="A590" s="173"/>
    </row>
    <row r="591" customFormat="false" ht="27.75" hidden="false" customHeight="true" outlineLevel="0" collapsed="false">
      <c r="A591" s="173"/>
    </row>
    <row r="592" customFormat="false" ht="27.75" hidden="false" customHeight="true" outlineLevel="0" collapsed="false">
      <c r="A592" s="173"/>
    </row>
    <row r="593" customFormat="false" ht="27.75" hidden="false" customHeight="true" outlineLevel="0" collapsed="false">
      <c r="A593" s="173"/>
    </row>
    <row r="594" customFormat="false" ht="27.75" hidden="false" customHeight="true" outlineLevel="0" collapsed="false">
      <c r="A594" s="173"/>
    </row>
    <row r="595" customFormat="false" ht="27.75" hidden="false" customHeight="true" outlineLevel="0" collapsed="false">
      <c r="A595" s="173"/>
    </row>
    <row r="596" customFormat="false" ht="27.75" hidden="false" customHeight="true" outlineLevel="0" collapsed="false">
      <c r="A596" s="173"/>
    </row>
    <row r="597" customFormat="false" ht="27.75" hidden="false" customHeight="true" outlineLevel="0" collapsed="false">
      <c r="A597" s="173"/>
    </row>
    <row r="598" customFormat="false" ht="27.75" hidden="false" customHeight="true" outlineLevel="0" collapsed="false">
      <c r="A598" s="173"/>
    </row>
    <row r="599" customFormat="false" ht="27.75" hidden="false" customHeight="true" outlineLevel="0" collapsed="false">
      <c r="A599" s="173"/>
    </row>
    <row r="600" customFormat="false" ht="27.75" hidden="false" customHeight="true" outlineLevel="0" collapsed="false">
      <c r="A600" s="173"/>
    </row>
    <row r="601" customFormat="false" ht="26.25" hidden="false" customHeight="true" outlineLevel="0" collapsed="false">
      <c r="A601" s="173"/>
    </row>
    <row r="602" customFormat="false" ht="27" hidden="false" customHeight="true" outlineLevel="0" collapsed="false">
      <c r="A602" s="173"/>
    </row>
    <row r="603" customFormat="false" ht="26.25" hidden="false" customHeight="true" outlineLevel="0" collapsed="false">
      <c r="A603" s="173"/>
    </row>
    <row r="604" customFormat="false" ht="26.25" hidden="false" customHeight="true" outlineLevel="0" collapsed="false">
      <c r="A604" s="173"/>
    </row>
    <row r="605" customFormat="false" ht="26.25" hidden="false" customHeight="true" outlineLevel="0" collapsed="false">
      <c r="A605" s="173"/>
    </row>
    <row r="606" customFormat="false" ht="26.25" hidden="false" customHeight="true" outlineLevel="0" collapsed="false">
      <c r="A606" s="173"/>
    </row>
    <row r="607" customFormat="false" ht="26.25" hidden="false" customHeight="true" outlineLevel="0" collapsed="false">
      <c r="A607" s="173"/>
    </row>
    <row r="608" customFormat="false" ht="26.25" hidden="false" customHeight="true" outlineLevel="0" collapsed="false">
      <c r="A608" s="173"/>
    </row>
    <row r="609" customFormat="false" ht="26.25" hidden="false" customHeight="true" outlineLevel="0" collapsed="false"/>
    <row r="610" customFormat="false" ht="26.25" hidden="false" customHeight="true" outlineLevel="0" collapsed="false"/>
    <row r="611" customFormat="false" ht="26.25" hidden="false" customHeight="true" outlineLevel="0" collapsed="false"/>
    <row r="612" customFormat="false" ht="26.25" hidden="false" customHeight="true" outlineLevel="0" collapsed="false"/>
    <row r="613" customFormat="false" ht="26.25" hidden="false" customHeight="true" outlineLevel="0" collapsed="false"/>
    <row r="614" customFormat="false" ht="26.25" hidden="false" customHeight="true" outlineLevel="0" collapsed="false"/>
    <row r="615" customFormat="false" ht="26.25" hidden="false" customHeight="true" outlineLevel="0" collapsed="false"/>
    <row r="616" customFormat="false" ht="26.25" hidden="false" customHeight="true" outlineLevel="0" collapsed="false"/>
    <row r="617" customFormat="false" ht="26.25" hidden="false" customHeight="true" outlineLevel="0" collapsed="false"/>
    <row r="618" customFormat="false" ht="26.25" hidden="false" customHeight="true" outlineLevel="0" collapsed="false"/>
    <row r="619" customFormat="false" ht="26.25" hidden="false" customHeight="true" outlineLevel="0" collapsed="false"/>
    <row r="620" customFormat="false" ht="26.25" hidden="false" customHeight="true" outlineLevel="0" collapsed="false"/>
    <row r="621" customFormat="false" ht="26.25" hidden="false" customHeight="true" outlineLevel="0" collapsed="false"/>
    <row r="622" customFormat="false" ht="26.25" hidden="false" customHeight="true" outlineLevel="0" collapsed="false"/>
    <row r="623" customFormat="false" ht="26.25" hidden="false" customHeight="true" outlineLevel="0" collapsed="false"/>
    <row r="624" customFormat="false" ht="27.75" hidden="false" customHeight="true" outlineLevel="0" collapsed="false"/>
    <row r="625" customFormat="false" ht="26.25" hidden="false" customHeight="true" outlineLevel="0" collapsed="false"/>
    <row r="626" customFormat="false" ht="26.25" hidden="false" customHeight="true" outlineLevel="0" collapsed="false"/>
    <row r="627" customFormat="false" ht="26.25" hidden="false" customHeight="true" outlineLevel="0" collapsed="false"/>
    <row r="628" customFormat="false" ht="26.25" hidden="false" customHeight="true" outlineLevel="0" collapsed="false"/>
    <row r="629" customFormat="false" ht="26.25" hidden="false" customHeight="true" outlineLevel="0" collapsed="false"/>
    <row r="630" customFormat="false" ht="26.25" hidden="false" customHeight="true" outlineLevel="0" collapsed="false"/>
    <row r="631" customFormat="false" ht="26.25" hidden="false" customHeight="true" outlineLevel="0" collapsed="false"/>
    <row r="632" customFormat="false" ht="26.25" hidden="false" customHeight="true" outlineLevel="0" collapsed="false">
      <c r="A632" s="173"/>
    </row>
    <row r="633" customFormat="false" ht="26.25" hidden="false" customHeight="true" outlineLevel="0" collapsed="false">
      <c r="A633" s="173"/>
    </row>
    <row r="634" customFormat="false" ht="26.25" hidden="false" customHeight="true" outlineLevel="0" collapsed="false">
      <c r="A634" s="173"/>
    </row>
    <row r="635" customFormat="false" ht="39.75" hidden="false" customHeight="true" outlineLevel="0" collapsed="false">
      <c r="A635" s="173"/>
    </row>
    <row r="636" customFormat="false" ht="26.25" hidden="false" customHeight="true" outlineLevel="0" collapsed="false">
      <c r="A636" s="173"/>
    </row>
    <row r="637" customFormat="false" ht="26.25" hidden="false" customHeight="true" outlineLevel="0" collapsed="false">
      <c r="A637" s="173"/>
    </row>
    <row r="638" customFormat="false" ht="26.25" hidden="false" customHeight="true" outlineLevel="0" collapsed="false">
      <c r="A638" s="173"/>
    </row>
    <row r="639" customFormat="false" ht="26.25" hidden="false" customHeight="true" outlineLevel="0" collapsed="false">
      <c r="A639" s="173"/>
    </row>
    <row r="640" customFormat="false" ht="26.25" hidden="false" customHeight="true" outlineLevel="0" collapsed="false">
      <c r="A640" s="173"/>
    </row>
    <row r="641" customFormat="false" ht="26.85" hidden="false" customHeight="true" outlineLevel="0" collapsed="false">
      <c r="A641" s="173"/>
    </row>
    <row r="642" customFormat="false" ht="26.85" hidden="false" customHeight="true" outlineLevel="0" collapsed="false">
      <c r="A642" s="173"/>
    </row>
    <row r="643" customFormat="false" ht="26.85" hidden="false" customHeight="true" outlineLevel="0" collapsed="false">
      <c r="A643" s="173"/>
    </row>
    <row r="644" customFormat="false" ht="26.85" hidden="false" customHeight="true" outlineLevel="0" collapsed="false">
      <c r="A644" s="173"/>
    </row>
    <row r="645" customFormat="false" ht="26.85" hidden="false" customHeight="true" outlineLevel="0" collapsed="false">
      <c r="A645" s="173"/>
    </row>
    <row r="646" customFormat="false" ht="26.85" hidden="false" customHeight="true" outlineLevel="0" collapsed="false">
      <c r="A646" s="173"/>
    </row>
    <row r="647" customFormat="false" ht="26.85" hidden="false" customHeight="true" outlineLevel="0" collapsed="false">
      <c r="A647" s="173"/>
    </row>
    <row r="648" customFormat="false" ht="26.85" hidden="false" customHeight="true" outlineLevel="0" collapsed="false">
      <c r="A648" s="173"/>
    </row>
    <row r="649" customFormat="false" ht="26.85" hidden="false" customHeight="true" outlineLevel="0" collapsed="false">
      <c r="A649" s="173"/>
    </row>
    <row r="650" customFormat="false" ht="26.85" hidden="false" customHeight="true" outlineLevel="0" collapsed="false">
      <c r="A650" s="173"/>
    </row>
    <row r="651" customFormat="false" ht="26.85" hidden="false" customHeight="true" outlineLevel="0" collapsed="false">
      <c r="A651" s="173"/>
    </row>
    <row r="652" customFormat="false" ht="32.25" hidden="false" customHeight="true" outlineLevel="0" collapsed="false">
      <c r="A652" s="173"/>
    </row>
    <row r="653" customFormat="false" ht="26.85" hidden="false" customHeight="true" outlineLevel="0" collapsed="false">
      <c r="A653" s="173"/>
    </row>
    <row r="654" customFormat="false" ht="26.85" hidden="false" customHeight="true" outlineLevel="0" collapsed="false"/>
    <row r="655" customFormat="false" ht="26.85" hidden="false" customHeight="true" outlineLevel="0" collapsed="false">
      <c r="A655" s="204"/>
    </row>
    <row r="656" customFormat="false" ht="26.85" hidden="false" customHeight="true" outlineLevel="0" collapsed="false"/>
    <row r="657" customFormat="false" ht="26.85" hidden="false" customHeight="true" outlineLevel="0" collapsed="false"/>
    <row r="658" customFormat="false" ht="26.85" hidden="false" customHeight="true" outlineLevel="0" collapsed="false"/>
    <row r="659" customFormat="false" ht="26.85" hidden="false" customHeight="true" outlineLevel="0" collapsed="false"/>
    <row r="660" customFormat="false" ht="26.85" hidden="false" customHeight="true" outlineLevel="0" collapsed="false"/>
    <row r="661" customFormat="false" ht="26.85" hidden="false" customHeight="true" outlineLevel="0" collapsed="false"/>
    <row r="662" customFormat="false" ht="26.85" hidden="false" customHeight="true" outlineLevel="0" collapsed="false"/>
    <row r="663" customFormat="false" ht="26.85" hidden="false" customHeight="true" outlineLevel="0" collapsed="false"/>
    <row r="664" customFormat="false" ht="26.85" hidden="false" customHeight="true" outlineLevel="0" collapsed="false"/>
    <row r="665" customFormat="false" ht="26.85" hidden="false" customHeight="true" outlineLevel="0" collapsed="false"/>
    <row r="666" customFormat="false" ht="26.85" hidden="false" customHeight="true" outlineLevel="0" collapsed="false"/>
    <row r="667" customFormat="false" ht="26.85" hidden="false" customHeight="true" outlineLevel="0" collapsed="false"/>
    <row r="668" customFormat="false" ht="26.85" hidden="false" customHeight="true" outlineLevel="0" collapsed="false"/>
    <row r="669" customFormat="false" ht="26.85" hidden="false" customHeight="true" outlineLevel="0" collapsed="false"/>
    <row r="670" customFormat="false" ht="26.85" hidden="false" customHeight="true" outlineLevel="0" collapsed="false"/>
    <row r="671" customFormat="false" ht="26.85" hidden="false" customHeight="true" outlineLevel="0" collapsed="false"/>
    <row r="672" customFormat="false" ht="26.85" hidden="false" customHeight="true" outlineLevel="0" collapsed="false"/>
    <row r="673" customFormat="false" ht="26.85" hidden="false" customHeight="true" outlineLevel="0" collapsed="false"/>
    <row r="674" customFormat="false" ht="26.85" hidden="false" customHeight="true" outlineLevel="0" collapsed="false"/>
    <row r="675" customFormat="false" ht="26.85" hidden="false" customHeight="true" outlineLevel="0" collapsed="false"/>
    <row r="676" customFormat="false" ht="26.85" hidden="false" customHeight="true" outlineLevel="0" collapsed="false"/>
    <row r="677" customFormat="false" ht="26.85" hidden="false" customHeight="true" outlineLevel="0" collapsed="false"/>
    <row r="678" customFormat="false" ht="26.85" hidden="false" customHeight="true" outlineLevel="0" collapsed="false"/>
    <row r="679" customFormat="false" ht="26.85" hidden="false" customHeight="true" outlineLevel="0" collapsed="false"/>
    <row r="680" customFormat="false" ht="26.85" hidden="false" customHeight="true" outlineLevel="0" collapsed="false"/>
    <row r="681" customFormat="false" ht="26.85" hidden="false" customHeight="true" outlineLevel="0" collapsed="false"/>
    <row r="682" customFormat="false" ht="27" hidden="false" customHeight="true" outlineLevel="0" collapsed="false"/>
    <row r="683" customFormat="false" ht="33" hidden="false" customHeight="true" outlineLevel="0" collapsed="false"/>
    <row r="684" customFormat="false" ht="26.85" hidden="false" customHeight="true" outlineLevel="0" collapsed="false"/>
    <row r="685" customFormat="false" ht="26.85" hidden="false" customHeight="true" outlineLevel="0" collapsed="false"/>
    <row r="686" customFormat="false" ht="26.85" hidden="false" customHeight="true" outlineLevel="0" collapsed="false"/>
    <row r="687" customFormat="false" ht="26.85" hidden="false" customHeight="true" outlineLevel="0" collapsed="false"/>
    <row r="688" customFormat="false" ht="26.85" hidden="false" customHeight="true" outlineLevel="0" collapsed="false"/>
    <row r="689" customFormat="false" ht="26.85" hidden="false" customHeight="true" outlineLevel="0" collapsed="false"/>
    <row r="690" customFormat="false" ht="26.85" hidden="false" customHeight="true" outlineLevel="0" collapsed="false"/>
    <row r="691" customFormat="false" ht="26.85" hidden="false" customHeight="true" outlineLevel="0" collapsed="false"/>
    <row r="692" customFormat="false" ht="26.85" hidden="false" customHeight="true" outlineLevel="0" collapsed="false">
      <c r="A692" s="173"/>
    </row>
    <row r="693" customFormat="false" ht="26.85" hidden="false" customHeight="true" outlineLevel="0" collapsed="false">
      <c r="A693" s="173"/>
    </row>
    <row r="694" customFormat="false" ht="26.25" hidden="false" customHeight="true" outlineLevel="0" collapsed="false"/>
    <row r="695" customFormat="false" ht="26.25" hidden="false" customHeight="true" outlineLevel="0" collapsed="false"/>
    <row r="696" customFormat="false" ht="26.25" hidden="false" customHeight="true" outlineLevel="0" collapsed="false"/>
    <row r="697" customFormat="false" ht="26.25" hidden="false" customHeight="true" outlineLevel="0" collapsed="false"/>
    <row r="698" customFormat="false" ht="26.25" hidden="false" customHeight="true" outlineLevel="0" collapsed="false"/>
    <row r="699" customFormat="false" ht="26.25" hidden="false" customHeight="true" outlineLevel="0" collapsed="false"/>
    <row r="700" customFormat="false" ht="26.25" hidden="false" customHeight="true" outlineLevel="0" collapsed="false"/>
    <row r="701" customFormat="false" ht="26.25" hidden="false" customHeight="true" outlineLevel="0" collapsed="false"/>
    <row r="702" customFormat="false" ht="26.25" hidden="false" customHeight="true" outlineLevel="0" collapsed="false"/>
    <row r="703" customFormat="false" ht="26.25" hidden="false" customHeight="true" outlineLevel="0" collapsed="false"/>
    <row r="704" customFormat="false" ht="26.25" hidden="false" customHeight="true" outlineLevel="0" collapsed="false"/>
    <row r="705" customFormat="false" ht="26.25" hidden="false" customHeight="true" outlineLevel="0" collapsed="false"/>
    <row r="706" customFormat="false" ht="26.25" hidden="false" customHeight="true" outlineLevel="0" collapsed="false"/>
    <row r="707" customFormat="false" ht="26.25" hidden="false" customHeight="true" outlineLevel="0" collapsed="false"/>
    <row r="708" customFormat="false" ht="26.25" hidden="false" customHeight="true" outlineLevel="0" collapsed="false"/>
    <row r="709" customFormat="false" ht="26.25" hidden="false" customHeight="true" outlineLevel="0" collapsed="false"/>
    <row r="710" customFormat="false" ht="26.25" hidden="false" customHeight="true" outlineLevel="0" collapsed="false"/>
    <row r="711" customFormat="false" ht="26.25" hidden="false" customHeight="true" outlineLevel="0" collapsed="false"/>
    <row r="712" customFormat="false" ht="26.25" hidden="false" customHeight="true" outlineLevel="0" collapsed="false"/>
    <row r="714" customFormat="false" ht="26.25" hidden="false" customHeight="true" outlineLevel="0" collapsed="false"/>
    <row r="715" customFormat="false" ht="26.25" hidden="false" customHeight="true" outlineLevel="0" collapsed="false"/>
    <row r="716" customFormat="false" ht="26.25" hidden="false" customHeight="true" outlineLevel="0" collapsed="false"/>
    <row r="717" customFormat="false" ht="27" hidden="false" customHeight="true" outlineLevel="0" collapsed="false"/>
    <row r="718" customFormat="false" ht="27" hidden="false" customHeight="true" outlineLevel="0" collapsed="false"/>
    <row r="719" customFormat="false" ht="27" hidden="false" customHeight="true" outlineLevel="0" collapsed="false"/>
    <row r="720" customFormat="false" ht="27" hidden="false" customHeight="true" outlineLevel="0" collapsed="false"/>
    <row r="721" customFormat="false" ht="27" hidden="false" customHeight="true" outlineLevel="0" collapsed="false"/>
    <row r="722" customFormat="false" ht="27" hidden="false" customHeight="true" outlineLevel="0" collapsed="false"/>
    <row r="723" customFormat="false" ht="27" hidden="false" customHeight="true" outlineLevel="0" collapsed="false"/>
    <row r="724" customFormat="false" ht="27" hidden="false" customHeight="true" outlineLevel="0" collapsed="false"/>
    <row r="725" customFormat="false" ht="27" hidden="false" customHeight="true" outlineLevel="0" collapsed="false"/>
    <row r="726" customFormat="false" ht="27" hidden="false" customHeight="true" outlineLevel="0" collapsed="false"/>
    <row r="727" customFormat="false" ht="27" hidden="false" customHeight="true" outlineLevel="0" collapsed="false"/>
    <row r="728" customFormat="false" ht="27" hidden="false" customHeight="true" outlineLevel="0" collapsed="false"/>
    <row r="729" customFormat="false" ht="27" hidden="false" customHeight="true" outlineLevel="0" collapsed="false"/>
    <row r="730" customFormat="false" ht="27" hidden="false" customHeight="true" outlineLevel="0" collapsed="false"/>
    <row r="731" customFormat="false" ht="27" hidden="false" customHeight="true" outlineLevel="0" collapsed="false"/>
    <row r="732" customFormat="false" ht="27" hidden="false" customHeight="true" outlineLevel="0" collapsed="false"/>
    <row r="733" customFormat="false" ht="27" hidden="false" customHeight="true" outlineLevel="0" collapsed="false"/>
    <row r="734" customFormat="false" ht="27" hidden="false" customHeight="true" outlineLevel="0" collapsed="false"/>
    <row r="735" customFormat="false" ht="27" hidden="false" customHeight="true" outlineLevel="0" collapsed="false"/>
    <row r="736" customFormat="false" ht="27" hidden="false" customHeight="true" outlineLevel="0" collapsed="false"/>
    <row r="737" customFormat="false" ht="27" hidden="false" customHeight="true" outlineLevel="0" collapsed="false"/>
    <row r="738" customFormat="false" ht="27" hidden="false" customHeight="true" outlineLevel="0" collapsed="false"/>
    <row r="739" customFormat="false" ht="27" hidden="false" customHeight="true" outlineLevel="0" collapsed="false"/>
    <row r="740" customFormat="false" ht="27" hidden="false" customHeight="true" outlineLevel="0" collapsed="false"/>
    <row r="741" customFormat="false" ht="27" hidden="false" customHeight="true" outlineLevel="0" collapsed="false"/>
    <row r="742" customFormat="false" ht="27" hidden="false" customHeight="true" outlineLevel="0" collapsed="false"/>
    <row r="743" customFormat="false" ht="27" hidden="false" customHeight="true" outlineLevel="0" collapsed="false"/>
    <row r="744" customFormat="false" ht="27" hidden="false" customHeight="true" outlineLevel="0" collapsed="false"/>
    <row r="745" customFormat="false" ht="27" hidden="false" customHeight="true" outlineLevel="0" collapsed="false"/>
    <row r="746" customFormat="false" ht="27" hidden="false" customHeight="true" outlineLevel="0" collapsed="false"/>
    <row r="747" customFormat="false" ht="27" hidden="false" customHeight="true" outlineLevel="0" collapsed="false"/>
    <row r="748" customFormat="false" ht="27" hidden="false" customHeight="true" outlineLevel="0" collapsed="false"/>
    <row r="749" customFormat="false" ht="27" hidden="false" customHeight="true" outlineLevel="0" collapsed="false"/>
    <row r="750" customFormat="false" ht="27" hidden="false" customHeight="true" outlineLevel="0" collapsed="false"/>
    <row r="751" customFormat="false" ht="27" hidden="false" customHeight="true" outlineLevel="0" collapsed="false"/>
    <row r="752" customFormat="false" ht="27" hidden="false" customHeight="true" outlineLevel="0" collapsed="false"/>
    <row r="753" customFormat="false" ht="27" hidden="false" customHeight="true" outlineLevel="0" collapsed="false"/>
    <row r="754" customFormat="false" ht="27" hidden="false" customHeight="true" outlineLevel="0" collapsed="false"/>
    <row r="755" customFormat="false" ht="27" hidden="false" customHeight="true" outlineLevel="0" collapsed="false"/>
    <row r="756" customFormat="false" ht="27" hidden="false" customHeight="true" outlineLevel="0" collapsed="false"/>
    <row r="757" customFormat="false" ht="27" hidden="false" customHeight="true" outlineLevel="0" collapsed="false"/>
    <row r="758" customFormat="false" ht="27" hidden="false" customHeight="true" outlineLevel="0" collapsed="false"/>
    <row r="759" customFormat="false" ht="27" hidden="false" customHeight="true" outlineLevel="0" collapsed="false"/>
    <row r="760" customFormat="false" ht="27" hidden="false" customHeight="true" outlineLevel="0" collapsed="false"/>
    <row r="761" customFormat="false" ht="27" hidden="false" customHeight="true" outlineLevel="0" collapsed="false"/>
    <row r="762" customFormat="false" ht="27" hidden="false" customHeight="true" outlineLevel="0" collapsed="false"/>
    <row r="769" customFormat="false" ht="15" hidden="false" customHeight="false" outlineLevel="0" collapsed="false">
      <c r="F769" s="204"/>
    </row>
    <row r="772" customFormat="false" ht="15" hidden="false" customHeight="false" outlineLevel="0" collapsed="false">
      <c r="F772" s="204"/>
    </row>
  </sheetData>
  <mergeCells count="5">
    <mergeCell ref="A1:G1"/>
    <mergeCell ref="A2:G2"/>
    <mergeCell ref="A3:G3"/>
    <mergeCell ref="A4:G4"/>
    <mergeCell ref="A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A1:F8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44" activeCellId="0" sqref="A44"/>
    </sheetView>
  </sheetViews>
  <sheetFormatPr defaultColWidth="11.43359375" defaultRowHeight="15" zeroHeight="false" outlineLevelRow="0" outlineLevelCol="0"/>
  <cols>
    <col collapsed="false" customWidth="true" hidden="false" outlineLevel="0" max="1" min="1" style="205" width="15.42"/>
    <col collapsed="false" customWidth="false" hidden="false" outlineLevel="0" max="3" min="2" style="205" width="11.42"/>
    <col collapsed="false" customWidth="true" hidden="false" outlineLevel="0" max="4" min="4" style="205" width="13.14"/>
    <col collapsed="false" customWidth="false" hidden="false" outlineLevel="0" max="5" min="5" style="205" width="11.42"/>
    <col collapsed="false" customWidth="true" hidden="false" outlineLevel="0" max="6" min="6" style="205" width="13.14"/>
    <col collapsed="false" customWidth="true" hidden="false" outlineLevel="0" max="7" min="7" style="205" width="13.29"/>
    <col collapsed="false" customWidth="true" hidden="false" outlineLevel="0" max="8" min="8" style="205" width="14.43"/>
    <col collapsed="false" customWidth="false" hidden="false" outlineLevel="0" max="1024" min="9" style="205" width="11.42"/>
  </cols>
  <sheetData>
    <row r="1" customFormat="false" ht="15" hidden="false" customHeight="false" outlineLevel="0" collapsed="false">
      <c r="F1" s="206"/>
    </row>
    <row r="2" customFormat="false" ht="15" hidden="false" customHeight="true" outlineLevel="0" collapsed="false">
      <c r="A2" s="207" t="s">
        <v>0</v>
      </c>
      <c r="B2" s="207"/>
      <c r="C2" s="207"/>
      <c r="D2" s="207"/>
      <c r="E2" s="207"/>
      <c r="F2" s="207"/>
    </row>
    <row r="3" customFormat="false" ht="15" hidden="false" customHeight="true" outlineLevel="0" collapsed="false">
      <c r="A3" s="207" t="s">
        <v>1</v>
      </c>
      <c r="B3" s="207"/>
      <c r="C3" s="207"/>
      <c r="D3" s="207"/>
      <c r="E3" s="207"/>
      <c r="F3" s="207"/>
    </row>
    <row r="4" customFormat="false" ht="15" hidden="false" customHeight="true" outlineLevel="0" collapsed="false">
      <c r="A4" s="207" t="s">
        <v>1158</v>
      </c>
      <c r="B4" s="207"/>
      <c r="C4" s="207"/>
      <c r="D4" s="207"/>
      <c r="E4" s="207"/>
      <c r="F4" s="207"/>
    </row>
    <row r="5" customFormat="false" ht="15" hidden="false" customHeight="true" outlineLevel="0" collapsed="false">
      <c r="A5" s="208" t="s">
        <v>70</v>
      </c>
      <c r="B5" s="208"/>
      <c r="C5" s="208"/>
      <c r="D5" s="208"/>
      <c r="E5" s="208"/>
      <c r="F5" s="208"/>
    </row>
    <row r="6" customFormat="false" ht="15" hidden="false" customHeight="true" outlineLevel="0" collapsed="false">
      <c r="A6" s="209" t="s">
        <v>1159</v>
      </c>
      <c r="B6" s="209"/>
      <c r="C6" s="209"/>
      <c r="D6" s="209"/>
      <c r="E6" s="209"/>
      <c r="F6" s="209"/>
    </row>
    <row r="7" customFormat="false" ht="15.75" hidden="false" customHeight="false" outlineLevel="0" collapsed="false">
      <c r="A7" s="210" t="s">
        <v>1160</v>
      </c>
      <c r="B7" s="211"/>
      <c r="C7" s="211"/>
      <c r="D7" s="211"/>
      <c r="E7" s="211"/>
      <c r="F7" s="211"/>
    </row>
    <row r="8" customFormat="false" ht="15" hidden="false" customHeight="false" outlineLevel="0" collapsed="false">
      <c r="A8" s="212"/>
      <c r="B8" s="212"/>
      <c r="C8" s="212"/>
      <c r="D8" s="212"/>
      <c r="E8" s="212"/>
      <c r="F8" s="212"/>
    </row>
    <row r="9" customFormat="false" ht="15" hidden="false" customHeight="false" outlineLevel="0" collapsed="false">
      <c r="A9" s="205" t="s">
        <v>1161</v>
      </c>
      <c r="F9" s="206" t="n">
        <v>2567797.96</v>
      </c>
    </row>
    <row r="10" customFormat="false" ht="15.95" hidden="false" customHeight="true" outlineLevel="0" collapsed="false">
      <c r="A10" s="205" t="s">
        <v>1162</v>
      </c>
    </row>
    <row r="11" customFormat="false" ht="15" hidden="false" customHeight="false" outlineLevel="0" collapsed="false">
      <c r="A11" s="205" t="s">
        <v>1163</v>
      </c>
      <c r="D11" s="213" t="n">
        <v>136</v>
      </c>
      <c r="F11" s="206"/>
    </row>
    <row r="12" customFormat="false" ht="15" hidden="false" customHeight="false" outlineLevel="0" collapsed="false">
      <c r="A12" s="205" t="s">
        <v>1164</v>
      </c>
      <c r="D12" s="214" t="n">
        <v>6740</v>
      </c>
      <c r="F12" s="206"/>
    </row>
    <row r="13" customFormat="false" ht="15" hidden="false" customHeight="false" outlineLevel="0" collapsed="false">
      <c r="C13" s="215"/>
      <c r="D13" s="206" t="n">
        <v>6876</v>
      </c>
      <c r="F13" s="206" t="n">
        <v>6876</v>
      </c>
    </row>
    <row r="14" customFormat="false" ht="15" hidden="false" customHeight="false" outlineLevel="0" collapsed="false">
      <c r="C14" s="215"/>
      <c r="D14" s="206"/>
      <c r="F14" s="206"/>
    </row>
    <row r="15" customFormat="false" ht="15" hidden="false" customHeight="true" outlineLevel="0" collapsed="false">
      <c r="F15" s="206"/>
    </row>
    <row r="16" customFormat="false" ht="15" hidden="false" customHeight="true" outlineLevel="0" collapsed="false">
      <c r="D16" s="206"/>
      <c r="F16" s="206"/>
    </row>
    <row r="17" customFormat="false" ht="15" hidden="false" customHeight="false" outlineLevel="0" collapsed="false">
      <c r="D17" s="206"/>
      <c r="F17" s="206"/>
    </row>
    <row r="18" customFormat="false" ht="15" hidden="false" customHeight="false" outlineLevel="0" collapsed="false">
      <c r="A18" s="205" t="s">
        <v>1165</v>
      </c>
      <c r="D18" s="216" t="n">
        <v>592074.4</v>
      </c>
      <c r="F18" s="206" t="n">
        <v>599518.56</v>
      </c>
    </row>
    <row r="19" customFormat="false" ht="15" hidden="false" customHeight="false" outlineLevel="0" collapsed="false">
      <c r="A19" s="205" t="s">
        <v>1166</v>
      </c>
      <c r="D19" s="217" t="n">
        <v>704.06</v>
      </c>
      <c r="F19" s="206"/>
    </row>
    <row r="20" customFormat="false" ht="15" hidden="false" customHeight="false" outlineLevel="0" collapsed="false">
      <c r="D20" s="218" t="n">
        <f aca="false">SUM(D18:D19)</f>
        <v>592778.46</v>
      </c>
      <c r="F20" s="206"/>
    </row>
    <row r="21" customFormat="false" ht="15.75" hidden="false" customHeight="false" outlineLevel="0" collapsed="false">
      <c r="A21" s="219" t="s">
        <v>1167</v>
      </c>
      <c r="B21" s="219"/>
      <c r="C21" s="219"/>
      <c r="D21" s="219"/>
      <c r="E21" s="219"/>
      <c r="F21" s="220" t="n">
        <f aca="false">+F9+F11+F13+F14+F15-F18-F19</f>
        <v>1975155.4</v>
      </c>
    </row>
    <row r="22" customFormat="false" ht="15.75" hidden="false" customHeight="false" outlineLevel="0" collapsed="false">
      <c r="A22" s="215"/>
      <c r="B22" s="215"/>
      <c r="C22" s="215"/>
      <c r="D22" s="215"/>
      <c r="E22" s="215"/>
      <c r="F22" s="221"/>
    </row>
    <row r="23" customFormat="false" ht="15.75" hidden="false" customHeight="false" outlineLevel="0" collapsed="false">
      <c r="A23" s="222"/>
      <c r="B23" s="222"/>
      <c r="C23" s="222"/>
      <c r="D23" s="222"/>
      <c r="E23" s="222"/>
      <c r="F23" s="222"/>
    </row>
    <row r="24" customFormat="false" ht="15.75" hidden="false" customHeight="false" outlineLevel="0" collapsed="false">
      <c r="A24" s="210" t="s">
        <v>1168</v>
      </c>
      <c r="B24" s="211"/>
      <c r="C24" s="211"/>
      <c r="D24" s="223"/>
      <c r="E24" s="211"/>
      <c r="F24" s="211"/>
    </row>
    <row r="25" customFormat="false" ht="15" hidden="false" customHeight="false" outlineLevel="0" collapsed="false">
      <c r="A25" s="205" t="s">
        <v>1169</v>
      </c>
      <c r="F25" s="206" t="n">
        <v>1975155.4</v>
      </c>
    </row>
    <row r="26" customFormat="false" ht="15" hidden="false" customHeight="false" outlineLevel="0" collapsed="false">
      <c r="A26" s="215"/>
      <c r="F26" s="217"/>
    </row>
    <row r="27" customFormat="false" ht="15" hidden="false" customHeight="false" outlineLevel="0" collapsed="false">
      <c r="A27" s="205" t="s">
        <v>1162</v>
      </c>
      <c r="D27" s="213"/>
      <c r="F27" s="206"/>
    </row>
    <row r="28" customFormat="false" ht="15" hidden="false" customHeight="false" outlineLevel="0" collapsed="false">
      <c r="D28" s="224"/>
      <c r="F28" s="206"/>
    </row>
    <row r="29" customFormat="false" ht="15" hidden="false" customHeight="false" outlineLevel="0" collapsed="false">
      <c r="D29" s="224"/>
      <c r="F29" s="206"/>
    </row>
    <row r="30" customFormat="false" ht="15" hidden="false" customHeight="false" outlineLevel="0" collapsed="false">
      <c r="F30" s="206"/>
    </row>
    <row r="31" customFormat="false" ht="15" hidden="false" customHeight="false" outlineLevel="0" collapsed="false">
      <c r="A31" s="205" t="s">
        <v>1170</v>
      </c>
      <c r="F31" s="206"/>
    </row>
    <row r="32" customFormat="false" ht="15.75" hidden="false" customHeight="false" outlineLevel="0" collapsed="false">
      <c r="A32" s="225" t="s">
        <v>1171</v>
      </c>
      <c r="B32" s="225"/>
      <c r="C32" s="225"/>
      <c r="F32" s="206"/>
    </row>
    <row r="33" customFormat="false" ht="15" hidden="false" customHeight="false" outlineLevel="0" collapsed="false">
      <c r="A33" s="226" t="s">
        <v>651</v>
      </c>
      <c r="B33" s="227" t="s">
        <v>1172</v>
      </c>
      <c r="C33" s="228" t="s">
        <v>1173</v>
      </c>
      <c r="F33" s="206"/>
    </row>
    <row r="34" customFormat="false" ht="15" hidden="false" customHeight="false" outlineLevel="0" collapsed="false">
      <c r="A34" s="229" t="n">
        <v>44706</v>
      </c>
      <c r="B34" s="230" t="n">
        <v>1195</v>
      </c>
      <c r="C34" s="231" t="n">
        <v>965.26</v>
      </c>
      <c r="F34" s="206"/>
    </row>
    <row r="35" customFormat="false" ht="15" hidden="false" customHeight="false" outlineLevel="0" collapsed="false">
      <c r="A35" s="229" t="n">
        <v>44706</v>
      </c>
      <c r="B35" s="230" t="n">
        <v>1196</v>
      </c>
      <c r="C35" s="231" t="n">
        <v>3511.46</v>
      </c>
      <c r="F35" s="206"/>
    </row>
    <row r="36" customFormat="false" ht="15" hidden="false" customHeight="false" outlineLevel="0" collapsed="false">
      <c r="A36" s="232" t="n">
        <v>44734</v>
      </c>
      <c r="B36" s="233" t="n">
        <v>1230</v>
      </c>
      <c r="C36" s="234" t="n">
        <v>10820.35</v>
      </c>
      <c r="F36" s="206"/>
    </row>
    <row r="37" customFormat="false" ht="15" hidden="false" customHeight="false" outlineLevel="0" collapsed="false">
      <c r="A37" s="232" t="n">
        <v>44795</v>
      </c>
      <c r="B37" s="233" t="n">
        <v>1286</v>
      </c>
      <c r="C37" s="234" t="n">
        <v>9409</v>
      </c>
      <c r="F37" s="206"/>
    </row>
    <row r="38" customFormat="false" ht="15" hidden="false" customHeight="false" outlineLevel="0" collapsed="false">
      <c r="A38" s="232" t="n">
        <v>44795</v>
      </c>
      <c r="B38" s="233" t="n">
        <v>1301</v>
      </c>
      <c r="C38" s="234" t="n">
        <v>15524.85</v>
      </c>
      <c r="F38" s="206"/>
    </row>
    <row r="39" customFormat="false" ht="15" hidden="false" customHeight="false" outlineLevel="0" collapsed="false">
      <c r="A39" s="232" t="n">
        <v>44795</v>
      </c>
      <c r="B39" s="235" t="n">
        <v>1305</v>
      </c>
      <c r="C39" s="234" t="n">
        <v>10820.35</v>
      </c>
      <c r="F39" s="206"/>
    </row>
    <row r="40" customFormat="false" ht="15" hidden="false" customHeight="false" outlineLevel="0" collapsed="false">
      <c r="A40" s="232"/>
      <c r="B40" s="235"/>
      <c r="C40" s="234"/>
      <c r="F40" s="206"/>
    </row>
    <row r="41" customFormat="false" ht="15.75" hidden="false" customHeight="false" outlineLevel="0" collapsed="false">
      <c r="A41" s="236" t="s">
        <v>1174</v>
      </c>
      <c r="B41" s="237"/>
      <c r="C41" s="238" t="n">
        <v>51051.27</v>
      </c>
      <c r="F41" s="206" t="n">
        <v>51051.27</v>
      </c>
    </row>
    <row r="42" customFormat="false" ht="15" hidden="false" customHeight="false" outlineLevel="0" collapsed="false">
      <c r="F42" s="206"/>
    </row>
    <row r="43" customFormat="false" ht="15" hidden="false" customHeight="true" outlineLevel="0" collapsed="false">
      <c r="A43" s="219" t="s">
        <v>1175</v>
      </c>
      <c r="B43" s="219"/>
      <c r="C43" s="219"/>
      <c r="D43" s="219"/>
      <c r="E43" s="219"/>
      <c r="F43" s="220" t="n">
        <f aca="false">+F25+F28+F29-F30</f>
        <v>1975155.4</v>
      </c>
    </row>
    <row r="44" customFormat="false" ht="15" hidden="false" customHeight="true" outlineLevel="0" collapsed="false"/>
    <row r="45" customFormat="false" ht="15" hidden="false" customHeight="true" outlineLevel="0" collapsed="false">
      <c r="A45" s="239" t="s">
        <v>1176</v>
      </c>
      <c r="B45" s="239"/>
      <c r="C45" s="239"/>
      <c r="D45" s="239"/>
      <c r="E45" s="239"/>
      <c r="F45" s="240" t="n">
        <f aca="false">F43-F21</f>
        <v>0</v>
      </c>
    </row>
    <row r="46" customFormat="false" ht="15.75" hidden="false" customHeight="false" outlineLevel="0" collapsed="false"/>
    <row r="56" customFormat="false" ht="15" hidden="false" customHeight="false" outlineLevel="0" collapsed="false">
      <c r="A56" s="241"/>
      <c r="D56" s="206"/>
      <c r="F56" s="206"/>
    </row>
    <row r="57" customFormat="false" ht="15" hidden="false" customHeight="false" outlineLevel="0" collapsed="false">
      <c r="D57" s="206"/>
      <c r="F57" s="206"/>
    </row>
    <row r="58" customFormat="false" ht="15" hidden="false" customHeight="false" outlineLevel="0" collapsed="false">
      <c r="D58" s="206"/>
      <c r="F58" s="206"/>
    </row>
    <row r="62" customFormat="false" ht="15" hidden="false" customHeight="true" outlineLevel="0" collapsed="false">
      <c r="A62" s="242"/>
      <c r="E62" s="242"/>
    </row>
    <row r="63" customFormat="false" ht="15" hidden="false" customHeight="true" outlineLevel="0" collapsed="false"/>
    <row r="64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</sheetData>
  <mergeCells count="5">
    <mergeCell ref="A2:F2"/>
    <mergeCell ref="A3:F3"/>
    <mergeCell ref="A4:F4"/>
    <mergeCell ref="A5:F5"/>
    <mergeCell ref="A6:F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8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2017-08-04T15:20:23Z</dcterms:created>
  <dc:creator>Greisy Mones</dc:creator>
  <dc:description/>
  <dc:language>en-US</dc:language>
  <cp:lastModifiedBy/>
  <cp:lastPrinted>2021-10-13T00:30:47Z</cp:lastPrinted>
  <dcterms:modified xsi:type="dcterms:W3CDTF">2022-09-01T18:47:10Z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