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/>
  </bookViews>
  <sheets>
    <sheet name="Lapas1" sheetId="1" r:id="rId1"/>
    <sheet name="Lapas2" sheetId="2" r:id="rId2"/>
    <sheet name="Lapas3" sheetId="3" r:id="rId3"/>
  </sheets>
  <calcPr calcId="144525"/>
</workbook>
</file>

<file path=xl/calcChain.xml><?xml version="1.0" encoding="utf-8"?>
<calcChain xmlns="http://schemas.openxmlformats.org/spreadsheetml/2006/main">
  <c r="I46" i="1" l="1"/>
  <c r="J45" i="1"/>
  <c r="E25" i="1"/>
  <c r="E26" i="1"/>
  <c r="C51" i="1" l="1"/>
  <c r="D51" i="1"/>
  <c r="E51" i="1"/>
  <c r="F51" i="1"/>
  <c r="G51" i="1"/>
  <c r="H51" i="1"/>
  <c r="B51" i="1"/>
  <c r="C46" i="1"/>
  <c r="D46" i="1"/>
  <c r="E46" i="1"/>
  <c r="F46" i="1"/>
  <c r="G46" i="1"/>
  <c r="H46" i="1"/>
  <c r="B46" i="1"/>
  <c r="C42" i="1"/>
  <c r="C36" i="1"/>
  <c r="H61" i="1" l="1"/>
  <c r="B52" i="1"/>
  <c r="F55" i="1" s="1"/>
  <c r="G61" i="1"/>
  <c r="D61" i="1"/>
  <c r="E61" i="1"/>
  <c r="I61" i="1"/>
  <c r="F61" i="1"/>
  <c r="C61" i="1"/>
  <c r="D67" i="1"/>
  <c r="E31" i="1"/>
  <c r="E32" i="1" s="1"/>
  <c r="E28" i="1"/>
  <c r="E30" i="1"/>
  <c r="E29" i="1"/>
  <c r="E27" i="1"/>
  <c r="E23" i="1"/>
  <c r="B55" i="1" l="1"/>
  <c r="H55" i="1"/>
  <c r="E55" i="1"/>
  <c r="D55" i="1"/>
  <c r="G55" i="1"/>
  <c r="C55" i="1"/>
  <c r="B57" i="1" l="1"/>
  <c r="C58" i="1" s="1"/>
</calcChain>
</file>

<file path=xl/sharedStrings.xml><?xml version="1.0" encoding="utf-8"?>
<sst xmlns="http://schemas.openxmlformats.org/spreadsheetml/2006/main" count="70" uniqueCount="48">
  <si>
    <t>Duomenys surašau didėjimo tvarka</t>
  </si>
  <si>
    <t>...</t>
  </si>
  <si>
    <t>Imties dažnių eilutė:</t>
  </si>
  <si>
    <t>Variacinė eilutė:</t>
  </si>
  <si>
    <t>Imties santykinių dažnių eilutė:</t>
  </si>
  <si>
    <t>Imties charakteristikos:</t>
  </si>
  <si>
    <t>Imties vidurkis:</t>
  </si>
  <si>
    <t>Imties apatinis kvartilis:</t>
  </si>
  <si>
    <t>Imties viršutinis kvartilis:</t>
  </si>
  <si>
    <r>
      <t>X</t>
    </r>
    <r>
      <rPr>
        <vertAlign val="subscript"/>
        <sz val="11"/>
        <color theme="1"/>
        <rFont val="Calibri"/>
        <family val="2"/>
        <scheme val="minor"/>
      </rPr>
      <t>0,75</t>
    </r>
    <r>
      <rPr>
        <sz val="11"/>
        <color theme="1"/>
        <rFont val="Calibri"/>
        <family val="2"/>
        <scheme val="minor"/>
      </rPr>
      <t xml:space="preserve"> =17,21</t>
    </r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</si>
  <si>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0,25 </t>
    </r>
    <r>
      <rPr>
        <sz val="11"/>
        <color theme="1"/>
        <rFont val="Calibri"/>
        <family val="2"/>
        <scheme val="minor"/>
      </rPr>
      <t>=4,19</t>
    </r>
  </si>
  <si>
    <t>Mediana</t>
  </si>
  <si>
    <t>Moda</t>
  </si>
  <si>
    <t>Mažiausia reikšmė</t>
  </si>
  <si>
    <t>Didžiausia rekšmė</t>
  </si>
  <si>
    <t>Dispersija</t>
  </si>
  <si>
    <t>Standartinis nuokrypis</t>
  </si>
  <si>
    <r>
      <t>X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=0,06</t>
    </r>
  </si>
  <si>
    <r>
      <t>X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=37,26</t>
    </r>
  </si>
  <si>
    <t>k=</t>
  </si>
  <si>
    <t>n=</t>
  </si>
  <si>
    <t>a0=</t>
  </si>
  <si>
    <t>ak=</t>
  </si>
  <si>
    <t>h=</t>
  </si>
  <si>
    <t>Intervalai</t>
  </si>
  <si>
    <t>Dažnis</t>
  </si>
  <si>
    <t>Sant.daž.</t>
  </si>
  <si>
    <t>Grupuotų duomenų vidurkis:</t>
  </si>
  <si>
    <t>Suma=</t>
  </si>
  <si>
    <t>Grupuotų duomenų dispersija:</t>
  </si>
  <si>
    <t>Suma:</t>
  </si>
  <si>
    <t>Standart. Nuokrypis</t>
  </si>
  <si>
    <t>Fn(x):</t>
  </si>
  <si>
    <r>
      <t>Santykinio dažnio tankis n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/n*h</t>
    </r>
  </si>
  <si>
    <t>13.18</t>
  </si>
  <si>
    <t>14.55</t>
  </si>
  <si>
    <t>139.42</t>
  </si>
  <si>
    <t>114.03</t>
  </si>
  <si>
    <t>97.76</t>
  </si>
  <si>
    <t>15.81</t>
  </si>
  <si>
    <t>[0;17,5)</t>
  </si>
  <si>
    <t>[17,5;35)</t>
  </si>
  <si>
    <t>[35;52,5)</t>
  </si>
  <si>
    <t>[52,5;70)</t>
  </si>
  <si>
    <t>[70;87,5)</t>
  </si>
  <si>
    <t>[87,5;105)</t>
  </si>
  <si>
    <t>[105;122,5)</t>
  </si>
  <si>
    <t>[122,5;140)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</si>
</sst>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Border="1"/>
    <xf numFmtId="164" fontId="0" fillId="0" borderId="0" xfId="0" applyNumberFormat="1"/>
    <xf numFmtId="4" fontId="2" fillId="0" borderId="0" xfId="0" applyNumberFormat="1" applyFont="1" applyAlignment="1">
      <alignment horizontal="left" vertical="top"/>
    </xf>
    <xf numFmtId="4" fontId="2" fillId="0" borderId="0" xfId="0" applyNumberFormat="1" applyFont="1" applyAlignment="1">
      <alignment vertical="top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28018372703413"/>
          <c:y val="5.1400554097404488E-2"/>
          <c:w val="0.80034501122142343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spPr>
            <a:ln>
              <a:solidFill>
                <a:schemeClr val="tx1">
                  <a:alpha val="68000"/>
                </a:schemeClr>
              </a:solidFill>
            </a:ln>
          </c:spPr>
          <c:invertIfNegative val="0"/>
          <c:trendline>
            <c:trendlineType val="exp"/>
            <c:dispRSqr val="0"/>
            <c:dispEq val="0"/>
          </c:trendline>
          <c:cat>
            <c:numRef>
              <c:f>Lapas1!$B$68:$I$68</c:f>
              <c:numCache>
                <c:formatCode>General</c:formatCode>
                <c:ptCount val="8"/>
                <c:pt idx="0">
                  <c:v>8.75</c:v>
                </c:pt>
                <c:pt idx="1">
                  <c:v>26.25</c:v>
                </c:pt>
                <c:pt idx="2">
                  <c:v>43.75</c:v>
                </c:pt>
                <c:pt idx="3">
                  <c:v>61.25</c:v>
                </c:pt>
                <c:pt idx="4">
                  <c:v>78.75</c:v>
                </c:pt>
                <c:pt idx="5">
                  <c:v>96.25</c:v>
                </c:pt>
                <c:pt idx="6">
                  <c:v>113.75</c:v>
                </c:pt>
                <c:pt idx="7">
                  <c:v>131.25</c:v>
                </c:pt>
              </c:numCache>
            </c:numRef>
          </c:cat>
          <c:val>
            <c:numRef>
              <c:f>Lapas1!$B$67:$I$67</c:f>
              <c:numCache>
                <c:formatCode>0.0000</c:formatCode>
                <c:ptCount val="8"/>
                <c:pt idx="0">
                  <c:v>2.5000000000000001E-2</c:v>
                </c:pt>
                <c:pt idx="1">
                  <c:v>1.7000000000000001E-2</c:v>
                </c:pt>
                <c:pt idx="2">
                  <c:v>7.4285714285714285E-3</c:v>
                </c:pt>
                <c:pt idx="3">
                  <c:v>4.0000000000000001E-3</c:v>
                </c:pt>
                <c:pt idx="4">
                  <c:v>2.2799999999999999E-3</c:v>
                </c:pt>
                <c:pt idx="5">
                  <c:v>5.6999999999999998E-4</c:v>
                </c:pt>
                <c:pt idx="6">
                  <c:v>5.6999999999999998E-4</c:v>
                </c:pt>
                <c:pt idx="7">
                  <c:v>5.6999999999999998E-4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30"/>
        <c:axId val="84013056"/>
        <c:axId val="84014592"/>
      </c:barChart>
      <c:catAx>
        <c:axId val="8401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014592"/>
        <c:crosses val="autoZero"/>
        <c:auto val="1"/>
        <c:lblAlgn val="ctr"/>
        <c:lblOffset val="100"/>
        <c:noMultiLvlLbl val="0"/>
      </c:catAx>
      <c:valAx>
        <c:axId val="84014592"/>
        <c:scaling>
          <c:orientation val="minMax"/>
        </c:scaling>
        <c:delete val="0"/>
        <c:axPos val="l"/>
        <c:numFmt formatCode="0.0000" sourceLinked="1"/>
        <c:majorTickMark val="out"/>
        <c:minorTickMark val="none"/>
        <c:tickLblPos val="nextTo"/>
        <c:crossAx val="84013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466725</xdr:colOff>
      <xdr:row>10</xdr:row>
      <xdr:rowOff>147637</xdr:rowOff>
    </xdr:from>
    <xdr:ext cx="914400" cy="264560"/>
    <xdr:sp macro="" textlink="">
      <xdr:nvSpPr>
        <xdr:cNvPr id="2" name="TextBox 1"/>
        <xdr:cNvSpPr txBox="1"/>
      </xdr:nvSpPr>
      <xdr:spPr>
        <a:xfrm>
          <a:off x="5953125" y="2052637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12668</xdr:colOff>
      <xdr:row>22</xdr:row>
      <xdr:rowOff>13176</xdr:rowOff>
    </xdr:from>
    <xdr:ext cx="787432" cy="2674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841468" y="4204176"/>
              <a:ext cx="787432" cy="267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/>
                          </a:rPr>
                        </m:ctrlPr>
                      </m:accPr>
                      <m:e>
                        <m:r>
                          <a:rPr lang="lt-LT" sz="1100" b="0" i="1">
                            <a:latin typeface="Cambria Math"/>
                          </a:rPr>
                          <m:t>𝑋</m:t>
                        </m:r>
                        <m:r>
                          <a:rPr lang="en-US" sz="1100" b="0" i="1">
                            <a:latin typeface="Cambria Math"/>
                          </a:rPr>
                          <m:t>=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841468" y="4204176"/>
              <a:ext cx="787432" cy="267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(</a:t>
              </a:r>
              <a:r>
                <a:rPr lang="lt-LT" sz="1100" b="0" i="0">
                  <a:latin typeface="Cambria Math"/>
                </a:rPr>
                <a:t>𝑋</a:t>
              </a:r>
              <a:r>
                <a:rPr lang="en-US" sz="1100" b="0" i="0">
                  <a:latin typeface="Cambria Math"/>
                </a:rPr>
                <a:t>=) ̅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11</xdr:col>
      <xdr:colOff>428624</xdr:colOff>
      <xdr:row>55</xdr:row>
      <xdr:rowOff>80961</xdr:rowOff>
    </xdr:from>
    <xdr:to>
      <xdr:col>18</xdr:col>
      <xdr:colOff>323849</xdr:colOff>
      <xdr:row>70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2</xdr:col>
      <xdr:colOff>438150</xdr:colOff>
      <xdr:row>86</xdr:row>
      <xdr:rowOff>180975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14630400"/>
          <a:ext cx="1152525" cy="2085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74</xdr:row>
          <xdr:rowOff>0</xdr:rowOff>
        </xdr:from>
        <xdr:to>
          <xdr:col>6</xdr:col>
          <xdr:colOff>200025</xdr:colOff>
          <xdr:row>83</xdr:row>
          <xdr:rowOff>9525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8"/>
  <sheetViews>
    <sheetView tabSelected="1" topLeftCell="A61" zoomScaleNormal="100" workbookViewId="0">
      <selection activeCell="Q75" sqref="Q75"/>
    </sheetView>
  </sheetViews>
  <sheetFormatPr defaultRowHeight="15" x14ac:dyDescent="0.25"/>
  <cols>
    <col min="1" max="9" width="10.7109375" customWidth="1"/>
    <col min="10" max="13" width="8.7109375" customWidth="1"/>
  </cols>
  <sheetData>
    <row r="1" spans="1:13" x14ac:dyDescent="0.25">
      <c r="A1" t="s">
        <v>0</v>
      </c>
    </row>
    <row r="2" spans="1:13" x14ac:dyDescent="0.25">
      <c r="A2" s="7">
        <v>1.98</v>
      </c>
      <c r="B2" s="7">
        <v>9.2899999999999991</v>
      </c>
      <c r="C2" s="7">
        <v>65.64</v>
      </c>
      <c r="D2" s="7">
        <v>20.329999999999998</v>
      </c>
      <c r="E2" s="7">
        <v>27.02</v>
      </c>
      <c r="F2" s="7">
        <v>3.22</v>
      </c>
      <c r="G2" s="7">
        <v>4.01</v>
      </c>
      <c r="H2" s="7">
        <v>31.33</v>
      </c>
      <c r="I2" s="7">
        <v>17.600000000000001</v>
      </c>
      <c r="J2" s="7">
        <v>7.06</v>
      </c>
    </row>
    <row r="3" spans="1:13" x14ac:dyDescent="0.25">
      <c r="A3" s="7">
        <v>16.690000000000001</v>
      </c>
      <c r="B3" s="7">
        <v>6.5</v>
      </c>
      <c r="C3" s="7">
        <v>2.1800000000000002</v>
      </c>
      <c r="D3" s="7">
        <v>32.93</v>
      </c>
      <c r="E3" s="7">
        <v>26.77</v>
      </c>
      <c r="F3" s="7">
        <v>6.07</v>
      </c>
      <c r="G3" s="7">
        <v>36.28</v>
      </c>
      <c r="H3" s="7">
        <v>2.77</v>
      </c>
      <c r="I3" s="7">
        <v>0.68</v>
      </c>
      <c r="J3" s="7">
        <v>31.08</v>
      </c>
    </row>
    <row r="4" spans="1:13" x14ac:dyDescent="0.25">
      <c r="A4" s="7">
        <v>12.66</v>
      </c>
      <c r="B4" s="7">
        <v>13.18</v>
      </c>
      <c r="C4" s="7">
        <v>24.61</v>
      </c>
      <c r="D4" s="7">
        <v>62.04</v>
      </c>
      <c r="E4" s="7">
        <v>0.93</v>
      </c>
      <c r="F4" s="7">
        <v>34.5</v>
      </c>
      <c r="G4" s="7">
        <v>22.97</v>
      </c>
      <c r="H4" s="7">
        <v>3.93</v>
      </c>
      <c r="I4" s="7">
        <v>67.92</v>
      </c>
      <c r="J4" s="7">
        <v>51.98</v>
      </c>
    </row>
    <row r="5" spans="1:13" x14ac:dyDescent="0.25">
      <c r="A5" s="7">
        <v>74.75</v>
      </c>
      <c r="B5" s="7">
        <v>41.11</v>
      </c>
      <c r="C5" s="7">
        <v>5.05</v>
      </c>
      <c r="D5" s="7">
        <v>36.29</v>
      </c>
      <c r="E5" s="7">
        <v>50.11</v>
      </c>
      <c r="F5" s="7">
        <v>0.28000000000000003</v>
      </c>
      <c r="G5" s="7">
        <v>6.58</v>
      </c>
      <c r="H5" s="7">
        <v>14.55</v>
      </c>
      <c r="I5" s="7">
        <v>24.41</v>
      </c>
      <c r="J5" s="7">
        <v>16.8</v>
      </c>
    </row>
    <row r="6" spans="1:13" x14ac:dyDescent="0.25">
      <c r="A6" s="7">
        <v>16.73</v>
      </c>
      <c r="B6" s="7">
        <v>5.0199999999999996</v>
      </c>
      <c r="C6" s="7">
        <v>32.44</v>
      </c>
      <c r="D6" s="7">
        <v>7.33</v>
      </c>
      <c r="E6" s="7">
        <v>36.979999999999997</v>
      </c>
      <c r="F6" s="7">
        <v>61.9</v>
      </c>
      <c r="G6" s="7">
        <v>24.21</v>
      </c>
      <c r="H6" s="7">
        <v>21.17</v>
      </c>
      <c r="I6" s="7">
        <v>42.52</v>
      </c>
      <c r="J6" s="7">
        <v>12.72</v>
      </c>
    </row>
    <row r="7" spans="1:13" x14ac:dyDescent="0.25">
      <c r="A7" s="7">
        <v>27.13</v>
      </c>
      <c r="B7" s="7">
        <v>53.67</v>
      </c>
      <c r="C7" s="7">
        <v>32.26</v>
      </c>
      <c r="D7" s="7">
        <v>4.47</v>
      </c>
      <c r="E7" s="7">
        <v>16.260000000000002</v>
      </c>
      <c r="F7" s="7">
        <v>37.21</v>
      </c>
      <c r="G7" s="7">
        <v>0.38</v>
      </c>
      <c r="H7" s="7">
        <v>5.79</v>
      </c>
      <c r="I7" s="7">
        <v>15.81</v>
      </c>
      <c r="J7" s="7">
        <v>25.27</v>
      </c>
    </row>
    <row r="8" spans="1:13" x14ac:dyDescent="0.25">
      <c r="A8" s="7">
        <v>9.8699999999999992</v>
      </c>
      <c r="B8" s="7">
        <v>52.35</v>
      </c>
      <c r="C8" s="7">
        <v>139.41999999999999</v>
      </c>
      <c r="D8" s="7">
        <v>37.729999999999997</v>
      </c>
      <c r="E8" s="7">
        <v>58.91</v>
      </c>
      <c r="F8" s="7">
        <v>1.54</v>
      </c>
      <c r="G8" s="7">
        <v>77.760000000000005</v>
      </c>
      <c r="H8" s="7">
        <v>29.25</v>
      </c>
      <c r="I8" s="7">
        <v>97.76</v>
      </c>
      <c r="J8" s="7">
        <v>31.06</v>
      </c>
    </row>
    <row r="9" spans="1:13" x14ac:dyDescent="0.25">
      <c r="A9" s="7">
        <v>5.29</v>
      </c>
      <c r="B9" s="7">
        <v>33.03</v>
      </c>
      <c r="C9" s="7">
        <v>5.26</v>
      </c>
      <c r="D9" s="7">
        <v>7.38</v>
      </c>
      <c r="E9" s="7">
        <v>33.81</v>
      </c>
      <c r="F9" s="7">
        <v>74.11</v>
      </c>
      <c r="G9" s="7">
        <v>10.63</v>
      </c>
      <c r="H9" s="7">
        <v>114.03</v>
      </c>
      <c r="I9" s="7">
        <v>22.07</v>
      </c>
      <c r="J9" s="7">
        <v>39.21</v>
      </c>
    </row>
    <row r="10" spans="1:13" x14ac:dyDescent="0.25">
      <c r="A10" s="7">
        <v>51.3</v>
      </c>
      <c r="B10" s="7">
        <v>0.61</v>
      </c>
      <c r="C10" s="7">
        <v>70.260000000000005</v>
      </c>
      <c r="D10" s="7">
        <v>1.88</v>
      </c>
      <c r="E10" s="7">
        <v>5.24</v>
      </c>
      <c r="F10" s="7">
        <v>0.51</v>
      </c>
      <c r="G10" s="7">
        <v>3.87</v>
      </c>
      <c r="H10" s="7">
        <v>33.450000000000003</v>
      </c>
      <c r="I10" s="7">
        <v>0.47</v>
      </c>
      <c r="J10" s="7">
        <v>22.9</v>
      </c>
    </row>
    <row r="11" spans="1:13" x14ac:dyDescent="0.25">
      <c r="A11" s="8">
        <v>65.38</v>
      </c>
      <c r="B11" s="8">
        <v>27.71</v>
      </c>
      <c r="C11" s="8">
        <v>40.94</v>
      </c>
      <c r="D11" s="8">
        <v>30.24</v>
      </c>
      <c r="E11" s="8">
        <v>19.61</v>
      </c>
      <c r="F11" s="8">
        <v>5.21</v>
      </c>
      <c r="G11" s="8">
        <v>21.28</v>
      </c>
      <c r="H11" s="7">
        <v>2.79</v>
      </c>
      <c r="I11" s="7">
        <v>14.55</v>
      </c>
      <c r="J11" s="7">
        <v>20.170000000000002</v>
      </c>
    </row>
    <row r="13" spans="1:13" x14ac:dyDescent="0.25">
      <c r="A13" t="s">
        <v>3</v>
      </c>
      <c r="F13" s="11"/>
    </row>
    <row r="14" spans="1:13" x14ac:dyDescent="0.25">
      <c r="B14" s="9">
        <v>0.28000000000000003</v>
      </c>
      <c r="C14" s="9">
        <v>0.38</v>
      </c>
      <c r="D14" s="9">
        <v>0.47</v>
      </c>
      <c r="E14" s="9">
        <v>0.51</v>
      </c>
      <c r="F14" s="4" t="s">
        <v>1</v>
      </c>
      <c r="G14" s="9" t="s">
        <v>34</v>
      </c>
      <c r="H14" s="9" t="s">
        <v>35</v>
      </c>
      <c r="I14" s="9" t="s">
        <v>39</v>
      </c>
      <c r="J14" s="4" t="s">
        <v>1</v>
      </c>
      <c r="K14" s="10" t="s">
        <v>38</v>
      </c>
      <c r="L14" s="10" t="s">
        <v>37</v>
      </c>
      <c r="M14" s="10" t="s">
        <v>36</v>
      </c>
    </row>
    <row r="15" spans="1:13" x14ac:dyDescent="0.25">
      <c r="A15" t="s">
        <v>2</v>
      </c>
      <c r="F15" s="11"/>
      <c r="J15" s="11"/>
    </row>
    <row r="16" spans="1:13" x14ac:dyDescent="0.25">
      <c r="B16" s="9">
        <v>0.28000000000000003</v>
      </c>
      <c r="C16" s="9">
        <v>0.38</v>
      </c>
      <c r="D16" s="9">
        <v>0.47</v>
      </c>
      <c r="E16" s="9">
        <v>0.51</v>
      </c>
      <c r="F16" s="4" t="s">
        <v>1</v>
      </c>
      <c r="G16" s="9" t="s">
        <v>34</v>
      </c>
      <c r="H16" s="9" t="s">
        <v>35</v>
      </c>
      <c r="I16" s="9" t="s">
        <v>39</v>
      </c>
      <c r="J16" s="4" t="s">
        <v>1</v>
      </c>
      <c r="K16" s="10" t="s">
        <v>38</v>
      </c>
      <c r="L16" s="10" t="s">
        <v>37</v>
      </c>
      <c r="M16" s="10" t="s">
        <v>36</v>
      </c>
    </row>
    <row r="17" spans="1:13" x14ac:dyDescent="0.25">
      <c r="B17" s="1">
        <v>1</v>
      </c>
      <c r="C17" s="1">
        <v>1</v>
      </c>
      <c r="D17" s="1">
        <v>1</v>
      </c>
      <c r="E17" s="1">
        <v>1</v>
      </c>
      <c r="F17" s="4" t="s">
        <v>1</v>
      </c>
      <c r="G17" s="1">
        <v>1</v>
      </c>
      <c r="H17" s="1">
        <v>2</v>
      </c>
      <c r="I17" s="1">
        <v>1</v>
      </c>
      <c r="J17" s="4" t="s">
        <v>1</v>
      </c>
      <c r="K17" s="1">
        <v>1</v>
      </c>
      <c r="L17" s="1">
        <v>1</v>
      </c>
      <c r="M17" s="1">
        <v>1</v>
      </c>
    </row>
    <row r="18" spans="1:13" x14ac:dyDescent="0.25">
      <c r="A18" t="s">
        <v>4</v>
      </c>
      <c r="F18" s="11"/>
      <c r="J18" s="11"/>
    </row>
    <row r="19" spans="1:13" x14ac:dyDescent="0.25">
      <c r="B19" s="9">
        <v>0.28000000000000003</v>
      </c>
      <c r="C19" s="9">
        <v>0.38</v>
      </c>
      <c r="D19" s="9">
        <v>0.47</v>
      </c>
      <c r="E19" s="9">
        <v>0.51</v>
      </c>
      <c r="F19" s="4" t="s">
        <v>1</v>
      </c>
      <c r="G19" s="9" t="s">
        <v>34</v>
      </c>
      <c r="H19" s="9" t="s">
        <v>35</v>
      </c>
      <c r="I19" s="9" t="s">
        <v>39</v>
      </c>
      <c r="J19" s="4" t="s">
        <v>1</v>
      </c>
      <c r="K19" s="10" t="s">
        <v>38</v>
      </c>
      <c r="L19" s="10" t="s">
        <v>37</v>
      </c>
      <c r="M19" s="10" t="s">
        <v>36</v>
      </c>
    </row>
    <row r="20" spans="1:13" x14ac:dyDescent="0.25">
      <c r="B20" s="1">
        <v>0.01</v>
      </c>
      <c r="C20" s="1">
        <v>0.01</v>
      </c>
      <c r="D20" s="1">
        <v>0.01</v>
      </c>
      <c r="E20" s="1">
        <v>0.01</v>
      </c>
      <c r="F20" s="4" t="s">
        <v>1</v>
      </c>
      <c r="G20" s="1">
        <v>0.01</v>
      </c>
      <c r="H20" s="1">
        <v>0.02</v>
      </c>
      <c r="I20" s="1">
        <v>0.01</v>
      </c>
      <c r="J20" s="4" t="s">
        <v>1</v>
      </c>
      <c r="K20" s="1">
        <v>0.01</v>
      </c>
      <c r="L20" s="1">
        <v>0.01</v>
      </c>
      <c r="M20" s="1">
        <v>0.01</v>
      </c>
    </row>
    <row r="21" spans="1:13" x14ac:dyDescent="0.25">
      <c r="F21" s="11"/>
      <c r="J21" s="11"/>
    </row>
    <row r="22" spans="1:13" x14ac:dyDescent="0.25">
      <c r="A22" t="s">
        <v>5</v>
      </c>
      <c r="J22" s="11"/>
    </row>
    <row r="23" spans="1:13" x14ac:dyDescent="0.25">
      <c r="B23" t="s">
        <v>6</v>
      </c>
      <c r="E23">
        <f>AVERAGE(A2:J11)</f>
        <v>27.121900000000014</v>
      </c>
    </row>
    <row r="25" spans="1:13" ht="18" x14ac:dyDescent="0.35">
      <c r="B25" t="s">
        <v>7</v>
      </c>
      <c r="E25">
        <f>QUARTILE(A2:J11,1)</f>
        <v>6</v>
      </c>
      <c r="G25" t="s">
        <v>10</v>
      </c>
    </row>
    <row r="26" spans="1:13" ht="18" x14ac:dyDescent="0.35">
      <c r="B26" t="s">
        <v>8</v>
      </c>
      <c r="E26">
        <f>QUARTILE(A2:J11,3)</f>
        <v>36.462499999999999</v>
      </c>
      <c r="G26" t="s">
        <v>9</v>
      </c>
    </row>
    <row r="27" spans="1:13" x14ac:dyDescent="0.25">
      <c r="B27" t="s">
        <v>11</v>
      </c>
      <c r="E27">
        <f>MEDIAN(A2:J11)</f>
        <v>21.675000000000001</v>
      </c>
    </row>
    <row r="28" spans="1:13" x14ac:dyDescent="0.25">
      <c r="B28" t="s">
        <v>12</v>
      </c>
      <c r="E28">
        <f>MODE(A2:J11)</f>
        <v>14.55</v>
      </c>
    </row>
    <row r="29" spans="1:13" x14ac:dyDescent="0.25">
      <c r="B29" t="s">
        <v>13</v>
      </c>
      <c r="E29">
        <f>MIN(A2:J11)</f>
        <v>0.28000000000000003</v>
      </c>
    </row>
    <row r="30" spans="1:13" x14ac:dyDescent="0.25">
      <c r="B30" t="s">
        <v>14</v>
      </c>
      <c r="E30">
        <f>MAX(A2:J11)</f>
        <v>139.41999999999999</v>
      </c>
    </row>
    <row r="31" spans="1:13" x14ac:dyDescent="0.25">
      <c r="B31" t="s">
        <v>15</v>
      </c>
      <c r="E31">
        <f>SUM(A2:J11)</f>
        <v>2712.1900000000014</v>
      </c>
    </row>
    <row r="32" spans="1:13" x14ac:dyDescent="0.25">
      <c r="B32" t="s">
        <v>16</v>
      </c>
      <c r="E32">
        <f>SQRT(E31)</f>
        <v>52.078690459726438</v>
      </c>
    </row>
    <row r="34" spans="1:10" ht="18" x14ac:dyDescent="0.35">
      <c r="B34" t="s">
        <v>17</v>
      </c>
      <c r="D34" t="s">
        <v>18</v>
      </c>
      <c r="F34" t="s">
        <v>20</v>
      </c>
      <c r="G34">
        <v>100</v>
      </c>
    </row>
    <row r="36" spans="1:10" x14ac:dyDescent="0.25">
      <c r="B36" t="s">
        <v>19</v>
      </c>
      <c r="C36">
        <f>LOG10(G34)*3.22+1</f>
        <v>7.44</v>
      </c>
      <c r="D36">
        <v>8</v>
      </c>
    </row>
    <row r="38" spans="1:10" x14ac:dyDescent="0.25">
      <c r="B38" t="s">
        <v>21</v>
      </c>
      <c r="C38">
        <v>0</v>
      </c>
      <c r="D38" t="s">
        <v>22</v>
      </c>
      <c r="E38">
        <v>38</v>
      </c>
    </row>
    <row r="40" spans="1:10" x14ac:dyDescent="0.25">
      <c r="B40" t="s">
        <v>23</v>
      </c>
      <c r="C40" s="3">
        <v>17.5</v>
      </c>
    </row>
    <row r="42" spans="1:10" x14ac:dyDescent="0.25">
      <c r="B42" t="s">
        <v>23</v>
      </c>
      <c r="C42" s="2">
        <f>C40</f>
        <v>17.5</v>
      </c>
    </row>
    <row r="44" spans="1:10" x14ac:dyDescent="0.25">
      <c r="A44" s="13" t="s">
        <v>24</v>
      </c>
      <c r="B44" s="4" t="s">
        <v>40</v>
      </c>
      <c r="C44" s="4" t="s">
        <v>41</v>
      </c>
      <c r="D44" s="4" t="s">
        <v>42</v>
      </c>
      <c r="E44" s="4" t="s">
        <v>43</v>
      </c>
      <c r="F44" s="4" t="s">
        <v>44</v>
      </c>
      <c r="G44" s="4" t="s">
        <v>45</v>
      </c>
      <c r="H44" s="4" t="s">
        <v>46</v>
      </c>
      <c r="I44" s="12" t="s">
        <v>47</v>
      </c>
    </row>
    <row r="45" spans="1:10" x14ac:dyDescent="0.25">
      <c r="A45" s="13" t="s">
        <v>25</v>
      </c>
      <c r="B45" s="4">
        <v>44</v>
      </c>
      <c r="C45" s="4">
        <v>29</v>
      </c>
      <c r="D45" s="4">
        <v>13</v>
      </c>
      <c r="E45" s="4">
        <v>7</v>
      </c>
      <c r="F45" s="4">
        <v>4</v>
      </c>
      <c r="G45" s="4">
        <v>1</v>
      </c>
      <c r="H45" s="4">
        <v>1</v>
      </c>
      <c r="I45" s="4">
        <v>1</v>
      </c>
      <c r="J45">
        <f>SUM(B45:I45)</f>
        <v>100</v>
      </c>
    </row>
    <row r="46" spans="1:10" x14ac:dyDescent="0.25">
      <c r="A46" s="13" t="s">
        <v>26</v>
      </c>
      <c r="B46" s="4">
        <f>B45/100</f>
        <v>0.44</v>
      </c>
      <c r="C46" s="4">
        <f t="shared" ref="C46:H46" si="0">C45/100</f>
        <v>0.28999999999999998</v>
      </c>
      <c r="D46" s="4">
        <f t="shared" si="0"/>
        <v>0.13</v>
      </c>
      <c r="E46" s="4">
        <f t="shared" si="0"/>
        <v>7.0000000000000007E-2</v>
      </c>
      <c r="F46" s="4">
        <f t="shared" si="0"/>
        <v>0.04</v>
      </c>
      <c r="G46" s="4">
        <f t="shared" si="0"/>
        <v>0.01</v>
      </c>
      <c r="H46" s="4">
        <f t="shared" si="0"/>
        <v>0.01</v>
      </c>
      <c r="I46" s="12">
        <f>I45/100</f>
        <v>0.01</v>
      </c>
      <c r="J46" s="5"/>
    </row>
    <row r="49" spans="1:9" x14ac:dyDescent="0.25">
      <c r="A49" t="s">
        <v>27</v>
      </c>
    </row>
    <row r="50" spans="1:9" x14ac:dyDescent="0.25">
      <c r="B50" s="1">
        <v>2.72</v>
      </c>
      <c r="C50" s="1">
        <v>8.15</v>
      </c>
      <c r="D50" s="1">
        <v>13.58</v>
      </c>
      <c r="E50" s="1">
        <v>19.010000000000002</v>
      </c>
      <c r="F50" s="1">
        <v>24.44</v>
      </c>
      <c r="G50" s="1">
        <v>29.87</v>
      </c>
      <c r="H50" s="1">
        <v>35.29</v>
      </c>
    </row>
    <row r="51" spans="1:9" x14ac:dyDescent="0.25">
      <c r="B51" s="1">
        <f>0.01*(B45*B50)</f>
        <v>1.1968000000000001</v>
      </c>
      <c r="C51" s="1">
        <f t="shared" ref="C51:H51" si="1">0.01*(C45*C50)</f>
        <v>2.3635000000000002</v>
      </c>
      <c r="D51" s="1">
        <f t="shared" si="1"/>
        <v>1.7653999999999999</v>
      </c>
      <c r="E51" s="1">
        <f t="shared" si="1"/>
        <v>1.3307000000000002</v>
      </c>
      <c r="F51" s="1">
        <f t="shared" si="1"/>
        <v>0.97760000000000002</v>
      </c>
      <c r="G51" s="1">
        <f t="shared" si="1"/>
        <v>0.29870000000000002</v>
      </c>
      <c r="H51" s="1">
        <f t="shared" si="1"/>
        <v>0.35289999999999999</v>
      </c>
    </row>
    <row r="52" spans="1:9" x14ac:dyDescent="0.25">
      <c r="A52" t="s">
        <v>28</v>
      </c>
      <c r="B52">
        <f>SUM(B51:H51)</f>
        <v>8.2856000000000005</v>
      </c>
    </row>
    <row r="54" spans="1:9" x14ac:dyDescent="0.25">
      <c r="A54" t="s">
        <v>29</v>
      </c>
    </row>
    <row r="55" spans="1:9" x14ac:dyDescent="0.25">
      <c r="B55" s="1">
        <f>(1/99)*(B50-$B$52)^2*B45</f>
        <v>13.767068160000001</v>
      </c>
      <c r="C55" s="1">
        <f t="shared" ref="C55:H55" si="2">(1/99)*(C50-$B$52)^2*C45</f>
        <v>5.3861963636363764E-3</v>
      </c>
      <c r="D55" s="1">
        <f t="shared" si="2"/>
        <v>3.6807952290909087</v>
      </c>
      <c r="E55" s="1">
        <f t="shared" si="2"/>
        <v>8.1322150254545491</v>
      </c>
      <c r="F55" s="1">
        <f t="shared" si="2"/>
        <v>10.544025832727277</v>
      </c>
      <c r="G55" s="1">
        <f t="shared" si="2"/>
        <v>4.7059224581818198</v>
      </c>
      <c r="H55" s="1">
        <f t="shared" si="2"/>
        <v>7.3660365591919179</v>
      </c>
    </row>
    <row r="57" spans="1:9" x14ac:dyDescent="0.25">
      <c r="A57" t="s">
        <v>30</v>
      </c>
      <c r="B57">
        <f>SUM(B55:H55)</f>
        <v>48.201449461010107</v>
      </c>
    </row>
    <row r="58" spans="1:9" x14ac:dyDescent="0.25">
      <c r="A58" t="s">
        <v>31</v>
      </c>
      <c r="C58">
        <f>SQRT(B57)</f>
        <v>6.9427263708870237</v>
      </c>
    </row>
    <row r="60" spans="1:9" x14ac:dyDescent="0.25">
      <c r="A60" t="s">
        <v>32</v>
      </c>
    </row>
    <row r="61" spans="1:9" x14ac:dyDescent="0.25">
      <c r="B61">
        <v>0</v>
      </c>
      <c r="C61">
        <f>B46</f>
        <v>0.44</v>
      </c>
      <c r="D61">
        <f>B46+C46</f>
        <v>0.73</v>
      </c>
      <c r="E61">
        <f>SUM(B46:D46)</f>
        <v>0.86</v>
      </c>
      <c r="F61">
        <f>SUM(B46:E46)</f>
        <v>0.92999999999999994</v>
      </c>
      <c r="G61">
        <f>SUM(B46:F46)</f>
        <v>0.97</v>
      </c>
      <c r="H61">
        <f>SUM(B46:G46)</f>
        <v>0.98</v>
      </c>
      <c r="I61">
        <f>SUM(B46:H46)</f>
        <v>0.99</v>
      </c>
    </row>
    <row r="65" spans="1:9" ht="18" x14ac:dyDescent="0.35">
      <c r="A65" t="s">
        <v>33</v>
      </c>
    </row>
    <row r="67" spans="1:9" x14ac:dyDescent="0.25">
      <c r="B67" s="6">
        <v>2.5000000000000001E-2</v>
      </c>
      <c r="C67" s="6">
        <v>1.7000000000000001E-2</v>
      </c>
      <c r="D67" s="6">
        <f t="shared" ref="C67:H67" si="3">D46/$C$42</f>
        <v>7.4285714285714285E-3</v>
      </c>
      <c r="E67" s="6">
        <v>4.0000000000000001E-3</v>
      </c>
      <c r="F67" s="6">
        <v>2.2799999999999999E-3</v>
      </c>
      <c r="G67" s="6">
        <v>5.6999999999999998E-4</v>
      </c>
      <c r="H67" s="6">
        <v>5.6999999999999998E-4</v>
      </c>
      <c r="I67" s="6">
        <v>5.6999999999999998E-4</v>
      </c>
    </row>
    <row r="68" spans="1:9" x14ac:dyDescent="0.25">
      <c r="B68">
        <v>8.75</v>
      </c>
      <c r="C68">
        <v>26.25</v>
      </c>
      <c r="D68">
        <v>43.75</v>
      </c>
      <c r="E68">
        <v>61.25</v>
      </c>
      <c r="F68">
        <v>78.75</v>
      </c>
      <c r="G68">
        <v>96.25</v>
      </c>
      <c r="H68">
        <v>113.75</v>
      </c>
      <c r="I68">
        <v>131.25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athcad" shapeId="1026" r:id="rId4">
          <objectPr defaultSize="0" r:id="rId5">
            <anchor moveWithCells="1">
              <from>
                <xdr:col>5</xdr:col>
                <xdr:colOff>0</xdr:colOff>
                <xdr:row>74</xdr:row>
                <xdr:rowOff>0</xdr:rowOff>
              </from>
              <to>
                <xdr:col>6</xdr:col>
                <xdr:colOff>200025</xdr:colOff>
                <xdr:row>83</xdr:row>
                <xdr:rowOff>9525</xdr:rowOff>
              </to>
            </anchor>
          </objectPr>
        </oleObject>
      </mc:Choice>
      <mc:Fallback>
        <oleObject progId="Mathcad" shapeId="102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Lapas1</vt:lpstr>
      <vt:lpstr>Lapas2</vt:lpstr>
      <vt:lpstr>Lapas3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2012-01-18T22:35:44Z</dcterms:modified>
</cp:coreProperties>
</file>