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rkusz1" sheetId="1" r:id="rId3"/>
  </sheets>
  <definedNames/>
  <calcPr/>
</workbook>
</file>

<file path=xl/sharedStrings.xml><?xml version="1.0" encoding="utf-8"?>
<sst xmlns="http://schemas.openxmlformats.org/spreadsheetml/2006/main" count="184" uniqueCount="61">
  <si>
    <t>ASP METHOD: RESULTS FOR FOLDS</t>
  </si>
  <si>
    <t>C1</t>
  </si>
  <si>
    <t>TRAIN 1</t>
  </si>
  <si>
    <t>P</t>
  </si>
  <si>
    <t>N</t>
  </si>
  <si>
    <t>FP</t>
  </si>
  <si>
    <t>FN</t>
  </si>
  <si>
    <t>BACC</t>
  </si>
  <si>
    <t>CLASSIFIER</t>
  </si>
  <si>
    <t>gate_input(1,positive,hsa_miR_21) gate_input(2,positive,hsa_miR_24_1) gate_input(2,positive,hsa_miR_191) gate_input(2,positive,hsa_miR_142_3p)</t>
  </si>
  <si>
    <t>gate_input(1,positive,hsa_miR_141) gate_input(1,positive,hsa_miR_24_1) gate_input(1,positive,hsa_miR_191) gate_input(2,positive,hsa_miR_24_1) gate_input(2,positive,hsa_miR_191) gate_input(2,positive,hsa_miR_103_2) gate_input(3,negative,hsa_miR_378)</t>
  </si>
  <si>
    <t>gate_input(1,positive,hsa_miR_24_1) gate_input(1,positive,hsa_miR_191) gate_input(1,positive,hsa_miR_103_2) gate_input(2,positive,hsa_miR_141) gate_input(2,positive,hsa_miR_24_1) gate_input(2,positive,hsa_miR_191) gate_input(3,negative,hsa_miR_193a_5p) gate_input(4,negative,hsa_miR_376c)</t>
  </si>
  <si>
    <t>gate_input(1,positive,hsa_miR_141) gate_input(1,positive,hsa_miR_24_1) gate_input(1,positive,hsa_miR_191) gate_input(2,negative,hsa_miR_378)</t>
  </si>
  <si>
    <t>gate_input(1,positive,hsa_miR_24_1) gate_input(1,positive,hsa_miR_191) gate_input(1,positive,hsa_miR_103_2) gate_input(2,positive,hsa_miR_21) gate_input(3,negative,hsa_miR_144)</t>
  </si>
  <si>
    <t>gate_input(1,positive,hsa_miR_27a) gate_input(1,positive,hsa_miR_191) gate_input(1,positive,hsa_miR_106b) gate_input(2,positive,hsa_miR_24_1) gate_input(2,positive,hsa_miR_191) gate_input(2,positive,hsa_miR_200c)</t>
  </si>
  <si>
    <t>gate_input(1,positive,hsa_miR_21) gate_input(2,positive,hsa_miR_141) gate_input(2,positive,hsa_miR_24_1) gate_input(2,positive,hsa_miR_191)</t>
  </si>
  <si>
    <t>TRAIN 2</t>
  </si>
  <si>
    <t>gate_input(1,positive,hsa_miR_29a) gate_input(1,positive,hsa_miR_30a) gate_input(2,positive,hsa_miR_103_2) gate_input(2,positive,hsa_miR_199a_2_3p) gate_input(2,positive,hsa_miR_106b) gate_input(3,negative,hsa_miR_144)</t>
  </si>
  <si>
    <t>gate_input(1,positive,hsa_miR_29a) gate_input(1,positive,hsa_miR_30a) gate_input(2,positive,hsa_miR_103_2) gate_input(2,positive,hsa_miR_199a_2_3p) gate_input(2,positive,hsa_miR_106b)</t>
  </si>
  <si>
    <t>TRAIN 3</t>
  </si>
  <si>
    <t>gate_input(1,positive,hsa_miR_24_1) gate_input(1,positive,hsa_miR_103_2) gate_input(2,negative,hsa_miR_378)</t>
  </si>
  <si>
    <t>gate_input(1,positive,hsa_miR_103_2) gate_input(1,positive,hsa_miR_106b) gate_input(1,positive,hsa_miR_203)</t>
  </si>
  <si>
    <t xml:space="preserve">BACC TRAIN </t>
  </si>
  <si>
    <t>C2</t>
  </si>
  <si>
    <t>gate_input(1,positive,hsa_miR_103_2) gate_input(1,positive,hsa_miR_106b) gate_input(1,positive,hsa_miR_203) gate_input(2,positive,hsa_miR_106b) gate_input(2,positive,hsa_miR_181a_1)</t>
  </si>
  <si>
    <t>gate_input(1,positive,hsa_miR_103_2) gate_input(1,positive,hsa_miR_106b) gate_input(1,positive,hsa_miR_203) gate_input(2,positive,hsa_miR_106b) gate_input(2,positive,hsa_miR_181a_1) gate_input(3,negative,hsa_miR_10b)</t>
  </si>
  <si>
    <t>gate_input(1,positive,hsa_miR_103_2) gate_input(1,positive,hsa_miR_106b) gate_input(1,positive,hsa_miR_146a) gate_input(2,positive,hsa_miR_24_1) gate_input(3,negative,hsa_miR_423_3p)</t>
  </si>
  <si>
    <t>gate_input(1,negative,hsa_miR_451_DICER1) gate_input(2,negative,hsa_miR_376c)</t>
  </si>
  <si>
    <t>gate_input(1,positive,hsa_miR_191) gate_input(1,positive,hsa_miR_200c) gate_input(1,positive,hsa_miR_146a) gate_input(2,positive,hsa_miR_27a) gate_input(2,positive,hsa_miR_103_2) gate_input(2,positive,hsa_miR_106b)</t>
  </si>
  <si>
    <t>gate_input(1,positive,hsa_miR_24_1) gate_input(2,positive,hsa_miR_103_2) gate_input(2,positive,hsa_miR_106b) gate_input(2,positive,hsa_miR_205) gate_input(3,negative,hsa_miR_376c) gate_input(4,negative,hsa_miR_423_3p)</t>
  </si>
  <si>
    <t>C3</t>
  </si>
  <si>
    <t xml:space="preserve">TRAIN 1 </t>
  </si>
  <si>
    <t>gate_input(1,negative,hsa_miR_99a) gate_input(2,negative,hsa_miR_320_RNASEN) gate_input(3,negative,hsa_miR_451_DICER1)</t>
  </si>
  <si>
    <t>gate_input(1,positive,hsa_miR_21) gate_input(2,negative,hsa_miR_451_DICER1) gate_input(3,negative,hsa_miR_320_RNASEN)</t>
  </si>
  <si>
    <t>gate_input(1,positive,hsa_miR_21)</t>
  </si>
  <si>
    <t>C4</t>
  </si>
  <si>
    <t>gate_input(1,negative,hsa_miR_125b_1)</t>
  </si>
  <si>
    <t>gate_input(1,positive,hsa_miR_21) gate_input(2,negative,hsa_miR_320_RNASEN)</t>
  </si>
  <si>
    <t>C5</t>
  </si>
  <si>
    <t>gate_input(1,negative,hsa_miR_143)</t>
  </si>
  <si>
    <t>gate_input(1,negative,hsa_miR_205)</t>
  </si>
  <si>
    <t>AVERAGE TRAINING BACC</t>
  </si>
  <si>
    <t>ASP METHOD: 3-FOLD CROSSVALIDATION FINAL RESULTS</t>
  </si>
  <si>
    <t>DATASET</t>
  </si>
  <si>
    <t>TP</t>
  </si>
  <si>
    <t>TN</t>
  </si>
  <si>
    <t>SENSITIVITY</t>
  </si>
  <si>
    <t>SPECIFICITY</t>
  </si>
  <si>
    <t>PRECISION</t>
  </si>
  <si>
    <t>ACC</t>
  </si>
  <si>
    <t>F1</t>
  </si>
  <si>
    <t>MCC</t>
  </si>
  <si>
    <t>All</t>
  </si>
  <si>
    <t>FOLD 1</t>
  </si>
  <si>
    <t>FOLD 2</t>
  </si>
  <si>
    <t>FOLD 3</t>
  </si>
  <si>
    <t>Triple-</t>
  </si>
  <si>
    <t>AVG</t>
  </si>
  <si>
    <t>Her2+</t>
  </si>
  <si>
    <t>ER+ Her-</t>
  </si>
  <si>
    <t>Cell 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</si>
</sst>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name val="Arial"/>
    </font>
    <font>
      <b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DD7E6B"/>
        <bgColor rgb="FFDD7E6B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E06666"/>
        <bgColor rgb="FFE06666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5" fontId="1" numFmtId="0" xfId="0" applyAlignment="1" applyFill="1" applyFont="1">
      <alignment readingOrder="0"/>
    </xf>
    <xf borderId="0" fillId="5" fontId="4" numFmtId="0" xfId="0" applyAlignment="1" applyFont="1">
      <alignment horizontal="right" vertical="bottom"/>
    </xf>
    <xf borderId="0" fillId="5" fontId="1" numFmtId="0" xfId="0" applyFont="1"/>
    <xf borderId="0" fillId="0" fontId="3" numFmtId="0" xfId="0" applyAlignment="1" applyFont="1">
      <alignment horizontal="right" vertical="bottom"/>
    </xf>
    <xf borderId="0" fillId="5" fontId="2" numFmtId="0" xfId="0" applyAlignment="1" applyFont="1">
      <alignment readingOrder="0"/>
    </xf>
    <xf borderId="1" fillId="0" fontId="4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0" fillId="6" fontId="1" numFmtId="0" xfId="0" applyAlignment="1" applyFill="1" applyFont="1">
      <alignment readingOrder="0"/>
    </xf>
    <xf borderId="0" fillId="7" fontId="2" numFmtId="0" xfId="0" applyFill="1" applyFont="1"/>
    <xf borderId="0" fillId="5" fontId="3" numFmtId="0" xfId="0" applyAlignment="1" applyFont="1">
      <alignment horizontal="right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5" fontId="2" numFmtId="0" xfId="0" applyFont="1"/>
    <xf borderId="0" fillId="3" fontId="4" numFmtId="0" xfId="0" applyAlignment="1" applyFont="1">
      <alignment readingOrder="0" vertical="bottom"/>
    </xf>
    <xf borderId="0" fillId="8" fontId="1" numFmtId="0" xfId="0" applyAlignment="1" applyFill="1" applyFont="1">
      <alignment readingOrder="0"/>
    </xf>
    <xf borderId="0" fillId="8" fontId="2" numFmtId="0" xfId="0" applyFont="1"/>
    <xf borderId="0" fillId="4" fontId="2" numFmtId="0" xfId="0" applyAlignment="1" applyFont="1">
      <alignment readingOrder="0"/>
    </xf>
    <xf borderId="1" fillId="0" fontId="4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5" fontId="4" numFmtId="0" xfId="0" applyAlignment="1" applyFont="1">
      <alignment vertical="bottom"/>
    </xf>
    <xf borderId="0" fillId="5" fontId="4" numFmtId="2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3" numFmtId="2" xfId="0" applyAlignment="1" applyFont="1" applyNumberFormat="1">
      <alignment vertical="bottom"/>
    </xf>
    <xf borderId="0" fillId="4" fontId="3" numFmtId="0" xfId="0" applyAlignment="1" applyFont="1">
      <alignment horizontal="right" vertical="bottom"/>
    </xf>
    <xf borderId="0" fillId="4" fontId="3" numFmtId="2" xfId="0" applyAlignment="1" applyFont="1" applyNumberFormat="1">
      <alignment horizontal="right" vertical="bottom"/>
    </xf>
    <xf borderId="0" fillId="9" fontId="4" numFmtId="0" xfId="0" applyAlignment="1" applyFill="1" applyFont="1">
      <alignment vertical="bottom"/>
    </xf>
    <xf borderId="0" fillId="9" fontId="3" numFmtId="2" xfId="0" applyAlignment="1" applyFont="1" applyNumberFormat="1">
      <alignment horizontal="right" vertical="bottom"/>
    </xf>
    <xf borderId="0" fillId="10" fontId="3" numFmtId="0" xfId="0" applyAlignment="1" applyFill="1" applyFont="1">
      <alignment vertical="bottom"/>
    </xf>
    <xf borderId="0" fillId="6" fontId="3" numFmtId="2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 t="s">
        <v>0</v>
      </c>
    </row>
    <row r="3">
      <c r="A3" s="2" t="s">
        <v>1</v>
      </c>
      <c r="B3" s="3"/>
      <c r="C3" s="3"/>
      <c r="D3" s="3"/>
      <c r="E3" s="3"/>
      <c r="F3" s="3"/>
    </row>
    <row r="4">
      <c r="A4" s="4" t="s">
        <v>2</v>
      </c>
    </row>
    <row r="5">
      <c r="A5" s="5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</row>
    <row r="6">
      <c r="A6" s="6">
        <v>111.0</v>
      </c>
      <c r="B6" s="6">
        <v>7.0</v>
      </c>
      <c r="C6" s="7">
        <v>2.0</v>
      </c>
      <c r="D6" s="7">
        <v>2.0</v>
      </c>
      <c r="E6">
        <f t="shared" ref="E6:E12" si="1">((A6-D6)/A6 + (B6-C6)/B6)/2</f>
        <v>0.8481338481</v>
      </c>
      <c r="F6" s="6" t="s">
        <v>9</v>
      </c>
    </row>
    <row r="7">
      <c r="A7" s="8">
        <v>111.0</v>
      </c>
      <c r="B7" s="8">
        <v>7.0</v>
      </c>
      <c r="C7" s="9">
        <v>0.0</v>
      </c>
      <c r="D7" s="9">
        <v>3.0</v>
      </c>
      <c r="E7" s="10">
        <f t="shared" si="1"/>
        <v>0.9864864865</v>
      </c>
      <c r="F7" s="1" t="s">
        <v>10</v>
      </c>
    </row>
    <row r="8">
      <c r="A8" s="6">
        <v>111.0</v>
      </c>
      <c r="B8" s="6">
        <v>7.0</v>
      </c>
      <c r="C8" s="7">
        <v>3.0</v>
      </c>
      <c r="D8" s="7">
        <v>0.0</v>
      </c>
      <c r="E8">
        <f t="shared" si="1"/>
        <v>0.7857142857</v>
      </c>
      <c r="F8" s="6" t="s">
        <v>11</v>
      </c>
    </row>
    <row r="9">
      <c r="A9" s="6">
        <v>111.0</v>
      </c>
      <c r="B9" s="6">
        <v>7.0</v>
      </c>
      <c r="C9" s="7">
        <v>1.0</v>
      </c>
      <c r="D9" s="7">
        <v>3.0</v>
      </c>
      <c r="E9">
        <f t="shared" si="1"/>
        <v>0.9150579151</v>
      </c>
      <c r="F9" s="6" t="s">
        <v>12</v>
      </c>
    </row>
    <row r="10">
      <c r="A10" s="6">
        <v>111.0</v>
      </c>
      <c r="B10" s="6">
        <v>7.0</v>
      </c>
      <c r="C10" s="7">
        <v>3.0</v>
      </c>
      <c r="D10" s="7">
        <v>1.0</v>
      </c>
      <c r="E10">
        <f t="shared" si="1"/>
        <v>0.7812097812</v>
      </c>
      <c r="F10" s="6" t="s">
        <v>13</v>
      </c>
    </row>
    <row r="11">
      <c r="A11" s="6">
        <v>111.0</v>
      </c>
      <c r="B11" s="6">
        <v>7.0</v>
      </c>
      <c r="C11" s="7">
        <v>0.0</v>
      </c>
      <c r="D11" s="7">
        <v>4.0</v>
      </c>
      <c r="E11">
        <f t="shared" si="1"/>
        <v>0.981981982</v>
      </c>
      <c r="F11" s="6" t="s">
        <v>14</v>
      </c>
    </row>
    <row r="12">
      <c r="A12" s="6">
        <v>111.0</v>
      </c>
      <c r="B12" s="6">
        <v>7.0</v>
      </c>
      <c r="C12" s="11">
        <v>4.0</v>
      </c>
      <c r="D12" s="11">
        <v>0.0</v>
      </c>
      <c r="E12">
        <f t="shared" si="1"/>
        <v>0.7142857143</v>
      </c>
      <c r="F12" s="6" t="s">
        <v>15</v>
      </c>
    </row>
    <row r="14">
      <c r="A14" s="4" t="s">
        <v>16</v>
      </c>
    </row>
    <row r="15">
      <c r="A15" s="5" t="s">
        <v>3</v>
      </c>
      <c r="B15" s="5" t="s">
        <v>4</v>
      </c>
      <c r="C15" s="5" t="s">
        <v>5</v>
      </c>
      <c r="D15" s="5" t="s">
        <v>6</v>
      </c>
      <c r="E15" s="5" t="s">
        <v>7</v>
      </c>
      <c r="F15" s="5" t="s">
        <v>8</v>
      </c>
    </row>
    <row r="16">
      <c r="A16" s="12">
        <v>111.0</v>
      </c>
      <c r="B16" s="12">
        <v>7.0</v>
      </c>
      <c r="C16" s="12">
        <v>2.0</v>
      </c>
      <c r="D16" s="12">
        <v>1.0</v>
      </c>
      <c r="E16" s="10">
        <f t="shared" ref="E16:E17" si="2">((A16-D16)/A16 + (B16-C16)/B16)/2</f>
        <v>0.8526383526</v>
      </c>
      <c r="F16" s="1" t="s">
        <v>17</v>
      </c>
    </row>
    <row r="17">
      <c r="A17" s="6">
        <v>111.0</v>
      </c>
      <c r="B17" s="6">
        <v>7.0</v>
      </c>
      <c r="C17" s="6">
        <v>3.0</v>
      </c>
      <c r="D17" s="6">
        <v>0.0</v>
      </c>
      <c r="E17">
        <f t="shared" si="2"/>
        <v>0.7857142857</v>
      </c>
      <c r="F17" s="6" t="s">
        <v>18</v>
      </c>
    </row>
    <row r="19">
      <c r="A19" s="4" t="s">
        <v>19</v>
      </c>
    </row>
    <row r="20">
      <c r="A20" s="5" t="s">
        <v>3</v>
      </c>
      <c r="B20" s="5" t="s">
        <v>4</v>
      </c>
      <c r="C20" s="5" t="s">
        <v>5</v>
      </c>
      <c r="D20" s="5" t="s">
        <v>6</v>
      </c>
      <c r="E20" s="5" t="s">
        <v>7</v>
      </c>
      <c r="F20" s="5" t="s">
        <v>8</v>
      </c>
    </row>
    <row r="21">
      <c r="A21" s="12">
        <v>112.0</v>
      </c>
      <c r="B21" s="12">
        <v>8.0</v>
      </c>
      <c r="C21" s="12">
        <v>1.0</v>
      </c>
      <c r="D21" s="12">
        <v>2.0</v>
      </c>
      <c r="E21" s="10">
        <f t="shared" ref="E21:E22" si="3">((A21-D21)/A21 + (B21-C21)/B21)/2</f>
        <v>0.9285714286</v>
      </c>
      <c r="F21" s="13" t="s">
        <v>20</v>
      </c>
    </row>
    <row r="22">
      <c r="A22" s="6">
        <v>112.0</v>
      </c>
      <c r="B22" s="6">
        <v>8.0</v>
      </c>
      <c r="C22" s="6">
        <v>2.0</v>
      </c>
      <c r="D22" s="6">
        <v>1.0</v>
      </c>
      <c r="E22">
        <f t="shared" si="3"/>
        <v>0.8705357143</v>
      </c>
      <c r="F22" s="14" t="s">
        <v>21</v>
      </c>
    </row>
    <row r="24">
      <c r="D24" s="15" t="s">
        <v>22</v>
      </c>
      <c r="E24" s="16">
        <f>AVERAGE(E7,E16,E21)</f>
        <v>0.9225654226</v>
      </c>
    </row>
    <row r="27">
      <c r="A27" s="2" t="s">
        <v>23</v>
      </c>
      <c r="B27" s="3"/>
      <c r="C27" s="3"/>
      <c r="D27" s="3"/>
      <c r="E27" s="3"/>
      <c r="F27" s="3"/>
    </row>
    <row r="28">
      <c r="A28" s="4" t="s">
        <v>2</v>
      </c>
    </row>
    <row r="29">
      <c r="A29" s="5" t="s">
        <v>3</v>
      </c>
      <c r="B29" s="5" t="s">
        <v>4</v>
      </c>
      <c r="C29" s="5" t="s">
        <v>5</v>
      </c>
      <c r="D29" s="5" t="s">
        <v>6</v>
      </c>
      <c r="E29" s="5" t="s">
        <v>7</v>
      </c>
      <c r="F29" s="5" t="s">
        <v>8</v>
      </c>
    </row>
    <row r="30">
      <c r="A30" s="6">
        <v>47.0</v>
      </c>
      <c r="B30" s="6">
        <v>7.0</v>
      </c>
      <c r="C30" s="6">
        <v>1.0</v>
      </c>
      <c r="D30" s="6">
        <v>1.0</v>
      </c>
      <c r="E30">
        <f t="shared" ref="E30:E31" si="4">((A30-D30)/A30 + (B30-C30)/B30)/2</f>
        <v>0.9179331307</v>
      </c>
      <c r="F30" s="6" t="s">
        <v>24</v>
      </c>
    </row>
    <row r="31">
      <c r="A31" s="12">
        <v>47.0</v>
      </c>
      <c r="B31" s="12">
        <v>7.0</v>
      </c>
      <c r="C31" s="12">
        <v>0.0</v>
      </c>
      <c r="D31" s="12">
        <v>2.0</v>
      </c>
      <c r="E31" s="10">
        <f t="shared" si="4"/>
        <v>0.9787234043</v>
      </c>
      <c r="F31" s="1" t="s">
        <v>25</v>
      </c>
    </row>
    <row r="33">
      <c r="A33" s="4" t="s">
        <v>16</v>
      </c>
    </row>
    <row r="34">
      <c r="A34" s="5" t="s">
        <v>3</v>
      </c>
      <c r="B34" s="5" t="s">
        <v>4</v>
      </c>
      <c r="C34" s="5" t="s">
        <v>5</v>
      </c>
      <c r="D34" s="5" t="s">
        <v>6</v>
      </c>
      <c r="E34" s="5" t="s">
        <v>7</v>
      </c>
      <c r="F34" s="5" t="s">
        <v>8</v>
      </c>
    </row>
    <row r="35">
      <c r="A35" s="12">
        <v>47.0</v>
      </c>
      <c r="B35" s="12">
        <v>7.0</v>
      </c>
      <c r="C35" s="17">
        <v>1.0</v>
      </c>
      <c r="D35" s="17">
        <v>0.0</v>
      </c>
      <c r="E35" s="10">
        <f>((A35-D35)/A35 + (B35-C35)/B35)/2</f>
        <v>0.9285714286</v>
      </c>
      <c r="F35" s="1" t="s">
        <v>26</v>
      </c>
    </row>
    <row r="37">
      <c r="A37" s="4" t="s">
        <v>19</v>
      </c>
    </row>
    <row r="38">
      <c r="A38" s="5" t="s">
        <v>3</v>
      </c>
      <c r="B38" s="5" t="s">
        <v>4</v>
      </c>
      <c r="C38" s="5" t="s">
        <v>5</v>
      </c>
      <c r="D38" s="5" t="s">
        <v>6</v>
      </c>
      <c r="E38" s="5" t="s">
        <v>7</v>
      </c>
      <c r="F38" s="5" t="s">
        <v>8</v>
      </c>
    </row>
    <row r="39">
      <c r="A39" s="6">
        <v>48.0</v>
      </c>
      <c r="B39" s="6">
        <v>8.0</v>
      </c>
      <c r="C39" s="6">
        <v>1.0</v>
      </c>
      <c r="D39" s="6">
        <v>1.0</v>
      </c>
      <c r="E39">
        <f t="shared" ref="E39:E41" si="5">((A39-D39)/A39 + (B39-C39)/B39)/2</f>
        <v>0.9270833333</v>
      </c>
      <c r="F39" s="6" t="s">
        <v>27</v>
      </c>
    </row>
    <row r="40">
      <c r="A40" s="12">
        <v>48.0</v>
      </c>
      <c r="B40" s="12">
        <v>8.0</v>
      </c>
      <c r="C40" s="12">
        <v>0.0</v>
      </c>
      <c r="D40" s="12">
        <v>2.0</v>
      </c>
      <c r="E40" s="10">
        <f t="shared" si="5"/>
        <v>0.9791666667</v>
      </c>
      <c r="F40" s="1" t="s">
        <v>28</v>
      </c>
    </row>
    <row r="41">
      <c r="A41" s="6">
        <v>48.0</v>
      </c>
      <c r="B41" s="6">
        <v>8.0</v>
      </c>
      <c r="C41" s="6">
        <v>2.0</v>
      </c>
      <c r="D41" s="6">
        <v>0.0</v>
      </c>
      <c r="E41">
        <f t="shared" si="5"/>
        <v>0.875</v>
      </c>
      <c r="F41" s="6" t="s">
        <v>29</v>
      </c>
    </row>
    <row r="43">
      <c r="D43" s="15" t="s">
        <v>22</v>
      </c>
      <c r="E43" s="16">
        <f>AVERAGE(E31,E35,E40)</f>
        <v>0.9621538332</v>
      </c>
    </row>
    <row r="46">
      <c r="A46" s="18" t="s">
        <v>30</v>
      </c>
      <c r="B46" s="3"/>
      <c r="C46" s="3"/>
      <c r="D46" s="3"/>
      <c r="E46" s="3"/>
      <c r="F46" s="3"/>
    </row>
    <row r="47">
      <c r="A47" s="19" t="s">
        <v>31</v>
      </c>
    </row>
    <row r="48">
      <c r="A48" s="5" t="s">
        <v>3</v>
      </c>
      <c r="B48" s="5" t="s">
        <v>4</v>
      </c>
      <c r="C48" s="5" t="s">
        <v>5</v>
      </c>
      <c r="D48" s="5" t="s">
        <v>6</v>
      </c>
      <c r="E48" s="5" t="s">
        <v>7</v>
      </c>
      <c r="F48" s="5" t="s">
        <v>8</v>
      </c>
    </row>
    <row r="49">
      <c r="A49" s="20">
        <f>57-7</f>
        <v>50</v>
      </c>
      <c r="B49" s="12">
        <v>7.0</v>
      </c>
      <c r="C49" s="12">
        <v>0.0</v>
      </c>
      <c r="D49" s="12">
        <v>0.0</v>
      </c>
      <c r="E49" s="10">
        <f>((A49-D49)/A49 + (B49-C49)/B49)/2</f>
        <v>1</v>
      </c>
      <c r="F49" s="1" t="s">
        <v>32</v>
      </c>
    </row>
    <row r="51">
      <c r="A51" s="21" t="s">
        <v>16</v>
      </c>
    </row>
    <row r="52">
      <c r="A52" s="5" t="s">
        <v>3</v>
      </c>
      <c r="B52" s="5" t="s">
        <v>4</v>
      </c>
      <c r="C52" s="5" t="s">
        <v>5</v>
      </c>
      <c r="D52" s="5" t="s">
        <v>6</v>
      </c>
      <c r="E52" s="5" t="s">
        <v>7</v>
      </c>
      <c r="F52" s="5" t="s">
        <v>8</v>
      </c>
    </row>
    <row r="53">
      <c r="A53" s="20">
        <f>57-7</f>
        <v>50</v>
      </c>
      <c r="B53" s="12">
        <v>7.0</v>
      </c>
      <c r="C53" s="12">
        <v>1.0</v>
      </c>
      <c r="D53" s="12">
        <v>0.0</v>
      </c>
      <c r="E53" s="10">
        <f>((A53-D53)/A53 + (B53-C53)/B53)/2</f>
        <v>0.9285714286</v>
      </c>
      <c r="F53" s="1" t="s">
        <v>33</v>
      </c>
    </row>
    <row r="55">
      <c r="A55" s="4" t="s">
        <v>19</v>
      </c>
    </row>
    <row r="56">
      <c r="A56" s="5" t="s">
        <v>3</v>
      </c>
      <c r="B56" s="5" t="s">
        <v>4</v>
      </c>
      <c r="C56" s="5" t="s">
        <v>5</v>
      </c>
      <c r="D56" s="5" t="s">
        <v>6</v>
      </c>
      <c r="E56" s="5" t="s">
        <v>7</v>
      </c>
      <c r="F56" s="5" t="s">
        <v>8</v>
      </c>
    </row>
    <row r="57">
      <c r="A57" s="12">
        <v>50.0</v>
      </c>
      <c r="B57" s="12">
        <v>8.0</v>
      </c>
      <c r="C57" s="12">
        <v>1.0</v>
      </c>
      <c r="D57" s="12">
        <v>0.0</v>
      </c>
      <c r="E57" s="10">
        <f>((A57-D57)/A57 + (B57-C57)/B57)/2</f>
        <v>0.9375</v>
      </c>
      <c r="F57" s="1" t="s">
        <v>34</v>
      </c>
    </row>
    <row r="59">
      <c r="D59" s="15" t="s">
        <v>22</v>
      </c>
      <c r="E59" s="16">
        <f>AVERAGE(E49,E53,E57)</f>
        <v>0.9553571429</v>
      </c>
    </row>
    <row r="62">
      <c r="A62" s="2" t="s">
        <v>35</v>
      </c>
      <c r="B62" s="3"/>
      <c r="C62" s="3"/>
      <c r="D62" s="3"/>
      <c r="E62" s="3"/>
      <c r="F62" s="3"/>
    </row>
    <row r="63">
      <c r="A63" s="4" t="s">
        <v>2</v>
      </c>
    </row>
    <row r="64">
      <c r="A64" s="5" t="s">
        <v>3</v>
      </c>
      <c r="B64" s="5" t="s">
        <v>4</v>
      </c>
      <c r="C64" s="5" t="s">
        <v>5</v>
      </c>
      <c r="D64" s="5" t="s">
        <v>6</v>
      </c>
      <c r="E64" s="5" t="s">
        <v>7</v>
      </c>
      <c r="F64" s="5" t="s">
        <v>8</v>
      </c>
    </row>
    <row r="65">
      <c r="A65" s="20">
        <f>21-7</f>
        <v>14</v>
      </c>
      <c r="B65" s="12">
        <v>7.0</v>
      </c>
      <c r="C65" s="12">
        <v>0.0</v>
      </c>
      <c r="D65" s="12">
        <v>0.0</v>
      </c>
      <c r="E65" s="10">
        <f>((A65-D65)/A65 + (B65-C65)/B65)/2</f>
        <v>1</v>
      </c>
      <c r="F65" s="1" t="s">
        <v>33</v>
      </c>
    </row>
    <row r="67">
      <c r="A67" s="4" t="s">
        <v>16</v>
      </c>
    </row>
    <row r="68">
      <c r="A68" s="5" t="s">
        <v>3</v>
      </c>
      <c r="B68" s="5" t="s">
        <v>4</v>
      </c>
      <c r="C68" s="5" t="s">
        <v>5</v>
      </c>
      <c r="D68" s="5" t="s">
        <v>6</v>
      </c>
      <c r="E68" s="5" t="s">
        <v>7</v>
      </c>
      <c r="F68" s="5" t="s">
        <v>8</v>
      </c>
    </row>
    <row r="69">
      <c r="A69" s="20">
        <f>21-7</f>
        <v>14</v>
      </c>
      <c r="B69" s="12">
        <v>7.0</v>
      </c>
      <c r="C69" s="12">
        <v>2.0</v>
      </c>
      <c r="D69" s="12">
        <v>0.0</v>
      </c>
      <c r="E69" s="10">
        <f>((A69-D69)/A69 + (B69-C69)/B69)/2</f>
        <v>0.8571428571</v>
      </c>
      <c r="F69" s="13" t="s">
        <v>36</v>
      </c>
    </row>
    <row r="71">
      <c r="A71" s="4" t="s">
        <v>19</v>
      </c>
    </row>
    <row r="72">
      <c r="A72" s="5" t="s">
        <v>3</v>
      </c>
      <c r="B72" s="5" t="s">
        <v>4</v>
      </c>
      <c r="C72" s="5" t="s">
        <v>5</v>
      </c>
      <c r="D72" s="5" t="s">
        <v>6</v>
      </c>
      <c r="E72" s="5" t="s">
        <v>7</v>
      </c>
      <c r="F72" s="5" t="s">
        <v>8</v>
      </c>
    </row>
    <row r="73">
      <c r="A73" s="12">
        <v>14.0</v>
      </c>
      <c r="B73" s="12">
        <v>8.0</v>
      </c>
      <c r="C73" s="12">
        <v>1.0</v>
      </c>
      <c r="D73" s="12">
        <v>0.0</v>
      </c>
      <c r="E73" s="10">
        <f>((A73-D73)/A73 + (B73-C73)/B73)/2</f>
        <v>0.9375</v>
      </c>
      <c r="F73" s="1" t="s">
        <v>37</v>
      </c>
    </row>
    <row r="75">
      <c r="D75" s="15" t="s">
        <v>22</v>
      </c>
      <c r="E75" s="16">
        <f>AVERAGE(E65,E69,E73)</f>
        <v>0.931547619</v>
      </c>
    </row>
    <row r="78">
      <c r="A78" s="2" t="s">
        <v>38</v>
      </c>
      <c r="B78" s="2"/>
      <c r="C78" s="2"/>
      <c r="D78" s="2"/>
      <c r="E78" s="2"/>
      <c r="F78" s="2"/>
    </row>
    <row r="79">
      <c r="A79" s="4" t="s">
        <v>2</v>
      </c>
      <c r="B79" s="1"/>
      <c r="C79" s="1"/>
    </row>
    <row r="80">
      <c r="A80" s="5" t="s">
        <v>3</v>
      </c>
      <c r="B80" s="5" t="s">
        <v>4</v>
      </c>
      <c r="C80" s="5" t="s">
        <v>5</v>
      </c>
      <c r="D80" s="5" t="s">
        <v>6</v>
      </c>
      <c r="E80" s="5" t="s">
        <v>7</v>
      </c>
      <c r="F80" s="5" t="s">
        <v>8</v>
      </c>
    </row>
    <row r="81">
      <c r="A81" s="20">
        <f>11-7</f>
        <v>4</v>
      </c>
      <c r="B81" s="12">
        <v>7.0</v>
      </c>
      <c r="C81" s="12">
        <v>0.0</v>
      </c>
      <c r="D81" s="12">
        <v>0.0</v>
      </c>
      <c r="E81" s="10">
        <f>((A81-D81)/A81 + (B81-C81)/B81)/2</f>
        <v>1</v>
      </c>
      <c r="F81" s="1" t="s">
        <v>39</v>
      </c>
    </row>
    <row r="83">
      <c r="A83" s="4" t="s">
        <v>16</v>
      </c>
      <c r="B83" s="1"/>
      <c r="C83" s="1"/>
    </row>
    <row r="84">
      <c r="A84" s="5" t="s">
        <v>3</v>
      </c>
      <c r="B84" s="5" t="s">
        <v>4</v>
      </c>
      <c r="C84" s="5" t="s">
        <v>5</v>
      </c>
      <c r="D84" s="5" t="s">
        <v>6</v>
      </c>
      <c r="E84" s="5" t="s">
        <v>7</v>
      </c>
      <c r="F84" s="5" t="s">
        <v>8</v>
      </c>
    </row>
    <row r="85">
      <c r="A85" s="20">
        <f>11-7</f>
        <v>4</v>
      </c>
      <c r="B85" s="12">
        <v>7.0</v>
      </c>
      <c r="C85" s="12">
        <v>0.0</v>
      </c>
      <c r="D85" s="12">
        <v>0.0</v>
      </c>
      <c r="E85" s="10">
        <f>((A85-D85)/A85 + (B85-C85)/B85)/2</f>
        <v>1</v>
      </c>
      <c r="F85" s="1" t="s">
        <v>39</v>
      </c>
    </row>
    <row r="87">
      <c r="A87" s="4" t="s">
        <v>19</v>
      </c>
      <c r="B87" s="1"/>
      <c r="C87" s="1"/>
    </row>
    <row r="88">
      <c r="A88" s="5" t="s">
        <v>3</v>
      </c>
      <c r="B88" s="5" t="s">
        <v>4</v>
      </c>
      <c r="C88" s="5" t="s">
        <v>5</v>
      </c>
      <c r="D88" s="5" t="s">
        <v>6</v>
      </c>
      <c r="E88" s="5" t="s">
        <v>7</v>
      </c>
      <c r="F88" s="5" t="s">
        <v>8</v>
      </c>
    </row>
    <row r="89">
      <c r="A89" s="12">
        <v>4.0</v>
      </c>
      <c r="B89" s="12">
        <v>8.0</v>
      </c>
      <c r="C89" s="12">
        <v>0.0</v>
      </c>
      <c r="D89" s="12">
        <v>0.0</v>
      </c>
      <c r="E89" s="10">
        <f>((A89-D89)/A89 + (B89-C89)/B89)/2</f>
        <v>1</v>
      </c>
      <c r="F89" s="1" t="s">
        <v>40</v>
      </c>
    </row>
    <row r="91">
      <c r="D91" s="15" t="s">
        <v>22</v>
      </c>
      <c r="E91" s="16">
        <f>AVERAGE(E81,E85,E89)</f>
        <v>1</v>
      </c>
    </row>
    <row r="94">
      <c r="C94" s="22" t="s">
        <v>41</v>
      </c>
      <c r="D94" s="23"/>
      <c r="E94" s="24">
        <f>AVERAGE(E89,E85,E81,E73,E69,E65,E57,E53,E49,E40,E35,E31,E21,E16,E7)</f>
        <v>0.9543248035</v>
      </c>
    </row>
    <row r="98">
      <c r="A98" s="25" t="s">
        <v>42</v>
      </c>
      <c r="B98" s="26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</row>
    <row r="100">
      <c r="A100" s="28" t="s">
        <v>43</v>
      </c>
      <c r="B100" s="28" t="s">
        <v>3</v>
      </c>
      <c r="C100" s="28" t="s">
        <v>4</v>
      </c>
      <c r="D100" s="28" t="s">
        <v>44</v>
      </c>
      <c r="E100" s="28" t="s">
        <v>45</v>
      </c>
      <c r="F100" s="28" t="s">
        <v>5</v>
      </c>
      <c r="G100" s="28" t="s">
        <v>6</v>
      </c>
      <c r="H100" s="28" t="s">
        <v>46</v>
      </c>
      <c r="I100" s="28" t="s">
        <v>47</v>
      </c>
      <c r="J100" s="28" t="s">
        <v>48</v>
      </c>
      <c r="K100" s="28" t="s">
        <v>49</v>
      </c>
      <c r="L100" s="28" t="s">
        <v>7</v>
      </c>
      <c r="M100" s="28" t="s">
        <v>50</v>
      </c>
      <c r="N100" s="29" t="s">
        <v>51</v>
      </c>
    </row>
    <row r="101">
      <c r="A101" s="30" t="s">
        <v>52</v>
      </c>
      <c r="B101" s="27"/>
      <c r="C101" s="27"/>
      <c r="D101" s="27"/>
      <c r="E101" s="27"/>
      <c r="F101" s="27"/>
      <c r="G101" s="27"/>
      <c r="H101" s="31"/>
      <c r="I101" s="31"/>
      <c r="J101" s="31"/>
      <c r="K101" s="31"/>
      <c r="L101" s="31"/>
      <c r="M101" s="31"/>
      <c r="N101" s="31"/>
    </row>
    <row r="102">
      <c r="A102" s="27" t="s">
        <v>53</v>
      </c>
      <c r="B102" s="32">
        <v>56.0</v>
      </c>
      <c r="C102" s="32">
        <v>4.0</v>
      </c>
      <c r="D102" s="32">
        <v>54.0</v>
      </c>
      <c r="E102" s="32">
        <v>3.0</v>
      </c>
      <c r="F102" s="32">
        <v>1.0</v>
      </c>
      <c r="G102" s="32">
        <v>2.0</v>
      </c>
      <c r="H102" s="33">
        <f t="shared" ref="H102:I102" si="6">D102/B102</f>
        <v>0.9642857143</v>
      </c>
      <c r="I102" s="33">
        <f t="shared" si="6"/>
        <v>0.75</v>
      </c>
      <c r="J102" s="33">
        <f t="shared" ref="J102:J104" si="8">D102/(D102+F102)</f>
        <v>0.9818181818</v>
      </c>
      <c r="K102" s="33">
        <f t="shared" ref="K102:K104" si="9">(D102+E102)/(B102+C102)</f>
        <v>0.95</v>
      </c>
      <c r="L102" s="33">
        <f t="shared" ref="L102:L104" si="10">(D102/B102 + E102/C102)/2</f>
        <v>0.8571428571</v>
      </c>
      <c r="M102" s="33">
        <f t="shared" ref="M102:M104" si="11">2*D102/(2*D102+F102+G102)</f>
        <v>0.972972973</v>
      </c>
      <c r="N102" s="33">
        <f t="shared" ref="N102:N104" si="12">(D102*E102-F102*G102)/(SQRT((D102+F102)*(D102+G102)*(E102+F102)*(E102+G102)))</f>
        <v>0.6446583712</v>
      </c>
    </row>
    <row r="103">
      <c r="A103" s="27" t="s">
        <v>54</v>
      </c>
      <c r="B103" s="32">
        <v>56.0</v>
      </c>
      <c r="C103" s="32">
        <v>4.0</v>
      </c>
      <c r="D103" s="32">
        <v>54.0</v>
      </c>
      <c r="E103" s="32">
        <v>0.0</v>
      </c>
      <c r="F103" s="32">
        <v>4.0</v>
      </c>
      <c r="G103" s="32">
        <v>2.0</v>
      </c>
      <c r="H103" s="33">
        <f t="shared" ref="H103:I103" si="7">D103/B103</f>
        <v>0.9642857143</v>
      </c>
      <c r="I103" s="33">
        <f t="shared" si="7"/>
        <v>0</v>
      </c>
      <c r="J103" s="33">
        <f t="shared" si="8"/>
        <v>0.9310344828</v>
      </c>
      <c r="K103" s="33">
        <f t="shared" si="9"/>
        <v>0.9</v>
      </c>
      <c r="L103" s="33">
        <f t="shared" si="10"/>
        <v>0.4821428571</v>
      </c>
      <c r="M103" s="33">
        <f t="shared" si="11"/>
        <v>0.9473684211</v>
      </c>
      <c r="N103" s="33">
        <f t="shared" si="12"/>
        <v>-0.0496291667</v>
      </c>
    </row>
    <row r="104">
      <c r="A104" s="27" t="s">
        <v>55</v>
      </c>
      <c r="B104" s="32">
        <v>55.0</v>
      </c>
      <c r="C104" s="32">
        <v>3.0</v>
      </c>
      <c r="D104" s="32">
        <f>B104-G104</f>
        <v>52</v>
      </c>
      <c r="E104" s="32">
        <f>C104-F104</f>
        <v>2</v>
      </c>
      <c r="F104" s="32">
        <v>1.0</v>
      </c>
      <c r="G104" s="32">
        <v>3.0</v>
      </c>
      <c r="H104" s="33">
        <f t="shared" ref="H104:I104" si="13">D104/B104</f>
        <v>0.9454545455</v>
      </c>
      <c r="I104" s="33">
        <f t="shared" si="13"/>
        <v>0.6666666667</v>
      </c>
      <c r="J104" s="33">
        <f t="shared" si="8"/>
        <v>0.9811320755</v>
      </c>
      <c r="K104" s="33">
        <f t="shared" si="9"/>
        <v>0.9310344828</v>
      </c>
      <c r="L104" s="33">
        <f t="shared" si="10"/>
        <v>0.8060606061</v>
      </c>
      <c r="M104" s="33">
        <f t="shared" si="11"/>
        <v>0.962962963</v>
      </c>
      <c r="N104" s="33">
        <f t="shared" si="12"/>
        <v>0.4830103809</v>
      </c>
    </row>
    <row r="105">
      <c r="A105" s="30" t="s">
        <v>56</v>
      </c>
      <c r="B105" s="27"/>
      <c r="C105" s="27"/>
      <c r="D105" s="27"/>
      <c r="E105" s="27"/>
      <c r="F105" s="27"/>
      <c r="G105" s="34" t="s">
        <v>57</v>
      </c>
      <c r="H105" s="35">
        <f t="shared" ref="H105:N105" si="14">AVERAGE(H102:H104)</f>
        <v>0.958008658</v>
      </c>
      <c r="I105" s="35">
        <f t="shared" si="14"/>
        <v>0.4722222222</v>
      </c>
      <c r="J105" s="35">
        <f t="shared" si="14"/>
        <v>0.96466158</v>
      </c>
      <c r="K105" s="35">
        <f t="shared" si="14"/>
        <v>0.9270114943</v>
      </c>
      <c r="L105" s="35">
        <f t="shared" si="14"/>
        <v>0.7151154401</v>
      </c>
      <c r="M105" s="35">
        <f t="shared" si="14"/>
        <v>0.9611014523</v>
      </c>
      <c r="N105" s="35">
        <f t="shared" si="14"/>
        <v>0.3593465285</v>
      </c>
    </row>
    <row r="106">
      <c r="A106" s="27" t="s">
        <v>53</v>
      </c>
      <c r="B106" s="32">
        <v>24.0</v>
      </c>
      <c r="C106" s="32">
        <v>4.0</v>
      </c>
      <c r="D106" s="32">
        <v>19.0</v>
      </c>
      <c r="E106" s="32">
        <v>3.0</v>
      </c>
      <c r="F106" s="32">
        <v>1.0</v>
      </c>
      <c r="G106" s="32">
        <v>5.0</v>
      </c>
      <c r="H106" s="33">
        <f t="shared" ref="H106:I106" si="15">D106/B106</f>
        <v>0.7916666667</v>
      </c>
      <c r="I106" s="33">
        <f t="shared" si="15"/>
        <v>0.75</v>
      </c>
      <c r="J106" s="33">
        <f t="shared" ref="J106:J108" si="17">D106/(D106+F106)</f>
        <v>0.95</v>
      </c>
      <c r="K106" s="33">
        <f t="shared" ref="K106:K108" si="18">(D106+E106)/(B106+C106)</f>
        <v>0.7857142857</v>
      </c>
      <c r="L106" s="33">
        <f t="shared" ref="L106:L108" si="19">(D106/B106 + E106/C106)/2</f>
        <v>0.7708333333</v>
      </c>
      <c r="M106" s="33">
        <f t="shared" ref="M106:M108" si="20">2*D106/(2*D106+F106+G106)</f>
        <v>0.8636363636</v>
      </c>
      <c r="N106" s="33">
        <f t="shared" ref="N106:N108" si="21">(D106*E106-F106*G106)/(SQRT((D106+F106)*(D106+G106)*(E106+F106)*(E106+G106)))</f>
        <v>0.4195731958</v>
      </c>
    </row>
    <row r="107">
      <c r="A107" s="27" t="s">
        <v>54</v>
      </c>
      <c r="B107" s="32">
        <v>24.0</v>
      </c>
      <c r="C107" s="32">
        <v>4.0</v>
      </c>
      <c r="D107" s="32">
        <v>23.0</v>
      </c>
      <c r="E107" s="32">
        <v>1.0</v>
      </c>
      <c r="F107" s="32">
        <v>3.0</v>
      </c>
      <c r="G107" s="32">
        <v>1.0</v>
      </c>
      <c r="H107" s="33">
        <f t="shared" ref="H107:I107" si="16">D107/B107</f>
        <v>0.9583333333</v>
      </c>
      <c r="I107" s="33">
        <f t="shared" si="16"/>
        <v>0.25</v>
      </c>
      <c r="J107" s="33">
        <f t="shared" si="17"/>
        <v>0.8846153846</v>
      </c>
      <c r="K107" s="33">
        <f t="shared" si="18"/>
        <v>0.8571428571</v>
      </c>
      <c r="L107" s="33">
        <f t="shared" si="19"/>
        <v>0.6041666667</v>
      </c>
      <c r="M107" s="33">
        <f t="shared" si="20"/>
        <v>0.92</v>
      </c>
      <c r="N107" s="33">
        <f t="shared" si="21"/>
        <v>0.2830692585</v>
      </c>
    </row>
    <row r="108">
      <c r="A108" s="27" t="s">
        <v>55</v>
      </c>
      <c r="B108" s="32">
        <v>23.0</v>
      </c>
      <c r="C108" s="32">
        <v>3.0</v>
      </c>
      <c r="D108" s="32">
        <v>21.0</v>
      </c>
      <c r="E108" s="32">
        <v>1.0</v>
      </c>
      <c r="F108" s="32">
        <v>2.0</v>
      </c>
      <c r="G108" s="32">
        <v>2.0</v>
      </c>
      <c r="H108" s="33">
        <f t="shared" ref="H108:I108" si="22">D108/B108</f>
        <v>0.9130434783</v>
      </c>
      <c r="I108" s="33">
        <f t="shared" si="22"/>
        <v>0.3333333333</v>
      </c>
      <c r="J108" s="33">
        <f t="shared" si="17"/>
        <v>0.9130434783</v>
      </c>
      <c r="K108" s="33">
        <f t="shared" si="18"/>
        <v>0.8461538462</v>
      </c>
      <c r="L108" s="33">
        <f t="shared" si="19"/>
        <v>0.6231884058</v>
      </c>
      <c r="M108" s="33">
        <f t="shared" si="20"/>
        <v>0.9130434783</v>
      </c>
      <c r="N108" s="33">
        <f t="shared" si="21"/>
        <v>0.2463768116</v>
      </c>
    </row>
    <row r="109">
      <c r="A109" s="30" t="s">
        <v>58</v>
      </c>
      <c r="B109" s="27"/>
      <c r="C109" s="27"/>
      <c r="D109" s="27"/>
      <c r="E109" s="27"/>
      <c r="F109" s="27"/>
      <c r="G109" s="34" t="s">
        <v>57</v>
      </c>
      <c r="H109" s="35">
        <f t="shared" ref="H109:N109" si="23">AVERAGE(H106:H108)</f>
        <v>0.8876811594</v>
      </c>
      <c r="I109" s="35">
        <f t="shared" si="23"/>
        <v>0.4444444444</v>
      </c>
      <c r="J109" s="35">
        <f t="shared" si="23"/>
        <v>0.9158862876</v>
      </c>
      <c r="K109" s="35">
        <f t="shared" si="23"/>
        <v>0.8296703297</v>
      </c>
      <c r="L109" s="35">
        <f t="shared" si="23"/>
        <v>0.6660628019</v>
      </c>
      <c r="M109" s="35">
        <f t="shared" si="23"/>
        <v>0.8988932806</v>
      </c>
      <c r="N109" s="35">
        <f t="shared" si="23"/>
        <v>0.3163397553</v>
      </c>
    </row>
    <row r="110">
      <c r="A110" s="27" t="s">
        <v>53</v>
      </c>
      <c r="B110" s="32">
        <v>25.0</v>
      </c>
      <c r="C110" s="32">
        <v>4.0</v>
      </c>
      <c r="D110" s="32">
        <f t="shared" ref="D110:D112" si="25">B110-G110</f>
        <v>25</v>
      </c>
      <c r="E110" s="32">
        <f t="shared" ref="E110:E112" si="26">C110-F110</f>
        <v>2</v>
      </c>
      <c r="F110" s="32">
        <v>2.0</v>
      </c>
      <c r="G110" s="32">
        <v>0.0</v>
      </c>
      <c r="H110" s="33">
        <f t="shared" ref="H110:I110" si="24">D110/B110</f>
        <v>1</v>
      </c>
      <c r="I110" s="33">
        <f t="shared" si="24"/>
        <v>0.5</v>
      </c>
      <c r="J110" s="33">
        <f t="shared" ref="J110:J112" si="28">D110/(D110+F110)</f>
        <v>0.9259259259</v>
      </c>
      <c r="K110" s="33">
        <f t="shared" ref="K110:K112" si="29">(D110+E110)/(B110+C110)</f>
        <v>0.9310344828</v>
      </c>
      <c r="L110" s="33">
        <f t="shared" ref="L110:L112" si="30">(D110/B110 + E110/C110)/2</f>
        <v>0.75</v>
      </c>
      <c r="M110" s="33">
        <f t="shared" ref="M110:M112" si="31">2*D110/(2*D110+F110+G110)</f>
        <v>0.9615384615</v>
      </c>
      <c r="N110" s="33">
        <f t="shared" ref="N110:N112" si="32">(D110*E110-F110*G110)/(SQRT((D110+F110)*(D110+G110)*(E110+F110)*(E110+G110)))</f>
        <v>0.6804138174</v>
      </c>
    </row>
    <row r="111">
      <c r="A111" s="27" t="s">
        <v>54</v>
      </c>
      <c r="B111" s="32">
        <v>25.0</v>
      </c>
      <c r="C111" s="32">
        <v>4.0</v>
      </c>
      <c r="D111" s="32">
        <f t="shared" si="25"/>
        <v>25</v>
      </c>
      <c r="E111" s="32">
        <f t="shared" si="26"/>
        <v>4</v>
      </c>
      <c r="F111" s="32">
        <v>0.0</v>
      </c>
      <c r="G111" s="32">
        <v>0.0</v>
      </c>
      <c r="H111" s="33">
        <f t="shared" ref="H111:I111" si="27">D111/B111</f>
        <v>1</v>
      </c>
      <c r="I111" s="33">
        <f t="shared" si="27"/>
        <v>1</v>
      </c>
      <c r="J111" s="33">
        <f t="shared" si="28"/>
        <v>1</v>
      </c>
      <c r="K111" s="33">
        <f t="shared" si="29"/>
        <v>1</v>
      </c>
      <c r="L111" s="33">
        <f t="shared" si="30"/>
        <v>1</v>
      </c>
      <c r="M111" s="33">
        <f t="shared" si="31"/>
        <v>1</v>
      </c>
      <c r="N111" s="33">
        <f t="shared" si="32"/>
        <v>1</v>
      </c>
    </row>
    <row r="112">
      <c r="A112" s="27" t="s">
        <v>55</v>
      </c>
      <c r="B112" s="32">
        <v>25.0</v>
      </c>
      <c r="C112" s="32">
        <v>3.0</v>
      </c>
      <c r="D112" s="32">
        <f t="shared" si="25"/>
        <v>25</v>
      </c>
      <c r="E112" s="32">
        <f t="shared" si="26"/>
        <v>1</v>
      </c>
      <c r="F112" s="32">
        <v>2.0</v>
      </c>
      <c r="G112" s="32">
        <v>0.0</v>
      </c>
      <c r="H112" s="33">
        <f t="shared" ref="H112:I112" si="33">D112/B112</f>
        <v>1</v>
      </c>
      <c r="I112" s="33">
        <f t="shared" si="33"/>
        <v>0.3333333333</v>
      </c>
      <c r="J112" s="33">
        <f t="shared" si="28"/>
        <v>0.9259259259</v>
      </c>
      <c r="K112" s="33">
        <f t="shared" si="29"/>
        <v>0.9285714286</v>
      </c>
      <c r="L112" s="33">
        <f t="shared" si="30"/>
        <v>0.6666666667</v>
      </c>
      <c r="M112" s="33">
        <f t="shared" si="31"/>
        <v>0.9615384615</v>
      </c>
      <c r="N112" s="33">
        <f t="shared" si="32"/>
        <v>0.5555555556</v>
      </c>
    </row>
    <row r="113">
      <c r="A113" s="30" t="s">
        <v>59</v>
      </c>
      <c r="B113" s="27"/>
      <c r="C113" s="27"/>
      <c r="D113" s="27"/>
      <c r="E113" s="27"/>
      <c r="F113" s="27"/>
      <c r="G113" s="34" t="s">
        <v>57</v>
      </c>
      <c r="H113" s="35">
        <f t="shared" ref="H113:N113" si="34">AVERAGE(H110:H112)</f>
        <v>1</v>
      </c>
      <c r="I113" s="35">
        <f t="shared" si="34"/>
        <v>0.6111111111</v>
      </c>
      <c r="J113" s="35">
        <f t="shared" si="34"/>
        <v>0.950617284</v>
      </c>
      <c r="K113" s="35">
        <f t="shared" si="34"/>
        <v>0.9532019704</v>
      </c>
      <c r="L113" s="35">
        <f t="shared" si="34"/>
        <v>0.8055555556</v>
      </c>
      <c r="M113" s="35">
        <f t="shared" si="34"/>
        <v>0.9743589744</v>
      </c>
      <c r="N113" s="35">
        <f t="shared" si="34"/>
        <v>0.7453231243</v>
      </c>
    </row>
    <row r="114">
      <c r="A114" s="27" t="s">
        <v>53</v>
      </c>
      <c r="B114" s="32">
        <v>7.0</v>
      </c>
      <c r="C114" s="32">
        <v>4.0</v>
      </c>
      <c r="D114" s="32">
        <f t="shared" ref="D114:D116" si="36">B114-G114</f>
        <v>5</v>
      </c>
      <c r="E114" s="32">
        <f t="shared" ref="E114:E116" si="37">C114-F114</f>
        <v>3</v>
      </c>
      <c r="F114" s="32">
        <v>1.0</v>
      </c>
      <c r="G114" s="32">
        <v>2.0</v>
      </c>
      <c r="H114" s="33">
        <f t="shared" ref="H114:I114" si="35">D114/B114</f>
        <v>0.7142857143</v>
      </c>
      <c r="I114" s="33">
        <f t="shared" si="35"/>
        <v>0.75</v>
      </c>
      <c r="J114" s="33">
        <f t="shared" ref="J114:J116" si="39">D114/(D114+F114)</f>
        <v>0.8333333333</v>
      </c>
      <c r="K114" s="33">
        <f t="shared" ref="K114:K116" si="40">(D114+E114)/(B114+C114)</f>
        <v>0.7272727273</v>
      </c>
      <c r="L114" s="33">
        <f t="shared" ref="L114:L116" si="41">(D114/B114 + E114/C114)/2</f>
        <v>0.7321428571</v>
      </c>
      <c r="M114" s="33">
        <f t="shared" ref="M114:M116" si="42">2*D114/(2*D114+F114+G114)</f>
        <v>0.7692307692</v>
      </c>
      <c r="N114" s="33">
        <f t="shared" ref="N114:N116" si="43">(D114*E114-F114*G114)/(SQRT((D114+F114)*(D114+G114)*(E114+F114)*(E114+G114)))</f>
        <v>0.4485426136</v>
      </c>
    </row>
    <row r="115">
      <c r="A115" s="27" t="s">
        <v>54</v>
      </c>
      <c r="B115" s="32">
        <v>7.0</v>
      </c>
      <c r="C115" s="32">
        <v>4.0</v>
      </c>
      <c r="D115" s="32">
        <f t="shared" si="36"/>
        <v>7</v>
      </c>
      <c r="E115" s="32">
        <f t="shared" si="37"/>
        <v>2</v>
      </c>
      <c r="F115" s="32">
        <v>2.0</v>
      </c>
      <c r="G115" s="32">
        <v>0.0</v>
      </c>
      <c r="H115" s="33">
        <f t="shared" ref="H115:I115" si="38">D115/B115</f>
        <v>1</v>
      </c>
      <c r="I115" s="33">
        <f t="shared" si="38"/>
        <v>0.5</v>
      </c>
      <c r="J115" s="33">
        <f t="shared" si="39"/>
        <v>0.7777777778</v>
      </c>
      <c r="K115" s="33">
        <f t="shared" si="40"/>
        <v>0.8181818182</v>
      </c>
      <c r="L115" s="33">
        <f t="shared" si="41"/>
        <v>0.75</v>
      </c>
      <c r="M115" s="33">
        <f t="shared" si="42"/>
        <v>0.875</v>
      </c>
      <c r="N115" s="33">
        <f t="shared" si="43"/>
        <v>0.6236095645</v>
      </c>
    </row>
    <row r="116">
      <c r="A116" s="27" t="s">
        <v>55</v>
      </c>
      <c r="B116" s="32">
        <v>7.0</v>
      </c>
      <c r="C116" s="32">
        <v>3.0</v>
      </c>
      <c r="D116" s="32">
        <f t="shared" si="36"/>
        <v>7</v>
      </c>
      <c r="E116" s="32">
        <f t="shared" si="37"/>
        <v>2</v>
      </c>
      <c r="F116" s="32">
        <v>1.0</v>
      </c>
      <c r="G116" s="32">
        <v>0.0</v>
      </c>
      <c r="H116" s="33">
        <f t="shared" ref="H116:I116" si="44">D116/B116</f>
        <v>1</v>
      </c>
      <c r="I116" s="33">
        <f t="shared" si="44"/>
        <v>0.6666666667</v>
      </c>
      <c r="J116" s="33">
        <f t="shared" si="39"/>
        <v>0.875</v>
      </c>
      <c r="K116" s="33">
        <f t="shared" si="40"/>
        <v>0.9</v>
      </c>
      <c r="L116" s="33">
        <f t="shared" si="41"/>
        <v>0.8333333333</v>
      </c>
      <c r="M116" s="33">
        <f t="shared" si="42"/>
        <v>0.9333333333</v>
      </c>
      <c r="N116" s="33">
        <f t="shared" si="43"/>
        <v>0.7637626158</v>
      </c>
    </row>
    <row r="117">
      <c r="A117" s="30" t="s">
        <v>60</v>
      </c>
      <c r="B117" s="27"/>
      <c r="C117" s="27"/>
      <c r="D117" s="27"/>
      <c r="E117" s="27"/>
      <c r="F117" s="27"/>
      <c r="G117" s="34" t="s">
        <v>57</v>
      </c>
      <c r="H117" s="35">
        <f t="shared" ref="H117:N117" si="45">AVERAGE(H114:H116)</f>
        <v>0.9047619048</v>
      </c>
      <c r="I117" s="35">
        <f t="shared" si="45"/>
        <v>0.6388888889</v>
      </c>
      <c r="J117" s="35">
        <f t="shared" si="45"/>
        <v>0.8287037037</v>
      </c>
      <c r="K117" s="35">
        <f t="shared" si="45"/>
        <v>0.8151515152</v>
      </c>
      <c r="L117" s="35">
        <f t="shared" si="45"/>
        <v>0.7718253968</v>
      </c>
      <c r="M117" s="35">
        <f t="shared" si="45"/>
        <v>0.8591880342</v>
      </c>
      <c r="N117" s="35">
        <f t="shared" si="45"/>
        <v>0.611971598</v>
      </c>
    </row>
    <row r="118">
      <c r="A118" s="27" t="s">
        <v>53</v>
      </c>
      <c r="B118" s="32">
        <v>2.0</v>
      </c>
      <c r="C118" s="32">
        <v>4.0</v>
      </c>
      <c r="D118" s="32">
        <f t="shared" ref="D118:D120" si="47">B118-G118</f>
        <v>2</v>
      </c>
      <c r="E118" s="32">
        <v>4.0</v>
      </c>
      <c r="F118" s="32">
        <v>0.0</v>
      </c>
      <c r="G118" s="32">
        <v>0.0</v>
      </c>
      <c r="H118" s="33">
        <f t="shared" ref="H118:I118" si="46">D118/B118</f>
        <v>1</v>
      </c>
      <c r="I118" s="33">
        <f t="shared" si="46"/>
        <v>1</v>
      </c>
      <c r="J118" s="33">
        <f t="shared" ref="J118:J120" si="49">D118/(D118+F118)</f>
        <v>1</v>
      </c>
      <c r="K118" s="33">
        <f t="shared" ref="K118:K120" si="50">(D118+E118)/(B118+C118)</f>
        <v>1</v>
      </c>
      <c r="L118" s="33">
        <f t="shared" ref="L118:L120" si="51">(D118/B118 + E118/C118)/2</f>
        <v>1</v>
      </c>
      <c r="M118" s="33">
        <f t="shared" ref="M118:M120" si="52">2*D118/(2*D118+F118+G118)</f>
        <v>1</v>
      </c>
      <c r="N118" s="33">
        <f t="shared" ref="N118:N120" si="53">(D118*E118-F118*G118)/(SQRT((D118+F118)*(D118+G118)*(E118+F118)*(E118+G118)))</f>
        <v>1</v>
      </c>
    </row>
    <row r="119">
      <c r="A119" s="27" t="s">
        <v>54</v>
      </c>
      <c r="B119" s="32">
        <v>2.0</v>
      </c>
      <c r="C119" s="32">
        <v>4.0</v>
      </c>
      <c r="D119" s="32">
        <f t="shared" si="47"/>
        <v>2</v>
      </c>
      <c r="E119" s="32">
        <v>4.0</v>
      </c>
      <c r="F119" s="32">
        <v>0.0</v>
      </c>
      <c r="G119" s="32">
        <v>0.0</v>
      </c>
      <c r="H119" s="33">
        <f t="shared" ref="H119:I119" si="48">D119/B119</f>
        <v>1</v>
      </c>
      <c r="I119" s="33">
        <f t="shared" si="48"/>
        <v>1</v>
      </c>
      <c r="J119" s="33">
        <f t="shared" si="49"/>
        <v>1</v>
      </c>
      <c r="K119" s="33">
        <f t="shared" si="50"/>
        <v>1</v>
      </c>
      <c r="L119" s="33">
        <f t="shared" si="51"/>
        <v>1</v>
      </c>
      <c r="M119" s="33">
        <f t="shared" si="52"/>
        <v>1</v>
      </c>
      <c r="N119" s="33">
        <f t="shared" si="53"/>
        <v>1</v>
      </c>
    </row>
    <row r="120">
      <c r="A120" s="27" t="s">
        <v>55</v>
      </c>
      <c r="B120" s="32">
        <v>2.0</v>
      </c>
      <c r="C120" s="32">
        <v>3.0</v>
      </c>
      <c r="D120" s="32">
        <f t="shared" si="47"/>
        <v>1</v>
      </c>
      <c r="E120" s="32">
        <v>3.0</v>
      </c>
      <c r="F120" s="32">
        <v>0.0</v>
      </c>
      <c r="G120" s="32">
        <v>1.0</v>
      </c>
      <c r="H120" s="33">
        <f t="shared" ref="H120:I120" si="54">D120/B120</f>
        <v>0.5</v>
      </c>
      <c r="I120" s="33">
        <f t="shared" si="54"/>
        <v>1</v>
      </c>
      <c r="J120" s="33">
        <f t="shared" si="49"/>
        <v>1</v>
      </c>
      <c r="K120" s="33">
        <f t="shared" si="50"/>
        <v>0.8</v>
      </c>
      <c r="L120" s="33">
        <f t="shared" si="51"/>
        <v>0.75</v>
      </c>
      <c r="M120" s="33">
        <f t="shared" si="52"/>
        <v>0.6666666667</v>
      </c>
      <c r="N120" s="33">
        <f t="shared" si="53"/>
        <v>0.6123724357</v>
      </c>
    </row>
    <row r="121">
      <c r="A121" s="27"/>
      <c r="B121" s="27"/>
      <c r="C121" s="27"/>
      <c r="D121" s="27"/>
      <c r="E121" s="27"/>
      <c r="F121" s="27"/>
      <c r="G121" s="34" t="s">
        <v>57</v>
      </c>
      <c r="H121" s="35">
        <f t="shared" ref="H121:N121" si="55">AVERAGE(H118:H120)</f>
        <v>0.8333333333</v>
      </c>
      <c r="I121" s="35">
        <f t="shared" si="55"/>
        <v>1</v>
      </c>
      <c r="J121" s="35">
        <f t="shared" si="55"/>
        <v>1</v>
      </c>
      <c r="K121" s="35">
        <f t="shared" si="55"/>
        <v>0.9333333333</v>
      </c>
      <c r="L121" s="35">
        <f t="shared" si="55"/>
        <v>0.9166666667</v>
      </c>
      <c r="M121" s="35">
        <f t="shared" si="55"/>
        <v>0.8888888889</v>
      </c>
      <c r="N121" s="35">
        <f t="shared" si="55"/>
        <v>0.8707908119</v>
      </c>
    </row>
    <row r="122">
      <c r="A122" s="27"/>
      <c r="B122" s="27"/>
      <c r="C122" s="27"/>
      <c r="D122" s="27"/>
      <c r="E122" s="36" t="s">
        <v>57</v>
      </c>
      <c r="F122" s="37">
        <f t="shared" ref="F122:G122" si="56">AVERAGE(F102:F120)</f>
        <v>1.333333333</v>
      </c>
      <c r="G122" s="37">
        <f t="shared" si="56"/>
        <v>1.2</v>
      </c>
      <c r="H122" s="27"/>
      <c r="I122" s="27"/>
      <c r="J122" s="27"/>
      <c r="K122" s="27"/>
      <c r="L122" s="27"/>
      <c r="M122" s="27"/>
      <c r="N122" s="27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