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meiyu\Desktop\"/>
    </mc:Choice>
  </mc:AlternateContent>
  <xr:revisionPtr revIDLastSave="0" documentId="13_ncr:1_{DCCBB1DD-EA37-41F0-8C6E-D07E9EB17BBE}" xr6:coauthVersionLast="46" xr6:coauthVersionMax="46" xr10:uidLastSave="{00000000-0000-0000-0000-000000000000}"/>
  <bookViews>
    <workbookView xWindow="-108" yWindow="-108" windowWidth="23256" windowHeight="12576" activeTab="2" xr2:uid="{488DB9E8-7DDE-47B7-BE49-78B05D38ED41}"/>
  </bookViews>
  <sheets>
    <sheet name="Sheet1" sheetId="1" r:id="rId1"/>
    <sheet name="各医院口腔开号时间" sheetId="2" r:id="rId2"/>
    <sheet name="蚂蚁森林" sheetId="4" r:id="rId3"/>
    <sheet name="Sheet2" sheetId="5" r:id="rId4"/>
  </sheets>
  <definedNames>
    <definedName name="_xlnm._FilterDatabase" localSheetId="2" hidden="1">蚂蚁森林!$M$1:$N$15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4" l="1"/>
  <c r="P53" i="4"/>
  <c r="P51" i="4"/>
  <c r="P33" i="4"/>
  <c r="P43" i="4"/>
  <c r="P41" i="4"/>
  <c r="P45" i="4" s="1"/>
  <c r="P31" i="4"/>
  <c r="G3" i="4"/>
  <c r="G5" i="4"/>
  <c r="G4" i="4"/>
  <c r="H4" i="4"/>
  <c r="H5" i="4"/>
  <c r="G6" i="4"/>
  <c r="H6" i="4"/>
  <c r="G7" i="4"/>
  <c r="H7" i="4"/>
  <c r="G8" i="4"/>
  <c r="H8" i="4"/>
  <c r="H3" i="4"/>
  <c r="E8" i="4"/>
  <c r="I7" i="4"/>
  <c r="J7" i="4"/>
  <c r="I8" i="4"/>
  <c r="J8" i="4"/>
  <c r="E7" i="4"/>
  <c r="N21" i="4"/>
  <c r="Q21" i="4"/>
  <c r="J6" i="4"/>
  <c r="I6" i="4"/>
  <c r="E6" i="4"/>
  <c r="J5" i="4"/>
  <c r="I5" i="4"/>
  <c r="E5" i="4"/>
  <c r="F5" i="4" s="1"/>
  <c r="J4" i="4"/>
  <c r="I4" i="4"/>
  <c r="E4" i="4"/>
  <c r="J3" i="4"/>
  <c r="I3" i="4"/>
  <c r="E3" i="4"/>
  <c r="E2" i="4"/>
  <c r="P35" i="4" l="1"/>
  <c r="P55" i="4"/>
  <c r="F7" i="4"/>
  <c r="K7" i="4" s="1"/>
  <c r="F8" i="4"/>
  <c r="K8" i="4" s="1"/>
  <c r="F6" i="4"/>
  <c r="K6" i="4" s="1"/>
  <c r="F3" i="4"/>
  <c r="K5" i="4"/>
  <c r="F4" i="4"/>
  <c r="K4" i="4" s="1"/>
  <c r="K3" i="4" l="1"/>
</calcChain>
</file>

<file path=xl/sharedStrings.xml><?xml version="1.0" encoding="utf-8"?>
<sst xmlns="http://schemas.openxmlformats.org/spreadsheetml/2006/main" count="141" uniqueCount="105">
  <si>
    <t>公司 部门</t>
    <phoneticPr fontId="1" type="noConversion"/>
  </si>
  <si>
    <t>时间</t>
    <phoneticPr fontId="1" type="noConversion"/>
  </si>
  <si>
    <t>视觉中国</t>
    <phoneticPr fontId="1" type="noConversion"/>
  </si>
  <si>
    <t>03.04 周四 早上8点</t>
    <phoneticPr fontId="1" type="noConversion"/>
  </si>
  <si>
    <t>03.05 周五 晚上6点半</t>
    <phoneticPr fontId="1" type="noConversion"/>
  </si>
  <si>
    <t>03.08 周一 晚 7点</t>
    <phoneticPr fontId="1" type="noConversion"/>
  </si>
  <si>
    <t>03.09 周二 晚上</t>
    <phoneticPr fontId="1" type="noConversion"/>
  </si>
  <si>
    <t>高德地图</t>
    <phoneticPr fontId="1" type="noConversion"/>
  </si>
  <si>
    <t>03.10 周三 晚上7点</t>
    <phoneticPr fontId="1" type="noConversion"/>
  </si>
  <si>
    <t>高途课堂（跟谁学）</t>
    <phoneticPr fontId="1" type="noConversion"/>
  </si>
  <si>
    <t>永辉</t>
    <phoneticPr fontId="1" type="noConversion"/>
  </si>
  <si>
    <t>03.13 周六 上午10点</t>
    <phoneticPr fontId="1" type="noConversion"/>
  </si>
  <si>
    <t>滴滴</t>
    <phoneticPr fontId="1" type="noConversion"/>
  </si>
  <si>
    <t>03.12 周五 晚上6点半</t>
    <phoneticPr fontId="1" type="noConversion"/>
  </si>
  <si>
    <t>03.15 周一 晚上7点</t>
    <phoneticPr fontId="1" type="noConversion"/>
  </si>
  <si>
    <t>高德</t>
    <phoneticPr fontId="1" type="noConversion"/>
  </si>
  <si>
    <t>03.18 周四 晚上8点</t>
    <phoneticPr fontId="1" type="noConversion"/>
  </si>
  <si>
    <t>北京天坛医院</t>
    <phoneticPr fontId="1" type="noConversion"/>
  </si>
  <si>
    <t>周一至周五</t>
    <phoneticPr fontId="1" type="noConversion"/>
  </si>
  <si>
    <t>下午1点开始预约</t>
    <phoneticPr fontId="1" type="noConversion"/>
  </si>
  <si>
    <t>京医通</t>
    <phoneticPr fontId="1" type="noConversion"/>
  </si>
  <si>
    <t>口腔科门诊</t>
    <phoneticPr fontId="1" type="noConversion"/>
  </si>
  <si>
    <t>北京大学口腔医院</t>
    <phoneticPr fontId="1" type="noConversion"/>
  </si>
  <si>
    <t>除了第四门诊部</t>
    <phoneticPr fontId="1" type="noConversion"/>
  </si>
  <si>
    <t>北京大学口腔医院小程序</t>
    <phoneticPr fontId="1" type="noConversion"/>
  </si>
  <si>
    <t>总院</t>
    <phoneticPr fontId="1" type="noConversion"/>
  </si>
  <si>
    <t>12点开始预约</t>
    <phoneticPr fontId="1" type="noConversion"/>
  </si>
  <si>
    <t>11点预约</t>
    <phoneticPr fontId="1" type="noConversion"/>
  </si>
  <si>
    <t>综合治疗</t>
    <phoneticPr fontId="1" type="noConversion"/>
  </si>
  <si>
    <t>北京大学第一医院</t>
    <phoneticPr fontId="1" type="noConversion"/>
  </si>
  <si>
    <t>14点开始预约</t>
    <phoneticPr fontId="1" type="noConversion"/>
  </si>
  <si>
    <t>03.15 周一上午11:30</t>
    <phoneticPr fontId="1" type="noConversion"/>
  </si>
  <si>
    <t>WiFi万能钥匙/滴滴</t>
    <phoneticPr fontId="1" type="noConversion"/>
  </si>
  <si>
    <t>滴滴</t>
    <phoneticPr fontId="1" type="noConversion"/>
  </si>
  <si>
    <t>03.19 周五 晚上7点</t>
    <phoneticPr fontId="1" type="noConversion"/>
  </si>
  <si>
    <t>日期</t>
    <phoneticPr fontId="1" type="noConversion"/>
  </si>
  <si>
    <t>日期差(天)</t>
    <phoneticPr fontId="1" type="noConversion"/>
  </si>
  <si>
    <t>能量差(kg)</t>
    <phoneticPr fontId="1" type="noConversion"/>
  </si>
  <si>
    <t>2月18号</t>
    <phoneticPr fontId="1" type="noConversion"/>
  </si>
  <si>
    <t>2月25号</t>
    <phoneticPr fontId="1" type="noConversion"/>
  </si>
  <si>
    <t>3月2号</t>
    <phoneticPr fontId="1" type="noConversion"/>
  </si>
  <si>
    <t>能量差/天</t>
    <phoneticPr fontId="1" type="noConversion"/>
  </si>
  <si>
    <t>W</t>
    <phoneticPr fontId="1" type="noConversion"/>
  </si>
  <si>
    <t>L</t>
    <phoneticPr fontId="1" type="noConversion"/>
  </si>
  <si>
    <t>能量/天 W</t>
    <phoneticPr fontId="1" type="noConversion"/>
  </si>
  <si>
    <t>能量/天 L</t>
    <phoneticPr fontId="1" type="noConversion"/>
  </si>
  <si>
    <t>柠条</t>
  </si>
  <si>
    <t>梭梭树</t>
  </si>
  <si>
    <t>沙棘</t>
  </si>
  <si>
    <t>沙柳</t>
  </si>
  <si>
    <t>花棒</t>
  </si>
  <si>
    <t>红柳</t>
  </si>
  <si>
    <t>山桃</t>
  </si>
  <si>
    <t>山杏</t>
  </si>
  <si>
    <t>樟子松</t>
  </si>
  <si>
    <t>侧柏</t>
  </si>
  <si>
    <t>云杉</t>
  </si>
  <si>
    <t>油松</t>
  </si>
  <si>
    <t>华山松</t>
  </si>
  <si>
    <t>胡杨</t>
  </si>
  <si>
    <t>种树需要的能量</t>
    <phoneticPr fontId="1" type="noConversion"/>
  </si>
  <si>
    <t>剩余能量</t>
    <phoneticPr fontId="1" type="noConversion"/>
  </si>
  <si>
    <t>累积能量</t>
    <phoneticPr fontId="1" type="noConversion"/>
  </si>
  <si>
    <t>日期</t>
    <phoneticPr fontId="1" type="noConversion"/>
  </si>
  <si>
    <t>2021.03.21</t>
    <phoneticPr fontId="1" type="noConversion"/>
  </si>
  <si>
    <t>序号</t>
  </si>
  <si>
    <t>个人材料</t>
  </si>
  <si>
    <t>详细说明</t>
  </si>
  <si>
    <t>身份证复印件</t>
  </si>
  <si>
    <t>在有效期内的第二代居民身份证；正反面复印在一张A4纸上</t>
  </si>
  <si>
    <t>离职证明原件</t>
  </si>
  <si>
    <t>离职日期必须早于入职当日，并加盖上一家单位的公章或者人事章</t>
  </si>
  <si>
    <t>薪资证明原件</t>
  </si>
  <si>
    <t>彩色近照</t>
  </si>
  <si>
    <t>一寸或两寸彩色近照，背景不要求</t>
  </si>
  <si>
    <t>学历材料</t>
  </si>
  <si>
    <t>户口材料</t>
  </si>
  <si>
    <t>户口本首页及本人页复印件各一份</t>
  </si>
  <si>
    <t>最近半年的体检报告1份</t>
  </si>
  <si>
    <t>要求：三级甲等医院或正规体检中心提供的检查报告，需包含但不限于以下体检项目：（1）一般检查：身高、体重、血压、体重指数等 （2）内科常规检查：心率、呼吸、腹部、脾脏等；（3）外科常规检查：皮肤、甲状腺等；（4）检验科：血常规、尿常规、肝功等；（5）心电图；（6）胸部正位</t>
  </si>
  <si>
    <t>请提供原单位加盖公章的收入证明，以及近6个月的银行流水原件</t>
    <phoneticPr fontId="1" type="noConversion"/>
  </si>
  <si>
    <t>如有长期激励或其他等，需提供相应的协议或证明。</t>
    <phoneticPr fontId="1" type="noConversion"/>
  </si>
  <si>
    <t>毕业证和学位证复印件（如学历为硕士及以上，请从本科开始提交）</t>
    <phoneticPr fontId="1" type="noConversion"/>
  </si>
  <si>
    <t>请打印学信网信息截图（登录学信网—学历查询—本人查询—注册学信网账号，登录学信档案—在线验证报告——高等学历——下载打印）</t>
    <phoneticPr fontId="1" type="noConversion"/>
  </si>
  <si>
    <t>3月28号</t>
    <phoneticPr fontId="1" type="noConversion"/>
  </si>
  <si>
    <t>04月04号</t>
    <phoneticPr fontId="1" type="noConversion"/>
  </si>
  <si>
    <t>榆树</t>
    <phoneticPr fontId="1" type="noConversion"/>
  </si>
  <si>
    <t>能量/周 W</t>
    <phoneticPr fontId="1" type="noConversion"/>
  </si>
  <si>
    <t>能量/周 L</t>
    <phoneticPr fontId="1" type="noConversion"/>
  </si>
  <si>
    <t>3月13号</t>
    <phoneticPr fontId="1" type="noConversion"/>
  </si>
  <si>
    <t>3月19号</t>
    <phoneticPr fontId="1" type="noConversion"/>
  </si>
  <si>
    <t>日期</t>
    <phoneticPr fontId="1" type="noConversion"/>
  </si>
  <si>
    <t>2021.04.04</t>
    <phoneticPr fontId="1" type="noConversion"/>
  </si>
  <si>
    <t>具所有树种都种差能量</t>
    <phoneticPr fontId="1" type="noConversion"/>
  </si>
  <si>
    <t>收取</t>
    <phoneticPr fontId="1" type="noConversion"/>
  </si>
  <si>
    <t>步数</t>
    <phoneticPr fontId="1" type="noConversion"/>
  </si>
  <si>
    <t>周</t>
    <phoneticPr fontId="1" type="noConversion"/>
  </si>
  <si>
    <t>浇水(能量雨每天0.1)</t>
    <phoneticPr fontId="1" type="noConversion"/>
  </si>
  <si>
    <t>自己</t>
    <phoneticPr fontId="1" type="noConversion"/>
  </si>
  <si>
    <t>和</t>
    <phoneticPr fontId="1" type="noConversion"/>
  </si>
  <si>
    <t>时间跑步1小时(9公里=12000步)</t>
    <phoneticPr fontId="1" type="noConversion"/>
  </si>
  <si>
    <t>别人</t>
    <phoneticPr fontId="1" type="noConversion"/>
  </si>
  <si>
    <t>2021.04.04过去一周收取别人的能量</t>
    <phoneticPr fontId="1" type="noConversion"/>
  </si>
  <si>
    <t>小号</t>
    <phoneticPr fontId="1" type="noConversion"/>
  </si>
  <si>
    <t>每周收取能量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</si>
</sst>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8" tint="-0.24997711111789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  <xf numFmtId="0" fontId="0" fillId="2" borderId="0" xfId="0" applyFill="1">
      <alignment vertical="center"/>
    </xf>
    <xf numFmtId="2" fontId="3" fillId="0" borderId="0" xfId="0" applyNumberFormat="1" applyFont="1">
      <alignment vertical="center"/>
    </xf>
    <xf numFmtId="2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2" fontId="3" fillId="0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F6BA-1470-4EED-9B44-FD39FAE2E2AB}">
  <dimension ref="A1:B14"/>
  <sheetViews>
    <sheetView workbookViewId="0">
      <selection activeCell="B15" sqref="B15"/>
    </sheetView>
  </sheetViews>
  <sheetFormatPr defaultRowHeight="13.8" x14ac:dyDescent="0.25"/>
  <cols>
    <col min="1" max="1" width="18.77734375" bestFit="1" customWidth="1"/>
    <col min="2" max="2" width="24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1" t="s">
        <v>9</v>
      </c>
      <c r="B3" t="s">
        <v>4</v>
      </c>
    </row>
    <row r="5" spans="1:2" x14ac:dyDescent="0.25">
      <c r="A5" s="2">
        <v>58</v>
      </c>
      <c r="B5" s="2" t="s">
        <v>5</v>
      </c>
    </row>
    <row r="6" spans="1:2" x14ac:dyDescent="0.25">
      <c r="A6" s="3" t="s">
        <v>32</v>
      </c>
      <c r="B6" s="3" t="s">
        <v>6</v>
      </c>
    </row>
    <row r="7" spans="1:2" x14ac:dyDescent="0.25">
      <c r="A7" s="2" t="s">
        <v>7</v>
      </c>
      <c r="B7" s="3" t="s">
        <v>8</v>
      </c>
    </row>
    <row r="8" spans="1:2" x14ac:dyDescent="0.25">
      <c r="A8" t="s">
        <v>10</v>
      </c>
      <c r="B8" t="s">
        <v>11</v>
      </c>
    </row>
    <row r="9" spans="1:2" x14ac:dyDescent="0.25">
      <c r="A9" s="2">
        <v>58</v>
      </c>
      <c r="B9" s="2" t="s">
        <v>13</v>
      </c>
    </row>
    <row r="11" spans="1:2" x14ac:dyDescent="0.25">
      <c r="A11" s="2">
        <v>58</v>
      </c>
      <c r="B11" s="2" t="s">
        <v>31</v>
      </c>
    </row>
    <row r="12" spans="1:2" x14ac:dyDescent="0.25">
      <c r="A12" t="s">
        <v>12</v>
      </c>
      <c r="B12" t="s">
        <v>14</v>
      </c>
    </row>
    <row r="13" spans="1:2" x14ac:dyDescent="0.25">
      <c r="A13" t="s">
        <v>15</v>
      </c>
      <c r="B13" t="s">
        <v>16</v>
      </c>
    </row>
    <row r="14" spans="1:2" x14ac:dyDescent="0.25">
      <c r="A14" t="s">
        <v>33</v>
      </c>
      <c r="B14" t="s">
        <v>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78FE-8903-4657-B1CA-C5B011F9C059}">
  <dimension ref="A1:E4"/>
  <sheetViews>
    <sheetView workbookViewId="0">
      <selection activeCell="D4" sqref="D4"/>
    </sheetView>
  </sheetViews>
  <sheetFormatPr defaultRowHeight="13.8" x14ac:dyDescent="0.25"/>
  <cols>
    <col min="1" max="1" width="18.33203125" bestFit="1" customWidth="1"/>
    <col min="2" max="2" width="16.109375" bestFit="1" customWidth="1"/>
    <col min="3" max="3" width="17.21875" bestFit="1" customWidth="1"/>
    <col min="4" max="4" width="24.8867187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22</v>
      </c>
      <c r="B2" t="s">
        <v>23</v>
      </c>
      <c r="C2" t="s">
        <v>27</v>
      </c>
      <c r="D2" t="s">
        <v>24</v>
      </c>
    </row>
    <row r="3" spans="1:5" x14ac:dyDescent="0.25">
      <c r="A3" t="s">
        <v>22</v>
      </c>
      <c r="B3" t="s">
        <v>25</v>
      </c>
      <c r="C3" t="s">
        <v>26</v>
      </c>
      <c r="D3" t="s">
        <v>24</v>
      </c>
      <c r="E3" t="s">
        <v>28</v>
      </c>
    </row>
    <row r="4" spans="1:5" x14ac:dyDescent="0.25">
      <c r="A4" t="s">
        <v>29</v>
      </c>
      <c r="C4" t="s">
        <v>30</v>
      </c>
      <c r="D4" t="s">
        <v>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8E0A-DB5C-4B7E-B43E-DB0BAF28CDA6}">
  <dimension ref="A1:U69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26" sqref="N26"/>
    </sheetView>
  </sheetViews>
  <sheetFormatPr defaultRowHeight="13.8" x14ac:dyDescent="0.25"/>
  <cols>
    <col min="2" max="2" width="10.6640625" bestFit="1" customWidth="1"/>
    <col min="3" max="4" width="6.5546875" bestFit="1" customWidth="1"/>
    <col min="5" max="6" width="10.6640625" bestFit="1" customWidth="1"/>
    <col min="7" max="8" width="10.6640625" customWidth="1"/>
    <col min="9" max="9" width="10.6640625" style="6" bestFit="1" customWidth="1"/>
    <col min="10" max="10" width="9.77734375" style="6" bestFit="1" customWidth="1"/>
    <col min="11" max="11" width="10.33203125" style="4" bestFit="1" customWidth="1"/>
    <col min="13" max="13" width="16.109375" bestFit="1" customWidth="1"/>
    <col min="14" max="14" width="10.44140625" bestFit="1" customWidth="1"/>
    <col min="16" max="16" width="16.109375" bestFit="1" customWidth="1"/>
    <col min="18" max="18" width="16.109375" bestFit="1" customWidth="1"/>
    <col min="19" max="19" width="10.44140625" bestFit="1" customWidth="1"/>
    <col min="20" max="20" width="13.6640625" customWidth="1"/>
  </cols>
  <sheetData>
    <row r="1" spans="1:17" x14ac:dyDescent="0.25">
      <c r="A1" t="s">
        <v>35</v>
      </c>
      <c r="B1" t="s">
        <v>36</v>
      </c>
      <c r="C1" t="s">
        <v>42</v>
      </c>
      <c r="D1" t="s">
        <v>43</v>
      </c>
      <c r="E1" t="s">
        <v>37</v>
      </c>
      <c r="F1" t="s">
        <v>37</v>
      </c>
      <c r="G1" t="s">
        <v>87</v>
      </c>
      <c r="H1" t="s">
        <v>88</v>
      </c>
      <c r="I1" s="5" t="s">
        <v>44</v>
      </c>
      <c r="J1" s="5" t="s">
        <v>45</v>
      </c>
      <c r="K1" t="s">
        <v>41</v>
      </c>
      <c r="M1" s="8" t="s">
        <v>46</v>
      </c>
      <c r="N1" s="2">
        <v>16930</v>
      </c>
      <c r="P1" s="10" t="s">
        <v>46</v>
      </c>
      <c r="Q1" s="10">
        <v>16930</v>
      </c>
    </row>
    <row r="2" spans="1:17" x14ac:dyDescent="0.25">
      <c r="A2" t="s">
        <v>38</v>
      </c>
      <c r="C2">
        <v>305.7</v>
      </c>
      <c r="D2">
        <v>611.20000000000005</v>
      </c>
      <c r="E2" s="7">
        <f>C2-D2</f>
        <v>-305.50000000000006</v>
      </c>
      <c r="I2" s="5"/>
      <c r="J2" s="5"/>
      <c r="K2"/>
      <c r="M2" s="9" t="s">
        <v>47</v>
      </c>
      <c r="N2" s="2">
        <v>17900</v>
      </c>
      <c r="P2" s="10" t="s">
        <v>47</v>
      </c>
      <c r="Q2" s="10">
        <v>17900</v>
      </c>
    </row>
    <row r="3" spans="1:17" x14ac:dyDescent="0.25">
      <c r="A3" t="s">
        <v>39</v>
      </c>
      <c r="B3">
        <v>7</v>
      </c>
      <c r="C3">
        <v>316.60000000000002</v>
      </c>
      <c r="D3">
        <v>618.1</v>
      </c>
      <c r="E3">
        <f>C3-D3</f>
        <v>-301.5</v>
      </c>
      <c r="F3">
        <f>E3-E2</f>
        <v>4.0000000000000568</v>
      </c>
      <c r="G3" s="13">
        <f>(C3-C2)/B3 * 7</f>
        <v>10.900000000000034</v>
      </c>
      <c r="H3" s="13">
        <f>(D3-D2)/B3 *7</f>
        <v>6.8999999999999773</v>
      </c>
      <c r="I3" s="6">
        <f>(C3-C2)/B3</f>
        <v>1.557142857142862</v>
      </c>
      <c r="J3" s="6">
        <f>(D3-D2)/B3</f>
        <v>0.98571428571428243</v>
      </c>
      <c r="K3" s="4">
        <f>F3/B3</f>
        <v>0.5714285714285795</v>
      </c>
      <c r="M3" s="9" t="s">
        <v>48</v>
      </c>
      <c r="N3" s="2">
        <v>18880</v>
      </c>
      <c r="P3" s="10" t="s">
        <v>48</v>
      </c>
      <c r="Q3" s="10">
        <v>18880</v>
      </c>
    </row>
    <row r="4" spans="1:17" x14ac:dyDescent="0.25">
      <c r="A4" t="s">
        <v>40</v>
      </c>
      <c r="B4">
        <v>5</v>
      </c>
      <c r="C4">
        <v>327.2</v>
      </c>
      <c r="D4">
        <v>622.20000000000005</v>
      </c>
      <c r="E4">
        <f>C4-D4</f>
        <v>-295.00000000000006</v>
      </c>
      <c r="F4">
        <f>E4-E3</f>
        <v>6.4999999999999432</v>
      </c>
      <c r="G4" s="13">
        <f t="shared" ref="G4:G8" si="0">(C4-C3)/B4 * 7</f>
        <v>14.83999999999995</v>
      </c>
      <c r="H4" s="13">
        <f t="shared" ref="H4:H8" si="1">(D4-D3)/B4 *7</f>
        <v>5.7400000000000313</v>
      </c>
      <c r="I4" s="6">
        <f>(C4-C3)/B4</f>
        <v>2.119999999999993</v>
      </c>
      <c r="J4" s="6">
        <f>(D4-D3)/B4</f>
        <v>0.8200000000000045</v>
      </c>
      <c r="K4" s="4">
        <f>F4/B4</f>
        <v>1.2999999999999887</v>
      </c>
      <c r="M4" s="9" t="s">
        <v>49</v>
      </c>
      <c r="N4" s="2">
        <v>19680</v>
      </c>
      <c r="P4" s="10" t="s">
        <v>49</v>
      </c>
      <c r="Q4" s="10">
        <v>19680</v>
      </c>
    </row>
    <row r="5" spans="1:17" x14ac:dyDescent="0.25">
      <c r="A5" t="s">
        <v>89</v>
      </c>
      <c r="B5">
        <v>11</v>
      </c>
      <c r="C5">
        <v>353.8</v>
      </c>
      <c r="D5">
        <v>634.79999999999995</v>
      </c>
      <c r="E5">
        <f>C5-D5</f>
        <v>-280.99999999999994</v>
      </c>
      <c r="F5">
        <f>E5-E4</f>
        <v>14.000000000000114</v>
      </c>
      <c r="G5" s="13">
        <f t="shared" si="0"/>
        <v>16.92727272727274</v>
      </c>
      <c r="H5" s="13">
        <f t="shared" si="1"/>
        <v>8.0181818181817608</v>
      </c>
      <c r="I5" s="6">
        <f>(C5-C4)/B5</f>
        <v>2.4181818181818202</v>
      </c>
      <c r="J5" s="6">
        <f>(D5-D4)/B5</f>
        <v>1.1454545454545373</v>
      </c>
      <c r="K5" s="4">
        <f>F5/B5</f>
        <v>1.2727272727272831</v>
      </c>
      <c r="M5" s="9" t="s">
        <v>50</v>
      </c>
      <c r="N5" s="2">
        <v>21310</v>
      </c>
      <c r="P5" t="s">
        <v>50</v>
      </c>
      <c r="Q5">
        <v>21310</v>
      </c>
    </row>
    <row r="6" spans="1:17" x14ac:dyDescent="0.25">
      <c r="A6" t="s">
        <v>90</v>
      </c>
      <c r="B6">
        <v>6</v>
      </c>
      <c r="C6">
        <v>369.8</v>
      </c>
      <c r="D6">
        <v>641</v>
      </c>
      <c r="E6">
        <f>C6-D6</f>
        <v>-271.2</v>
      </c>
      <c r="F6">
        <f>E6-E5</f>
        <v>9.7999999999999545</v>
      </c>
      <c r="G6" s="13">
        <f t="shared" si="0"/>
        <v>18.666666666666664</v>
      </c>
      <c r="H6" s="13">
        <f t="shared" si="1"/>
        <v>7.2333333333333867</v>
      </c>
      <c r="I6" s="6">
        <f>(C6-C5)/B6</f>
        <v>2.6666666666666665</v>
      </c>
      <c r="J6" s="6">
        <f>(D6-D5)/B6</f>
        <v>1.033333333333341</v>
      </c>
      <c r="K6" s="4">
        <f>F6/B6</f>
        <v>1.6333333333333258</v>
      </c>
      <c r="M6" s="9" t="s">
        <v>51</v>
      </c>
      <c r="N6" s="2">
        <v>22400</v>
      </c>
      <c r="P6" t="s">
        <v>51</v>
      </c>
      <c r="Q6">
        <v>22400</v>
      </c>
    </row>
    <row r="7" spans="1:17" x14ac:dyDescent="0.25">
      <c r="A7" t="s">
        <v>84</v>
      </c>
      <c r="B7">
        <v>8</v>
      </c>
      <c r="C7">
        <v>388.9</v>
      </c>
      <c r="D7">
        <v>647.79999999999995</v>
      </c>
      <c r="E7">
        <f>C7-D7</f>
        <v>-258.89999999999998</v>
      </c>
      <c r="F7">
        <f t="shared" ref="F7" si="2">E7-E6</f>
        <v>12.300000000000011</v>
      </c>
      <c r="G7" s="13">
        <f t="shared" si="0"/>
        <v>16.71249999999997</v>
      </c>
      <c r="H7" s="13">
        <f t="shared" si="1"/>
        <v>5.9499999999999602</v>
      </c>
      <c r="I7" s="6">
        <f t="shared" ref="I7:I8" si="3">(C7-C6)/B7</f>
        <v>2.3874999999999957</v>
      </c>
      <c r="J7" s="6">
        <f t="shared" ref="J7:J8" si="4">(D7-D6)/B7</f>
        <v>0.84999999999999432</v>
      </c>
      <c r="K7" s="4">
        <f t="shared" ref="K7:K8" si="5">F7/B7</f>
        <v>1.5375000000000014</v>
      </c>
      <c r="M7" s="4" t="s">
        <v>52</v>
      </c>
      <c r="N7">
        <v>37980</v>
      </c>
      <c r="P7" s="11" t="s">
        <v>52</v>
      </c>
      <c r="Q7" s="10">
        <v>37980</v>
      </c>
    </row>
    <row r="8" spans="1:17" x14ac:dyDescent="0.25">
      <c r="A8" t="s">
        <v>85</v>
      </c>
      <c r="B8">
        <v>7</v>
      </c>
      <c r="C8">
        <v>407.9</v>
      </c>
      <c r="D8">
        <v>653.6</v>
      </c>
      <c r="E8">
        <f>C8-D8</f>
        <v>-245.70000000000005</v>
      </c>
      <c r="F8">
        <f>E8-E7</f>
        <v>13.199999999999932</v>
      </c>
      <c r="G8" s="13">
        <f t="shared" si="0"/>
        <v>19</v>
      </c>
      <c r="H8" s="13">
        <f t="shared" si="1"/>
        <v>5.8000000000000682</v>
      </c>
      <c r="I8" s="6">
        <f t="shared" si="3"/>
        <v>2.7142857142857144</v>
      </c>
      <c r="J8" s="6">
        <f t="shared" si="4"/>
        <v>0.82857142857143828</v>
      </c>
      <c r="K8" s="4">
        <f t="shared" si="5"/>
        <v>1.8857142857142759</v>
      </c>
      <c r="M8" s="8" t="s">
        <v>53</v>
      </c>
      <c r="N8" s="2">
        <v>38570</v>
      </c>
      <c r="P8" s="10" t="s">
        <v>53</v>
      </c>
      <c r="Q8" s="10">
        <v>38570</v>
      </c>
    </row>
    <row r="9" spans="1:17" x14ac:dyDescent="0.25">
      <c r="M9" s="12" t="s">
        <v>86</v>
      </c>
      <c r="N9" s="3">
        <v>85760</v>
      </c>
      <c r="P9" s="6" t="s">
        <v>86</v>
      </c>
      <c r="Q9">
        <v>85760</v>
      </c>
    </row>
    <row r="10" spans="1:17" x14ac:dyDescent="0.25">
      <c r="M10" s="4" t="s">
        <v>55</v>
      </c>
      <c r="N10">
        <v>96000</v>
      </c>
      <c r="P10" s="10" t="s">
        <v>55</v>
      </c>
      <c r="Q10" s="10">
        <v>96000</v>
      </c>
    </row>
    <row r="11" spans="1:17" x14ac:dyDescent="0.25">
      <c r="M11" s="4" t="s">
        <v>57</v>
      </c>
      <c r="N11">
        <v>114000</v>
      </c>
      <c r="P11" s="10" t="s">
        <v>57</v>
      </c>
      <c r="Q11" s="10">
        <v>114000</v>
      </c>
    </row>
    <row r="12" spans="1:17" x14ac:dyDescent="0.25">
      <c r="M12" s="8" t="s">
        <v>54</v>
      </c>
      <c r="N12" s="2">
        <v>146210</v>
      </c>
      <c r="P12" t="s">
        <v>54</v>
      </c>
      <c r="Q12">
        <v>146210</v>
      </c>
    </row>
    <row r="13" spans="1:17" x14ac:dyDescent="0.25">
      <c r="M13" s="4" t="s">
        <v>58</v>
      </c>
      <c r="N13">
        <v>185000</v>
      </c>
      <c r="P13" t="s">
        <v>58</v>
      </c>
      <c r="Q13">
        <v>185000</v>
      </c>
    </row>
    <row r="14" spans="1:17" x14ac:dyDescent="0.25">
      <c r="M14" s="4" t="s">
        <v>56</v>
      </c>
      <c r="N14">
        <v>198000</v>
      </c>
      <c r="P14" s="11" t="s">
        <v>56</v>
      </c>
      <c r="Q14" s="10">
        <v>198000</v>
      </c>
    </row>
    <row r="15" spans="1:17" x14ac:dyDescent="0.25">
      <c r="M15" s="4" t="s">
        <v>59</v>
      </c>
      <c r="N15">
        <v>215680</v>
      </c>
      <c r="P15" s="10" t="s">
        <v>59</v>
      </c>
      <c r="Q15" s="10">
        <v>215680</v>
      </c>
    </row>
    <row r="18" spans="12:17" x14ac:dyDescent="0.25">
      <c r="M18" t="s">
        <v>63</v>
      </c>
      <c r="N18" t="s">
        <v>64</v>
      </c>
    </row>
    <row r="19" spans="12:17" x14ac:dyDescent="0.25">
      <c r="M19" t="s">
        <v>60</v>
      </c>
      <c r="N19">
        <v>301.88</v>
      </c>
      <c r="P19" t="s">
        <v>60</v>
      </c>
      <c r="Q19">
        <v>773.62</v>
      </c>
    </row>
    <row r="20" spans="12:17" x14ac:dyDescent="0.25">
      <c r="M20" t="s">
        <v>61</v>
      </c>
      <c r="N20">
        <v>55.2</v>
      </c>
      <c r="P20" t="s">
        <v>61</v>
      </c>
      <c r="Q20">
        <v>87.846000000000004</v>
      </c>
    </row>
    <row r="21" spans="12:17" x14ac:dyDescent="0.25">
      <c r="M21" t="s">
        <v>62</v>
      </c>
      <c r="N21">
        <f>N19+N20</f>
        <v>357.08</v>
      </c>
      <c r="P21" t="s">
        <v>62</v>
      </c>
      <c r="Q21">
        <f>Q19+Q20</f>
        <v>861.46600000000001</v>
      </c>
    </row>
    <row r="24" spans="12:17" x14ac:dyDescent="0.25">
      <c r="M24" t="s">
        <v>91</v>
      </c>
      <c r="N24" t="s">
        <v>92</v>
      </c>
    </row>
    <row r="25" spans="12:17" x14ac:dyDescent="0.25">
      <c r="M25" t="s">
        <v>93</v>
      </c>
      <c r="N25">
        <v>846.66</v>
      </c>
    </row>
    <row r="26" spans="12:17" x14ac:dyDescent="0.25">
      <c r="M26" t="s">
        <v>104</v>
      </c>
      <c r="N26" s="4">
        <f>N25/52</f>
        <v>16.281923076923075</v>
      </c>
    </row>
    <row r="28" spans="12:17" x14ac:dyDescent="0.25">
      <c r="P28" t="s">
        <v>96</v>
      </c>
    </row>
    <row r="29" spans="12:17" x14ac:dyDescent="0.25">
      <c r="L29" t="s">
        <v>103</v>
      </c>
      <c r="M29" t="s">
        <v>95</v>
      </c>
      <c r="N29">
        <v>12000</v>
      </c>
    </row>
    <row r="30" spans="12:17" x14ac:dyDescent="0.25">
      <c r="M30" t="s">
        <v>94</v>
      </c>
      <c r="N30">
        <v>0.09</v>
      </c>
      <c r="O30">
        <v>35</v>
      </c>
    </row>
    <row r="31" spans="12:17" x14ac:dyDescent="0.25">
      <c r="M31" t="s">
        <v>97</v>
      </c>
      <c r="N31">
        <v>0.2</v>
      </c>
      <c r="O31">
        <v>35</v>
      </c>
      <c r="P31">
        <f>(N30+N31)*O31</f>
        <v>10.150000000000002</v>
      </c>
    </row>
    <row r="33" spans="12:21" x14ac:dyDescent="0.25">
      <c r="L33" t="s">
        <v>98</v>
      </c>
      <c r="N33">
        <v>0.25</v>
      </c>
      <c r="O33">
        <v>7</v>
      </c>
      <c r="P33">
        <f>N33*O33</f>
        <v>1.75</v>
      </c>
    </row>
    <row r="34" spans="12:21" x14ac:dyDescent="0.25">
      <c r="L34" t="s">
        <v>101</v>
      </c>
      <c r="P34">
        <v>2</v>
      </c>
    </row>
    <row r="35" spans="12:21" x14ac:dyDescent="0.25">
      <c r="L35" t="s">
        <v>99</v>
      </c>
      <c r="P35">
        <f>P31+P33+P34</f>
        <v>13.900000000000002</v>
      </c>
    </row>
    <row r="39" spans="12:21" x14ac:dyDescent="0.25">
      <c r="L39" t="s">
        <v>103</v>
      </c>
      <c r="M39" t="s">
        <v>95</v>
      </c>
      <c r="N39">
        <v>18000</v>
      </c>
      <c r="Q39" t="s">
        <v>100</v>
      </c>
    </row>
    <row r="40" spans="12:21" x14ac:dyDescent="0.25">
      <c r="M40" t="s">
        <v>94</v>
      </c>
      <c r="N40">
        <v>0.13500000000000001</v>
      </c>
      <c r="O40">
        <v>35</v>
      </c>
    </row>
    <row r="41" spans="12:21" x14ac:dyDescent="0.25">
      <c r="M41" t="s">
        <v>97</v>
      </c>
      <c r="N41">
        <v>0.2</v>
      </c>
      <c r="O41">
        <v>35</v>
      </c>
      <c r="P41">
        <f>(N40+N41)*O41</f>
        <v>11.725000000000001</v>
      </c>
    </row>
    <row r="42" spans="12:21" x14ac:dyDescent="0.25">
      <c r="T42" t="s">
        <v>102</v>
      </c>
      <c r="U42">
        <v>2.66</v>
      </c>
    </row>
    <row r="43" spans="12:21" x14ac:dyDescent="0.25">
      <c r="L43" t="s">
        <v>98</v>
      </c>
      <c r="N43">
        <v>0.35</v>
      </c>
      <c r="O43">
        <v>7</v>
      </c>
      <c r="P43">
        <f>N43*O43</f>
        <v>2.4499999999999997</v>
      </c>
      <c r="T43">
        <v>159</v>
      </c>
    </row>
    <row r="44" spans="12:21" x14ac:dyDescent="0.25">
      <c r="L44" t="s">
        <v>101</v>
      </c>
      <c r="P44">
        <v>2</v>
      </c>
      <c r="T44">
        <v>106</v>
      </c>
    </row>
    <row r="45" spans="12:21" x14ac:dyDescent="0.25">
      <c r="L45" t="s">
        <v>99</v>
      </c>
      <c r="P45">
        <f>P41+P43+P44</f>
        <v>16.175000000000001</v>
      </c>
      <c r="T45">
        <v>50</v>
      </c>
    </row>
    <row r="46" spans="12:21" x14ac:dyDescent="0.25">
      <c r="T46">
        <v>17</v>
      </c>
    </row>
    <row r="47" spans="12:21" x14ac:dyDescent="0.25">
      <c r="T47">
        <v>176</v>
      </c>
    </row>
    <row r="48" spans="12:21" x14ac:dyDescent="0.25">
      <c r="T48">
        <v>117</v>
      </c>
    </row>
    <row r="49" spans="12:20" x14ac:dyDescent="0.25">
      <c r="L49" t="s">
        <v>103</v>
      </c>
      <c r="M49" t="s">
        <v>95</v>
      </c>
      <c r="N49">
        <v>15000</v>
      </c>
      <c r="T49">
        <v>77</v>
      </c>
    </row>
    <row r="50" spans="12:20" x14ac:dyDescent="0.25">
      <c r="M50" t="s">
        <v>94</v>
      </c>
      <c r="N50">
        <v>0.12</v>
      </c>
      <c r="O50">
        <v>35</v>
      </c>
      <c r="T50">
        <v>8</v>
      </c>
    </row>
    <row r="51" spans="12:20" x14ac:dyDescent="0.25">
      <c r="M51" t="s">
        <v>97</v>
      </c>
      <c r="N51">
        <v>0.2</v>
      </c>
      <c r="O51">
        <v>35</v>
      </c>
      <c r="P51">
        <f>(N50+N51)*O51</f>
        <v>11.200000000000001</v>
      </c>
      <c r="T51">
        <v>373</v>
      </c>
    </row>
    <row r="52" spans="12:20" x14ac:dyDescent="0.25">
      <c r="T52">
        <v>64</v>
      </c>
    </row>
    <row r="53" spans="12:20" x14ac:dyDescent="0.25">
      <c r="L53" t="s">
        <v>98</v>
      </c>
      <c r="N53">
        <v>0.3</v>
      </c>
      <c r="O53">
        <v>7</v>
      </c>
      <c r="P53">
        <f>N53*O53</f>
        <v>2.1</v>
      </c>
      <c r="T53">
        <v>21</v>
      </c>
    </row>
    <row r="54" spans="12:20" x14ac:dyDescent="0.25">
      <c r="L54" t="s">
        <v>101</v>
      </c>
      <c r="P54">
        <v>2</v>
      </c>
      <c r="T54">
        <v>99</v>
      </c>
    </row>
    <row r="55" spans="12:20" x14ac:dyDescent="0.25">
      <c r="L55" t="s">
        <v>99</v>
      </c>
      <c r="P55">
        <f>P51+P53+P54</f>
        <v>15.3</v>
      </c>
      <c r="T55">
        <v>37</v>
      </c>
    </row>
    <row r="56" spans="12:20" x14ac:dyDescent="0.25">
      <c r="T56">
        <v>121</v>
      </c>
    </row>
    <row r="57" spans="12:20" x14ac:dyDescent="0.25">
      <c r="T57">
        <v>147</v>
      </c>
    </row>
    <row r="58" spans="12:20" x14ac:dyDescent="0.25">
      <c r="T58">
        <v>14</v>
      </c>
    </row>
    <row r="59" spans="12:20" x14ac:dyDescent="0.25">
      <c r="T59">
        <v>19</v>
      </c>
    </row>
    <row r="60" spans="12:20" x14ac:dyDescent="0.25">
      <c r="T60">
        <v>61</v>
      </c>
    </row>
    <row r="61" spans="12:20" x14ac:dyDescent="0.25">
      <c r="T61">
        <v>113</v>
      </c>
    </row>
    <row r="62" spans="12:20" x14ac:dyDescent="0.25">
      <c r="T62">
        <v>283</v>
      </c>
    </row>
    <row r="63" spans="12:20" x14ac:dyDescent="0.25">
      <c r="T63">
        <v>65</v>
      </c>
    </row>
    <row r="64" spans="12:20" x14ac:dyDescent="0.25">
      <c r="T64">
        <v>221</v>
      </c>
    </row>
    <row r="65" spans="20:20" x14ac:dyDescent="0.25">
      <c r="T65">
        <v>124</v>
      </c>
    </row>
    <row r="66" spans="20:20" x14ac:dyDescent="0.25">
      <c r="T66">
        <v>74</v>
      </c>
    </row>
    <row r="67" spans="20:20" x14ac:dyDescent="0.25">
      <c r="T67">
        <v>24</v>
      </c>
    </row>
    <row r="68" spans="20:20" x14ac:dyDescent="0.25">
      <c r="T68">
        <v>94</v>
      </c>
    </row>
    <row r="69" spans="20:20" x14ac:dyDescent="0.25">
      <c r="T69">
        <v>2</v>
      </c>
    </row>
  </sheetData>
  <autoFilter ref="M1:N15" xr:uid="{5414D115-4F49-467F-92ED-3A4E104D3B10}"/>
  <sortState xmlns:xlrd2="http://schemas.microsoft.com/office/spreadsheetml/2017/richdata2" ref="P1:Q15">
    <sortCondition ref="Q1:Q15"/>
  </sortState>
  <phoneticPr fontId="1" type="noConversion"/>
  <conditionalFormatting sqref="J29:J1048576 P15 J1:J1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{EA5E08BB-77E0-4ECC-8A3E-6E306B1ABD7F}</x14:id>
        </ext>
      </extLst>
    </cfRule>
  </conditionalFormatting>
  <conditionalFormatting sqref="I29:I1048576 I1:I1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{CAFC6456-ACEA-46BD-8ADC-4C380553397D}</x14:id>
        </ext>
      </extLst>
    </cfRule>
  </conditionalFormatting>
  <conditionalFormatting sqref="M1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{68D989C9-689B-4425-80D0-5420D3F94052}</x14:id>
        </ext>
      </extLst>
    </cfRule>
  </conditionalFormatting>
  <conditionalFormatting sqref="K1:K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{93B73569-DF92-4519-A740-2A21E2882037}</x14:id>
        </ext>
      </extLst>
    </cfRule>
  </conditionalFormatting>
  <conditionalFormatting sqref="G1:G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{ACF7FBB5-88F6-40B1-B4E7-1CD280ADD88C}</x14:id>
        </ext>
      </extLst>
    </cfRule>
  </conditionalFormatting>
  <conditionalFormatting sqref="H1:H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{BCD5CA91-3007-4F24-A244-86E198E82E88}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E08BB-77E0-4ECC-8A3E-6E306B1ABD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J29:J1048576 P15 J1:J13</xm:sqref>
        </x14:conditionalFormatting>
        <x14:conditionalFormatting xmlns:xm="http://schemas.microsoft.com/office/excel/2006/main">
          <x14:cfRule type="dataBar" id="{CAFC6456-ACEA-46BD-8ADC-4C38055339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I29:I1048576 I1:I13</xm:sqref>
        </x14:conditionalFormatting>
        <x14:conditionalFormatting xmlns:xm="http://schemas.microsoft.com/office/excel/2006/main">
          <x14:cfRule type="dataBar" id="{68D989C9-689B-4425-80D0-5420D3F940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93B73569-DF92-4519-A740-2A21E28820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CF7FBB5-88F6-40B1-B4E7-1CD280ADD8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CD5CA91-3007-4F24-A244-86E198E82E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D30D-13FA-49F7-A2C7-83EC540FB93D}">
  <dimension ref="A1:B25"/>
  <sheetViews>
    <sheetView workbookViewId="0">
      <selection activeCell="B10" sqref="B10"/>
    </sheetView>
  </sheetViews>
  <sheetFormatPr defaultRowHeight="13.8" x14ac:dyDescent="0.25"/>
  <cols>
    <col min="1" max="1" width="23.77734375" bestFit="1" customWidth="1"/>
  </cols>
  <sheetData>
    <row r="1" spans="1:2" x14ac:dyDescent="0.25">
      <c r="A1" t="s">
        <v>65</v>
      </c>
    </row>
    <row r="2" spans="1:2" x14ac:dyDescent="0.25">
      <c r="A2" t="s">
        <v>66</v>
      </c>
    </row>
    <row r="3" spans="1:2" x14ac:dyDescent="0.25">
      <c r="A3" t="s">
        <v>67</v>
      </c>
    </row>
    <row r="4" spans="1:2" x14ac:dyDescent="0.25">
      <c r="A4">
        <v>1</v>
      </c>
    </row>
    <row r="5" spans="1:2" x14ac:dyDescent="0.25">
      <c r="A5" t="s">
        <v>68</v>
      </c>
      <c r="B5" t="s">
        <v>69</v>
      </c>
    </row>
    <row r="7" spans="1:2" x14ac:dyDescent="0.25">
      <c r="A7">
        <v>2</v>
      </c>
    </row>
    <row r="8" spans="1:2" x14ac:dyDescent="0.25">
      <c r="A8" t="s">
        <v>70</v>
      </c>
      <c r="B8" s="2" t="s">
        <v>71</v>
      </c>
    </row>
    <row r="10" spans="1:2" x14ac:dyDescent="0.25">
      <c r="A10">
        <v>3</v>
      </c>
    </row>
    <row r="11" spans="1:2" x14ac:dyDescent="0.25">
      <c r="A11" t="s">
        <v>72</v>
      </c>
      <c r="B11" t="s">
        <v>80</v>
      </c>
    </row>
    <row r="12" spans="1:2" x14ac:dyDescent="0.25">
      <c r="B12" t="s">
        <v>81</v>
      </c>
    </row>
    <row r="14" spans="1:2" x14ac:dyDescent="0.25">
      <c r="A14">
        <v>4</v>
      </c>
    </row>
    <row r="15" spans="1:2" x14ac:dyDescent="0.25">
      <c r="A15" t="s">
        <v>73</v>
      </c>
      <c r="B15" t="s">
        <v>74</v>
      </c>
    </row>
    <row r="17" spans="1:2" x14ac:dyDescent="0.25">
      <c r="A17">
        <v>5</v>
      </c>
    </row>
    <row r="18" spans="1:2" x14ac:dyDescent="0.25">
      <c r="A18" t="s">
        <v>75</v>
      </c>
      <c r="B18" t="s">
        <v>82</v>
      </c>
    </row>
    <row r="19" spans="1:2" x14ac:dyDescent="0.25">
      <c r="B19" t="s">
        <v>83</v>
      </c>
    </row>
    <row r="21" spans="1:2" x14ac:dyDescent="0.25">
      <c r="A21">
        <v>6</v>
      </c>
    </row>
    <row r="22" spans="1:2" x14ac:dyDescent="0.25">
      <c r="A22" t="s">
        <v>76</v>
      </c>
      <c r="B22" s="2" t="s">
        <v>77</v>
      </c>
    </row>
    <row r="24" spans="1:2" x14ac:dyDescent="0.25">
      <c r="A24">
        <v>7</v>
      </c>
    </row>
    <row r="25" spans="1:2" x14ac:dyDescent="0.25">
      <c r="A25" t="s">
        <v>78</v>
      </c>
      <c r="B25" s="2" t="s">
        <v>79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各医院口腔开号时间</vt:lpstr>
      <vt:lpstr>蚂蚁森林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wenmeiyu</dc:creator>
  <cp:lastModifiedBy>wenmeiyu</cp:lastModifiedBy>
  <dcterms:created xsi:type="dcterms:W3CDTF">2021-03-01T09:59:16Z</dcterms:created>
  <dcterms:modified xsi:type="dcterms:W3CDTF">2021-04-04T08:50:44Z</dcterms:modified>
</cp:coreProperties>
</file>