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20" windowWidth="14805" windowHeight="8010"/>
  </bookViews>
  <sheets>
    <sheet name="Sayfa1" sheetId="1" r:id="rId1"/>
    <sheet name="Sayfa2" sheetId="2" r:id="rId2"/>
    <sheet name="Sayfa3" sheetId="3" r:id="rId3"/>
  </sheets>
  <calcPr calcId="125725"/>
</workbook>
</file>

<file path=xl/calcChain.xml><?xml version="1.0" encoding="utf-8"?>
<calcChain xmlns="http://schemas.openxmlformats.org/spreadsheetml/2006/main">
  <c r="O1" i="1"/>
  <c r="V47"/>
  <c r="S47"/>
  <c r="Q47"/>
  <c r="N47"/>
  <c r="K47"/>
  <c r="H47"/>
  <c r="F47"/>
  <c r="D47"/>
  <c r="K12"/>
  <c r="E22"/>
  <c r="C21"/>
  <c r="E21" s="1"/>
  <c r="E24" s="1"/>
  <c r="E25" s="1"/>
  <c r="D50" l="1"/>
</calcChain>
</file>

<file path=xl/sharedStrings.xml><?xml version="1.0" encoding="utf-8"?>
<sst xmlns="http://schemas.openxmlformats.org/spreadsheetml/2006/main" count="78" uniqueCount="63">
  <si>
    <t>DİJİTAL PAZARLAMA BÜTÇE ÇALIŞMA TABLOSU</t>
  </si>
  <si>
    <t>KULLANILAN ARAÇLAR</t>
  </si>
  <si>
    <t>Ahrefs</t>
  </si>
  <si>
    <t>Semrush</t>
  </si>
  <si>
    <t>Moz</t>
  </si>
  <si>
    <t>Lumar</t>
  </si>
  <si>
    <t>ScreamingFrog</t>
  </si>
  <si>
    <t>Gtmetrix</t>
  </si>
  <si>
    <t>Canva</t>
  </si>
  <si>
    <t>Brevo</t>
  </si>
  <si>
    <t>HootSuite</t>
  </si>
  <si>
    <t>HubSpot</t>
  </si>
  <si>
    <t>Zapier</t>
  </si>
  <si>
    <t>ÜCRETLİ(aylık)</t>
  </si>
  <si>
    <t>ÜCRETSİZ</t>
  </si>
  <si>
    <t>Google Ads</t>
  </si>
  <si>
    <t>Google Analytics</t>
  </si>
  <si>
    <t>Google Search Console</t>
  </si>
  <si>
    <t>Google Trends</t>
  </si>
  <si>
    <t>Google Keyword Planner</t>
  </si>
  <si>
    <t>Google PageSpeed Insight</t>
  </si>
  <si>
    <t>Zengin Sonuçlar Testi</t>
  </si>
  <si>
    <t>Facebook Business Manager</t>
  </si>
  <si>
    <t>Google Drive</t>
  </si>
  <si>
    <t>Google E-Tablo</t>
  </si>
  <si>
    <t>aylık</t>
  </si>
  <si>
    <t xml:space="preserve">TL Toplam </t>
  </si>
  <si>
    <t>Dolar toplam</t>
  </si>
  <si>
    <t>Euro</t>
  </si>
  <si>
    <t>Tahmini 2024 kur</t>
  </si>
  <si>
    <t>Toplam</t>
  </si>
  <si>
    <t>Süre(ay)</t>
  </si>
  <si>
    <t>Toplam(aylık)</t>
  </si>
  <si>
    <t>Toplam(6aylık)</t>
  </si>
  <si>
    <t>InFluencer Reklam Bütçe</t>
  </si>
  <si>
    <t>Reels</t>
  </si>
  <si>
    <t>Reklam Türü</t>
  </si>
  <si>
    <t>Adet</t>
  </si>
  <si>
    <t>Gönderi</t>
  </si>
  <si>
    <t>Fiyat</t>
  </si>
  <si>
    <t>toplam</t>
  </si>
  <si>
    <t>Reklam Harcamaları</t>
  </si>
  <si>
    <t>Açılışa Özel Kampanya(Ocak)</t>
  </si>
  <si>
    <t xml:space="preserve">Reklam Yeri </t>
  </si>
  <si>
    <t>Google Arama Ağı-Metin</t>
  </si>
  <si>
    <t>Google Arama Ağı-Görsel</t>
  </si>
  <si>
    <t>Instagram Reklam</t>
  </si>
  <si>
    <t>Story</t>
  </si>
  <si>
    <t>Youtube Reklam</t>
  </si>
  <si>
    <t>Video</t>
  </si>
  <si>
    <t>Maliyet(Günlük)</t>
  </si>
  <si>
    <t>Süre(Gün)</t>
  </si>
  <si>
    <t>Sevgililer Günü Kampanyası(Şubat)</t>
  </si>
  <si>
    <t>İlkbahar/Yaz Koleksiyon Tanıtımı</t>
  </si>
  <si>
    <t>Kadınlar Günü Kampanya(Mart)</t>
  </si>
  <si>
    <t>Ramazan Bayram Kampanyası</t>
  </si>
  <si>
    <t>Mayıs Kampanya</t>
  </si>
  <si>
    <t>Kurban Bayramı Kampanyası</t>
  </si>
  <si>
    <t>En Uzun Gün Kampanyası</t>
  </si>
  <si>
    <t>Toplam Kampanya Maliyeti</t>
  </si>
  <si>
    <t>Toplam Harcama</t>
  </si>
  <si>
    <t>Toplam Bütçe</t>
  </si>
  <si>
    <t>Diğer Harcamalar</t>
  </si>
</sst>
</file>

<file path=xl/styles.xml><?xml version="1.0" encoding="utf-8"?>
<styleSheet xmlns="http://schemas.openxmlformats.org/spreadsheetml/2006/main">
  <numFmts count="5">
    <numFmt numFmtId="164" formatCode="[$$-409]#,##0.00"/>
    <numFmt numFmtId="165" formatCode="#,##0.00\ &quot;₺&quot;"/>
    <numFmt numFmtId="166" formatCode="#,##0.00\ [$€-407]"/>
    <numFmt numFmtId="167" formatCode="_-[$$-409]* #,##0.00_ ;_-[$$-409]* \-#,##0.00\ ;_-[$$-409]* &quot;-&quot;??_ ;_-@_ "/>
    <numFmt numFmtId="168" formatCode="#,##0\ &quot;₺&quot;"/>
  </numFmts>
  <fonts count="5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sz val="11"/>
      <color rgb="FF202124"/>
      <name val="Calibri"/>
      <family val="2"/>
      <charset val="16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9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165" fontId="0" fillId="0" borderId="0" xfId="0" applyNumberFormat="1" applyFill="1" applyBorder="1"/>
    <xf numFmtId="166" fontId="0" fillId="0" borderId="0" xfId="0" applyNumberFormat="1" applyFill="1" applyBorder="1"/>
    <xf numFmtId="165" fontId="0" fillId="0" borderId="0" xfId="0" applyNumberFormat="1"/>
    <xf numFmtId="166" fontId="4" fillId="0" borderId="0" xfId="0" applyNumberFormat="1" applyFont="1"/>
    <xf numFmtId="2" fontId="0" fillId="0" borderId="0" xfId="0" applyNumberFormat="1"/>
    <xf numFmtId="0" fontId="0" fillId="0" borderId="1" xfId="0" applyBorder="1"/>
    <xf numFmtId="168" fontId="0" fillId="0" borderId="0" xfId="0" applyNumberFormat="1"/>
    <xf numFmtId="4" fontId="0" fillId="0" borderId="0" xfId="0" applyNumberFormat="1" applyFill="1" applyBorder="1"/>
    <xf numFmtId="0" fontId="0" fillId="9" borderId="1" xfId="0" applyFill="1" applyBorder="1" applyAlignment="1">
      <alignment horizontal="center" vertical="center"/>
    </xf>
    <xf numFmtId="0" fontId="2" fillId="12" borderId="8" xfId="0" applyFont="1" applyFill="1" applyBorder="1"/>
    <xf numFmtId="0" fontId="0" fillId="12" borderId="9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5" borderId="1" xfId="0" applyFill="1" applyBorder="1" applyAlignment="1">
      <alignment horizontal="center" vertical="center"/>
    </xf>
    <xf numFmtId="0" fontId="0" fillId="14" borderId="1" xfId="0" applyFont="1" applyFill="1" applyBorder="1"/>
    <xf numFmtId="0" fontId="0" fillId="8" borderId="0" xfId="0" applyFill="1"/>
    <xf numFmtId="0" fontId="0" fillId="12" borderId="8" xfId="0" applyFill="1" applyBorder="1"/>
    <xf numFmtId="168" fontId="0" fillId="12" borderId="9" xfId="0" applyNumberFormat="1" applyFill="1" applyBorder="1"/>
    <xf numFmtId="0" fontId="0" fillId="17" borderId="1" xfId="0" applyFill="1" applyBorder="1" applyAlignment="1">
      <alignment vertical="center"/>
    </xf>
    <xf numFmtId="49" fontId="0" fillId="16" borderId="1" xfId="0" applyNumberFormat="1" applyFill="1" applyBorder="1" applyAlignment="1">
      <alignment horizontal="left" vertical="center"/>
    </xf>
    <xf numFmtId="0" fontId="0" fillId="18" borderId="0" xfId="0" applyFill="1"/>
    <xf numFmtId="0" fontId="0" fillId="19" borderId="1" xfId="0" applyFill="1" applyBorder="1"/>
    <xf numFmtId="0" fontId="0" fillId="27" borderId="1" xfId="0" applyFill="1" applyBorder="1"/>
    <xf numFmtId="0" fontId="0" fillId="23" borderId="0" xfId="0" applyFill="1"/>
    <xf numFmtId="168" fontId="0" fillId="28" borderId="1" xfId="0" applyNumberFormat="1" applyFill="1" applyBorder="1" applyAlignment="1"/>
    <xf numFmtId="49" fontId="0" fillId="28" borderId="1" xfId="0" applyNumberFormat="1" applyFill="1" applyBorder="1" applyAlignment="1">
      <alignment horizontal="left" vertical="center"/>
    </xf>
    <xf numFmtId="164" fontId="0" fillId="0" borderId="1" xfId="0" applyNumberFormat="1" applyBorder="1"/>
    <xf numFmtId="0" fontId="0" fillId="8" borderId="1" xfId="0" applyFill="1" applyBorder="1"/>
    <xf numFmtId="167" fontId="0" fillId="0" borderId="1" xfId="0" applyNumberFormat="1" applyBorder="1"/>
    <xf numFmtId="164" fontId="0" fillId="0" borderId="1" xfId="0" applyNumberFormat="1" applyFill="1" applyBorder="1"/>
    <xf numFmtId="165" fontId="0" fillId="0" borderId="1" xfId="0" applyNumberFormat="1" applyFill="1" applyBorder="1"/>
    <xf numFmtId="166" fontId="0" fillId="0" borderId="1" xfId="0" applyNumberFormat="1" applyFill="1" applyBorder="1"/>
    <xf numFmtId="168" fontId="0" fillId="0" borderId="1" xfId="0" applyNumberFormat="1" applyBorder="1"/>
    <xf numFmtId="0" fontId="1" fillId="3" borderId="1" xfId="2" applyBorder="1"/>
    <xf numFmtId="168" fontId="1" fillId="3" borderId="1" xfId="2" applyNumberFormat="1" applyBorder="1"/>
    <xf numFmtId="1" fontId="1" fillId="3" borderId="1" xfId="2" applyNumberFormat="1" applyBorder="1"/>
    <xf numFmtId="0" fontId="1" fillId="2" borderId="1" xfId="1" applyBorder="1"/>
    <xf numFmtId="168" fontId="1" fillId="2" borderId="1" xfId="1" applyNumberFormat="1" applyBorder="1"/>
    <xf numFmtId="1" fontId="1" fillId="2" borderId="1" xfId="1" applyNumberFormat="1" applyBorder="1"/>
    <xf numFmtId="0" fontId="1" fillId="2" borderId="8" xfId="1" applyBorder="1"/>
    <xf numFmtId="49" fontId="0" fillId="18" borderId="9" xfId="0" applyNumberFormat="1" applyFill="1" applyBorder="1" applyAlignment="1">
      <alignment horizontal="left" vertical="center"/>
    </xf>
    <xf numFmtId="0" fontId="1" fillId="4" borderId="1" xfId="3" applyBorder="1"/>
    <xf numFmtId="168" fontId="1" fillId="4" borderId="1" xfId="3" applyNumberFormat="1" applyBorder="1"/>
    <xf numFmtId="1" fontId="1" fillId="4" borderId="1" xfId="3" applyNumberFormat="1" applyBorder="1"/>
    <xf numFmtId="0" fontId="1" fillId="5" borderId="1" xfId="4" applyBorder="1"/>
    <xf numFmtId="168" fontId="1" fillId="5" borderId="1" xfId="4" applyNumberFormat="1" applyBorder="1"/>
    <xf numFmtId="1" fontId="1" fillId="5" borderId="1" xfId="4" applyNumberFormat="1" applyBorder="1"/>
    <xf numFmtId="0" fontId="1" fillId="6" borderId="1" xfId="5" applyBorder="1"/>
    <xf numFmtId="168" fontId="1" fillId="6" borderId="1" xfId="5" applyNumberFormat="1" applyBorder="1"/>
    <xf numFmtId="1" fontId="1" fillId="6" borderId="1" xfId="5" applyNumberFormat="1" applyBorder="1"/>
    <xf numFmtId="0" fontId="1" fillId="7" borderId="1" xfId="6" applyBorder="1"/>
    <xf numFmtId="168" fontId="1" fillId="7" borderId="1" xfId="6" applyNumberFormat="1" applyBorder="1"/>
    <xf numFmtId="1" fontId="1" fillId="7" borderId="1" xfId="6" applyNumberFormat="1" applyBorder="1"/>
    <xf numFmtId="0" fontId="0" fillId="25" borderId="1" xfId="0" applyFill="1" applyBorder="1"/>
    <xf numFmtId="168" fontId="0" fillId="25" borderId="1" xfId="0" applyNumberFormat="1" applyFill="1" applyBorder="1"/>
    <xf numFmtId="1" fontId="0" fillId="25" borderId="1" xfId="0" applyNumberFormat="1" applyFill="1" applyBorder="1"/>
    <xf numFmtId="0" fontId="0" fillId="26" borderId="1" xfId="0" applyFill="1" applyBorder="1"/>
    <xf numFmtId="0" fontId="0" fillId="9" borderId="1" xfId="0" applyFill="1" applyBorder="1"/>
    <xf numFmtId="168" fontId="0" fillId="9" borderId="1" xfId="0" applyNumberFormat="1" applyFill="1" applyBorder="1"/>
    <xf numFmtId="1" fontId="0" fillId="9" borderId="1" xfId="0" applyNumberFormat="1" applyFill="1" applyBorder="1"/>
    <xf numFmtId="49" fontId="0" fillId="11" borderId="1" xfId="0" applyNumberFormat="1" applyFill="1" applyBorder="1" applyAlignment="1">
      <alignment horizontal="left" vertical="center"/>
    </xf>
    <xf numFmtId="0" fontId="0" fillId="10" borderId="1" xfId="0" applyFill="1" applyBorder="1"/>
    <xf numFmtId="49" fontId="1" fillId="18" borderId="1" xfId="6" applyNumberFormat="1" applyFill="1" applyBorder="1" applyAlignment="1">
      <alignment horizontal="left" vertical="center"/>
    </xf>
    <xf numFmtId="0" fontId="1" fillId="19" borderId="1" xfId="6" applyFill="1" applyBorder="1"/>
    <xf numFmtId="0" fontId="1" fillId="20" borderId="1" xfId="5" applyFill="1" applyBorder="1"/>
    <xf numFmtId="49" fontId="1" fillId="22" borderId="1" xfId="5" applyNumberFormat="1" applyFill="1" applyBorder="1" applyAlignment="1">
      <alignment horizontal="left" vertical="center"/>
    </xf>
    <xf numFmtId="49" fontId="1" fillId="21" borderId="1" xfId="4" applyNumberFormat="1" applyFill="1" applyBorder="1" applyAlignment="1">
      <alignment horizontal="left" vertical="center"/>
    </xf>
    <xf numFmtId="0" fontId="1" fillId="24" borderId="1" xfId="4" applyFill="1" applyBorder="1"/>
    <xf numFmtId="49" fontId="1" fillId="26" borderId="1" xfId="3" applyNumberFormat="1" applyFill="1" applyBorder="1" applyAlignment="1">
      <alignment horizontal="left" vertical="center"/>
    </xf>
    <xf numFmtId="0" fontId="1" fillId="25" borderId="1" xfId="3" applyFill="1" applyBorder="1"/>
    <xf numFmtId="49" fontId="1" fillId="14" borderId="1" xfId="2" applyNumberFormat="1" applyFill="1" applyBorder="1" applyAlignment="1">
      <alignment horizontal="left"/>
    </xf>
    <xf numFmtId="0" fontId="0" fillId="27" borderId="1" xfId="2" applyFont="1" applyFill="1" applyBorder="1"/>
    <xf numFmtId="0" fontId="1" fillId="27" borderId="1" xfId="2" applyFill="1" applyBorder="1"/>
    <xf numFmtId="49" fontId="1" fillId="28" borderId="1" xfId="1" applyNumberFormat="1" applyFill="1" applyBorder="1" applyAlignment="1">
      <alignment horizontal="left" vertical="center"/>
    </xf>
    <xf numFmtId="0" fontId="1" fillId="13" borderId="1" xfId="1" applyFill="1" applyBorder="1"/>
    <xf numFmtId="0" fontId="2" fillId="29" borderId="8" xfId="0" applyFont="1" applyFill="1" applyBorder="1"/>
    <xf numFmtId="168" fontId="2" fillId="29" borderId="9" xfId="0" applyNumberFormat="1" applyFont="1" applyFill="1" applyBorder="1"/>
    <xf numFmtId="0" fontId="0" fillId="30" borderId="8" xfId="0" applyFill="1" applyBorder="1" applyAlignment="1">
      <alignment horizontal="left" vertical="center"/>
    </xf>
    <xf numFmtId="168" fontId="0" fillId="30" borderId="9" xfId="0" applyNumberFormat="1" applyFill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0" borderId="0" xfId="0" applyAlignment="1">
      <alignment vertical="center"/>
    </xf>
  </cellXfs>
  <cellStyles count="7">
    <cellStyle name="%20 - Vurgu1" xfId="1" builtinId="30"/>
    <cellStyle name="%20 - Vurgu2" xfId="2" builtinId="34"/>
    <cellStyle name="%20 - Vurgu3" xfId="3" builtinId="38"/>
    <cellStyle name="%20 - Vurgu4" xfId="4" builtinId="42"/>
    <cellStyle name="%20 - Vurgu5" xfId="5" builtinId="46"/>
    <cellStyle name="%20 - Vurgu6" xfId="6" builtinId="50"/>
    <cellStyle name="Normal" xfId="0" builtinId="0"/>
  </cellStyles>
  <dxfs count="0"/>
  <tableStyles count="1" defaultTableStyle="TableStyleMedium9" defaultPivotStyle="PivotStyleLight16">
    <tableStyle name="Tablo Stili 1" pivot="0" count="0"/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55"/>
  <sheetViews>
    <sheetView tabSelected="1" topLeftCell="B1" workbookViewId="0">
      <selection activeCell="C215" sqref="C215"/>
    </sheetView>
  </sheetViews>
  <sheetFormatPr defaultRowHeight="15"/>
  <cols>
    <col min="1" max="1" width="15.42578125" customWidth="1"/>
    <col min="2" max="2" width="16.5703125" customWidth="1"/>
    <col min="4" max="4" width="14" customWidth="1"/>
    <col min="5" max="5" width="12" bestFit="1" customWidth="1"/>
    <col min="6" max="6" width="17.85546875" customWidth="1"/>
    <col min="7" max="7" width="13.140625" customWidth="1"/>
    <col min="8" max="8" width="16.28515625" customWidth="1"/>
    <col min="9" max="9" width="9.140625" customWidth="1"/>
    <col min="10" max="10" width="13.7109375" customWidth="1"/>
    <col min="11" max="11" width="15" customWidth="1"/>
    <col min="14" max="14" width="14.85546875" customWidth="1"/>
    <col min="17" max="17" width="14.7109375" customWidth="1"/>
    <col min="19" max="19" width="14.7109375" customWidth="1"/>
    <col min="22" max="22" width="14.7109375" customWidth="1"/>
  </cols>
  <sheetData>
    <row r="1" spans="2:15">
      <c r="B1" s="83" t="s">
        <v>0</v>
      </c>
      <c r="C1" s="84"/>
      <c r="D1" s="84"/>
      <c r="E1" s="84"/>
      <c r="F1" s="84"/>
      <c r="G1" s="85"/>
      <c r="J1" s="81" t="s">
        <v>61</v>
      </c>
      <c r="K1" s="82">
        <v>500000</v>
      </c>
      <c r="N1" s="79" t="s">
        <v>60</v>
      </c>
      <c r="O1" s="80">
        <f>(E25+K12+D50+C55)</f>
        <v>495178.34</v>
      </c>
    </row>
    <row r="2" spans="2:15">
      <c r="B2" s="86"/>
      <c r="C2" s="87"/>
      <c r="D2" s="87"/>
      <c r="E2" s="87"/>
      <c r="F2" s="87"/>
      <c r="G2" s="88"/>
    </row>
    <row r="5" spans="2:15">
      <c r="B5" s="89" t="s">
        <v>1</v>
      </c>
      <c r="C5" s="90"/>
      <c r="D5" s="90"/>
      <c r="E5" s="90"/>
      <c r="F5" s="90"/>
      <c r="G5" s="91"/>
      <c r="J5" s="16"/>
      <c r="K5" s="17" t="s">
        <v>34</v>
      </c>
      <c r="L5" s="17"/>
      <c r="M5" s="2"/>
    </row>
    <row r="7" spans="2:15">
      <c r="B7" s="92" t="s">
        <v>13</v>
      </c>
      <c r="C7" s="93"/>
      <c r="F7" s="92" t="s">
        <v>14</v>
      </c>
      <c r="G7" s="94"/>
      <c r="H7" s="93"/>
      <c r="J7" s="18" t="s">
        <v>36</v>
      </c>
      <c r="K7" s="15" t="s">
        <v>39</v>
      </c>
      <c r="L7" s="15" t="s">
        <v>37</v>
      </c>
    </row>
    <row r="8" spans="2:15">
      <c r="B8" s="9"/>
      <c r="C8" s="12" t="s">
        <v>25</v>
      </c>
      <c r="J8" s="9"/>
      <c r="L8" s="9"/>
    </row>
    <row r="9" spans="2:15">
      <c r="B9" s="31" t="s">
        <v>2</v>
      </c>
      <c r="C9" s="30">
        <v>199</v>
      </c>
      <c r="F9" s="19" t="s">
        <v>15</v>
      </c>
      <c r="J9" s="26" t="s">
        <v>38</v>
      </c>
      <c r="K9" s="36">
        <v>26000</v>
      </c>
      <c r="L9" s="9">
        <v>2</v>
      </c>
    </row>
    <row r="10" spans="2:15">
      <c r="B10" s="31" t="s">
        <v>3</v>
      </c>
      <c r="C10" s="30">
        <v>249.95</v>
      </c>
      <c r="F10" s="19" t="s">
        <v>16</v>
      </c>
      <c r="J10" s="26" t="s">
        <v>35</v>
      </c>
      <c r="K10" s="36">
        <v>14000</v>
      </c>
      <c r="L10" s="9">
        <v>3</v>
      </c>
    </row>
    <row r="11" spans="2:15">
      <c r="B11" s="31" t="s">
        <v>4</v>
      </c>
      <c r="C11" s="30">
        <v>179</v>
      </c>
      <c r="F11" s="19" t="s">
        <v>17</v>
      </c>
    </row>
    <row r="12" spans="2:15">
      <c r="B12" s="31" t="s">
        <v>5</v>
      </c>
      <c r="C12" s="32">
        <v>200</v>
      </c>
      <c r="F12" s="19" t="s">
        <v>18</v>
      </c>
      <c r="J12" s="20" t="s">
        <v>40</v>
      </c>
      <c r="K12" s="21">
        <f>SUMPRODUCT(K9:K10,L9:L10)</f>
        <v>94000</v>
      </c>
    </row>
    <row r="13" spans="2:15">
      <c r="B13" s="31" t="s">
        <v>6</v>
      </c>
      <c r="C13" s="33">
        <v>11.58</v>
      </c>
      <c r="F13" s="19" t="s">
        <v>19</v>
      </c>
    </row>
    <row r="14" spans="2:15">
      <c r="B14" s="31" t="s">
        <v>7</v>
      </c>
      <c r="C14" s="33">
        <v>21.25</v>
      </c>
      <c r="F14" s="19" t="s">
        <v>20</v>
      </c>
    </row>
    <row r="15" spans="2:15">
      <c r="B15" s="31" t="s">
        <v>8</v>
      </c>
      <c r="C15" s="34">
        <v>199.99</v>
      </c>
      <c r="F15" s="19" t="s">
        <v>21</v>
      </c>
    </row>
    <row r="16" spans="2:15">
      <c r="B16" s="31" t="s">
        <v>10</v>
      </c>
      <c r="C16" s="35">
        <v>99</v>
      </c>
      <c r="F16" s="19" t="s">
        <v>22</v>
      </c>
    </row>
    <row r="17" spans="1:6">
      <c r="B17" s="31" t="s">
        <v>9</v>
      </c>
      <c r="C17" s="30">
        <v>65</v>
      </c>
      <c r="F17" s="19" t="s">
        <v>23</v>
      </c>
    </row>
    <row r="18" spans="1:6">
      <c r="B18" s="31" t="s">
        <v>11</v>
      </c>
      <c r="C18" s="30">
        <v>45</v>
      </c>
      <c r="F18" s="19" t="s">
        <v>24</v>
      </c>
    </row>
    <row r="19" spans="1:6">
      <c r="B19" s="31" t="s">
        <v>12</v>
      </c>
      <c r="C19" s="30">
        <v>103.5</v>
      </c>
    </row>
    <row r="21" spans="1:6">
      <c r="B21" t="s">
        <v>27</v>
      </c>
      <c r="C21" s="3">
        <f>SUM(C9,C10,C11,C12,C13,C14,C17,C18,C19)</f>
        <v>1074.2800000000002</v>
      </c>
      <c r="D21" s="6">
        <v>30</v>
      </c>
      <c r="E21" s="8">
        <f>PRODUCT(C21:D21)</f>
        <v>32228.400000000005</v>
      </c>
    </row>
    <row r="22" spans="1:6">
      <c r="B22" t="s">
        <v>28</v>
      </c>
      <c r="C22" s="5">
        <v>99</v>
      </c>
      <c r="D22" s="6">
        <v>32</v>
      </c>
      <c r="E22" s="8">
        <f>PRODUCT(C22:D22)</f>
        <v>3168</v>
      </c>
    </row>
    <row r="23" spans="1:6">
      <c r="B23" t="s">
        <v>26</v>
      </c>
      <c r="C23" s="4">
        <v>199.99</v>
      </c>
      <c r="D23" s="4">
        <v>199.99</v>
      </c>
      <c r="E23" s="11">
        <v>199.99</v>
      </c>
    </row>
    <row r="24" spans="1:6">
      <c r="D24" t="s">
        <v>32</v>
      </c>
      <c r="E24" s="8">
        <f>SUM(E21:E23)</f>
        <v>35596.390000000007</v>
      </c>
    </row>
    <row r="25" spans="1:6">
      <c r="A25" t="s">
        <v>31</v>
      </c>
      <c r="B25" s="8">
        <v>6</v>
      </c>
      <c r="D25" s="13" t="s">
        <v>33</v>
      </c>
      <c r="E25" s="14">
        <f>PRODUCT(E24,B25)</f>
        <v>213578.34000000003</v>
      </c>
    </row>
    <row r="27" spans="1:6">
      <c r="A27" s="95" t="s">
        <v>29</v>
      </c>
      <c r="B27" s="3">
        <v>1</v>
      </c>
      <c r="C27" s="6">
        <v>30</v>
      </c>
    </row>
    <row r="28" spans="1:6">
      <c r="A28" s="95"/>
      <c r="B28" s="7">
        <v>1</v>
      </c>
      <c r="C28" s="6">
        <v>32</v>
      </c>
    </row>
    <row r="32" spans="1:6">
      <c r="B32" s="22" t="s">
        <v>41</v>
      </c>
      <c r="C32" s="22"/>
    </row>
    <row r="34" spans="2:24" s="24" customFormat="1">
      <c r="D34" s="77" t="s">
        <v>42</v>
      </c>
      <c r="E34" s="77"/>
      <c r="F34" s="74" t="s">
        <v>52</v>
      </c>
      <c r="G34" s="74"/>
      <c r="H34" s="72" t="s">
        <v>53</v>
      </c>
      <c r="I34" s="72"/>
      <c r="J34" s="72"/>
      <c r="K34" s="70" t="s">
        <v>54</v>
      </c>
      <c r="L34" s="70"/>
      <c r="M34" s="70"/>
      <c r="N34" s="69" t="s">
        <v>55</v>
      </c>
      <c r="O34" s="69"/>
      <c r="P34" s="69"/>
      <c r="Q34" s="66" t="s">
        <v>56</v>
      </c>
      <c r="R34" s="66"/>
      <c r="S34" s="23" t="s">
        <v>57</v>
      </c>
      <c r="T34" s="23"/>
      <c r="U34" s="23"/>
      <c r="V34" s="64" t="s">
        <v>58</v>
      </c>
      <c r="W34" s="64"/>
      <c r="X34" s="44"/>
    </row>
    <row r="35" spans="2:24">
      <c r="B35" s="1"/>
      <c r="D35" s="40"/>
      <c r="E35" s="40"/>
      <c r="F35" s="37"/>
      <c r="G35" s="37"/>
      <c r="H35" s="45"/>
      <c r="I35" s="45"/>
      <c r="J35" s="45"/>
      <c r="K35" s="48"/>
      <c r="L35" s="48"/>
      <c r="M35" s="48"/>
      <c r="N35" s="51"/>
      <c r="O35" s="51"/>
      <c r="P35" s="51"/>
      <c r="Q35" s="54"/>
      <c r="R35" s="54"/>
      <c r="S35" s="57"/>
      <c r="T35" s="57"/>
      <c r="U35" s="57"/>
      <c r="V35" s="61"/>
      <c r="W35" s="61"/>
    </row>
    <row r="36" spans="2:24">
      <c r="B36" s="25" t="s">
        <v>43</v>
      </c>
      <c r="D36" s="78" t="s">
        <v>50</v>
      </c>
      <c r="E36" s="78" t="s">
        <v>51</v>
      </c>
      <c r="F36" s="75" t="s">
        <v>50</v>
      </c>
      <c r="G36" s="76" t="s">
        <v>51</v>
      </c>
      <c r="H36" s="73" t="s">
        <v>50</v>
      </c>
      <c r="I36" s="73" t="s">
        <v>51</v>
      </c>
      <c r="J36" s="45"/>
      <c r="K36" s="71" t="s">
        <v>50</v>
      </c>
      <c r="L36" s="71" t="s">
        <v>51</v>
      </c>
      <c r="M36" s="48"/>
      <c r="N36" s="68" t="s">
        <v>50</v>
      </c>
      <c r="O36" s="68" t="s">
        <v>51</v>
      </c>
      <c r="P36" s="51"/>
      <c r="Q36" s="67" t="s">
        <v>50</v>
      </c>
      <c r="R36" s="67" t="s">
        <v>51</v>
      </c>
      <c r="S36" s="60" t="s">
        <v>50</v>
      </c>
      <c r="T36" s="60" t="s">
        <v>51</v>
      </c>
      <c r="U36" s="57"/>
      <c r="V36" s="65" t="s">
        <v>50</v>
      </c>
      <c r="W36" s="65" t="s">
        <v>51</v>
      </c>
    </row>
    <row r="37" spans="2:24">
      <c r="B37" s="27" t="s">
        <v>44</v>
      </c>
      <c r="C37" s="27"/>
      <c r="D37" s="41">
        <v>1600</v>
      </c>
      <c r="E37" s="42">
        <v>7</v>
      </c>
      <c r="F37" s="38">
        <v>900</v>
      </c>
      <c r="G37" s="39">
        <v>2</v>
      </c>
      <c r="H37" s="46">
        <v>2000</v>
      </c>
      <c r="I37" s="47">
        <v>3</v>
      </c>
      <c r="J37" s="45"/>
      <c r="K37" s="48"/>
      <c r="L37" s="48"/>
      <c r="M37" s="48"/>
      <c r="N37" s="51"/>
      <c r="O37" s="51"/>
      <c r="P37" s="51"/>
      <c r="Q37" s="54"/>
      <c r="R37" s="54"/>
      <c r="S37" s="57"/>
      <c r="T37" s="57"/>
      <c r="U37" s="57"/>
      <c r="V37" s="61"/>
      <c r="W37" s="61"/>
    </row>
    <row r="38" spans="2:24">
      <c r="B38" s="27" t="s">
        <v>45</v>
      </c>
      <c r="C38" s="27"/>
      <c r="D38" s="41">
        <v>1700</v>
      </c>
      <c r="E38" s="42">
        <v>7</v>
      </c>
      <c r="F38" s="38">
        <v>1400</v>
      </c>
      <c r="G38" s="39">
        <v>2</v>
      </c>
      <c r="H38" s="46">
        <v>2300</v>
      </c>
      <c r="I38" s="47">
        <v>3</v>
      </c>
      <c r="J38" s="45"/>
      <c r="K38" s="49">
        <v>1800</v>
      </c>
      <c r="L38" s="50">
        <v>3</v>
      </c>
      <c r="M38" s="48"/>
      <c r="N38" s="51"/>
      <c r="O38" s="51"/>
      <c r="P38" s="51"/>
      <c r="Q38" s="55">
        <v>1500</v>
      </c>
      <c r="R38" s="56">
        <v>2</v>
      </c>
      <c r="S38" s="58">
        <v>1700</v>
      </c>
      <c r="T38" s="59">
        <v>3</v>
      </c>
      <c r="U38" s="57"/>
      <c r="V38" s="62">
        <v>1900</v>
      </c>
      <c r="W38" s="63">
        <v>1</v>
      </c>
    </row>
    <row r="39" spans="2:24">
      <c r="B39" s="27" t="s">
        <v>46</v>
      </c>
      <c r="D39" s="40"/>
      <c r="E39" s="40"/>
      <c r="F39" s="37"/>
      <c r="G39" s="37"/>
      <c r="H39" s="45"/>
      <c r="I39" s="45"/>
      <c r="J39" s="45"/>
      <c r="K39" s="48"/>
      <c r="L39" s="48"/>
      <c r="M39" s="48"/>
      <c r="N39" s="51"/>
      <c r="O39" s="51"/>
      <c r="P39" s="51"/>
      <c r="Q39" s="54"/>
      <c r="R39" s="54"/>
      <c r="S39" s="57"/>
      <c r="T39" s="57"/>
      <c r="U39" s="57"/>
      <c r="V39" s="61"/>
      <c r="W39" s="61"/>
    </row>
    <row r="40" spans="2:24">
      <c r="C40" s="27" t="s">
        <v>38</v>
      </c>
      <c r="D40" s="40"/>
      <c r="E40" s="40"/>
      <c r="F40" s="38">
        <v>1900</v>
      </c>
      <c r="G40" s="39">
        <v>2</v>
      </c>
      <c r="H40" s="46">
        <v>1900</v>
      </c>
      <c r="I40" s="47">
        <v>3</v>
      </c>
      <c r="J40" s="45"/>
      <c r="K40" s="49">
        <v>1500</v>
      </c>
      <c r="L40" s="50">
        <v>3</v>
      </c>
      <c r="M40" s="48"/>
      <c r="N40" s="51"/>
      <c r="O40" s="51"/>
      <c r="P40" s="51"/>
      <c r="Q40" s="55">
        <v>1700</v>
      </c>
      <c r="R40" s="56">
        <v>2</v>
      </c>
      <c r="S40" s="58">
        <v>2100</v>
      </c>
      <c r="T40" s="59">
        <v>3</v>
      </c>
      <c r="U40" s="57"/>
      <c r="V40" s="62">
        <v>2100</v>
      </c>
      <c r="W40" s="63">
        <v>1</v>
      </c>
    </row>
    <row r="41" spans="2:24">
      <c r="C41" s="27" t="s">
        <v>47</v>
      </c>
      <c r="D41" s="40"/>
      <c r="E41" s="43"/>
      <c r="F41" s="37"/>
      <c r="G41" s="37"/>
      <c r="H41" s="45"/>
      <c r="I41" s="45"/>
      <c r="J41" s="45"/>
      <c r="K41" s="48"/>
      <c r="L41" s="48"/>
      <c r="M41" s="48"/>
      <c r="N41" s="52">
        <v>1600</v>
      </c>
      <c r="O41" s="53">
        <v>3</v>
      </c>
      <c r="P41" s="51"/>
      <c r="Q41" s="54"/>
      <c r="R41" s="56"/>
      <c r="S41" s="57"/>
      <c r="T41" s="57"/>
      <c r="U41" s="57"/>
      <c r="V41" s="61"/>
      <c r="W41" s="61"/>
    </row>
    <row r="42" spans="2:24">
      <c r="B42" s="27" t="s">
        <v>48</v>
      </c>
      <c r="D42" s="40"/>
      <c r="E42" s="40"/>
      <c r="F42" s="37"/>
      <c r="G42" s="37"/>
      <c r="H42" s="45"/>
      <c r="I42" s="45"/>
      <c r="J42" s="45"/>
      <c r="K42" s="48"/>
      <c r="L42" s="48"/>
      <c r="M42" s="48"/>
      <c r="N42" s="51"/>
      <c r="O42" s="53"/>
      <c r="P42" s="51"/>
      <c r="Q42" s="54"/>
      <c r="R42" s="54"/>
      <c r="S42" s="57"/>
      <c r="T42" s="57"/>
      <c r="U42" s="57"/>
      <c r="V42" s="61"/>
      <c r="W42" s="61"/>
    </row>
    <row r="43" spans="2:24">
      <c r="C43" s="27" t="s">
        <v>49</v>
      </c>
      <c r="D43" s="40"/>
      <c r="E43" s="40"/>
      <c r="F43" s="37"/>
      <c r="G43" s="37"/>
      <c r="H43" s="45"/>
      <c r="I43" s="45"/>
      <c r="J43" s="45"/>
      <c r="K43" s="48"/>
      <c r="L43" s="48"/>
      <c r="M43" s="48"/>
      <c r="N43" s="52">
        <v>3300</v>
      </c>
      <c r="O43" s="53">
        <v>3</v>
      </c>
      <c r="P43" s="51"/>
      <c r="Q43" s="54"/>
      <c r="R43" s="54"/>
      <c r="S43" s="58">
        <v>2100</v>
      </c>
      <c r="T43" s="59">
        <v>3</v>
      </c>
      <c r="U43" s="57"/>
      <c r="V43" s="62">
        <v>2800</v>
      </c>
      <c r="W43" s="63">
        <v>1</v>
      </c>
    </row>
    <row r="47" spans="2:24">
      <c r="B47" t="s">
        <v>30</v>
      </c>
      <c r="D47" s="10">
        <f>(D37+D38)*E38</f>
        <v>23100</v>
      </c>
      <c r="F47" s="10">
        <f>(F37+F38+F40)*2</f>
        <v>8400</v>
      </c>
      <c r="H47" s="10">
        <f>(H37+H38+H40)*3</f>
        <v>18600</v>
      </c>
      <c r="K47" s="10">
        <f>(K38+K40)*L40</f>
        <v>9900</v>
      </c>
      <c r="N47" s="10">
        <f>(N41+N43)*O43</f>
        <v>14700</v>
      </c>
      <c r="Q47">
        <f>(Q38+Q40)*R40</f>
        <v>6400</v>
      </c>
      <c r="S47">
        <f>(S38+S40+S43)*T43</f>
        <v>17700</v>
      </c>
      <c r="V47">
        <f>(V38+V40+V43)*W43</f>
        <v>6800</v>
      </c>
    </row>
    <row r="50" spans="2:4">
      <c r="B50" s="29" t="s">
        <v>59</v>
      </c>
      <c r="C50" s="29"/>
      <c r="D50" s="28">
        <f>(D47+F47+H47+K47+N47+Q47+S47+V47)</f>
        <v>105600</v>
      </c>
    </row>
    <row r="55" spans="2:4">
      <c r="B55" t="s">
        <v>62</v>
      </c>
      <c r="C55" s="10">
        <v>82000</v>
      </c>
    </row>
  </sheetData>
  <mergeCells count="5">
    <mergeCell ref="B1:G2"/>
    <mergeCell ref="B5:G5"/>
    <mergeCell ref="B7:C7"/>
    <mergeCell ref="F7:H7"/>
    <mergeCell ref="A27:A2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2006-09-26T09:04:32Z</dcterms:created>
  <dcterms:modified xsi:type="dcterms:W3CDTF">2023-10-09T17:39:37Z</dcterms:modified>
</cp:coreProperties>
</file>