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oul\Downloads\DISSERTATION FOLDER\"/>
    </mc:Choice>
  </mc:AlternateContent>
  <xr:revisionPtr revIDLastSave="0" documentId="13_ncr:1_{7D79740A-DB09-49A0-9F0C-B2199B484E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come Statement Annual" sheetId="1" r:id="rId1"/>
    <sheet name="VERTICAL ANALYSIS" sheetId="6" r:id="rId2"/>
    <sheet name="OP. EXP. BREAK DOWN" sheetId="7" r:id="rId3"/>
    <sheet name="Balance Sheet Annual" sheetId="2" r:id="rId4"/>
    <sheet name="Cash Flow Annualy" sheetId="3" r:id="rId5"/>
    <sheet name="Sheet2" sheetId="11" r:id="rId6"/>
    <sheet name="Ratios Annualy" sheetId="5" r:id="rId7"/>
    <sheet name="PayPal's Quartely Stock Price" sheetId="9" r:id="rId8"/>
    <sheet name="Sheet1" sheetId="10" r:id="rId9"/>
  </sheets>
  <definedNames>
    <definedName name="_xlchart.v1.0" hidden="1">'Cash Flow Annualy'!$A$48</definedName>
    <definedName name="_xlchart.v1.1" hidden="1">'Cash Flow Annualy'!$B$47:$G$47</definedName>
    <definedName name="_xlchart.v1.2" hidden="1">'Cash Flow Annualy'!$B$48:$G$48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2" l="1"/>
  <c r="I45" i="2"/>
  <c r="J45" i="2"/>
  <c r="K45" i="2"/>
  <c r="L45" i="2"/>
  <c r="G45" i="2"/>
  <c r="H38" i="2"/>
  <c r="I38" i="2"/>
  <c r="J38" i="2"/>
  <c r="K38" i="2"/>
  <c r="L38" i="2"/>
  <c r="G38" i="2"/>
  <c r="I31" i="2"/>
  <c r="J31" i="2"/>
  <c r="K31" i="2"/>
  <c r="L31" i="2"/>
  <c r="H31" i="2"/>
  <c r="G31" i="2"/>
  <c r="L17" i="2"/>
  <c r="K17" i="2"/>
  <c r="J17" i="2"/>
  <c r="I17" i="2"/>
  <c r="H17" i="2"/>
  <c r="G17" i="2"/>
  <c r="G39" i="3"/>
  <c r="F39" i="3"/>
  <c r="E39" i="3"/>
  <c r="D39" i="3"/>
  <c r="C39" i="3"/>
  <c r="B39" i="3"/>
  <c r="G34" i="3"/>
  <c r="G43" i="3" s="1"/>
  <c r="F34" i="3"/>
  <c r="E34" i="3"/>
  <c r="D34" i="3"/>
  <c r="C34" i="3"/>
  <c r="B34" i="3"/>
  <c r="M37" i="6"/>
  <c r="L37" i="6"/>
  <c r="K37" i="6"/>
  <c r="J37" i="6"/>
  <c r="I37" i="6"/>
  <c r="H37" i="6"/>
  <c r="G37" i="6"/>
  <c r="F37" i="6"/>
  <c r="E37" i="6"/>
  <c r="D37" i="6"/>
  <c r="C37" i="6"/>
  <c r="B37" i="6"/>
  <c r="M36" i="6"/>
  <c r="L36" i="6"/>
  <c r="K36" i="6"/>
  <c r="J36" i="6"/>
  <c r="I36" i="6"/>
  <c r="H36" i="6"/>
  <c r="G36" i="6"/>
  <c r="F36" i="6"/>
  <c r="E36" i="6"/>
  <c r="D36" i="6"/>
  <c r="C36" i="6"/>
  <c r="B36" i="6"/>
  <c r="M35" i="6"/>
  <c r="L35" i="6"/>
  <c r="K35" i="6"/>
  <c r="J35" i="6"/>
  <c r="I35" i="6"/>
  <c r="H35" i="6"/>
  <c r="G35" i="6"/>
  <c r="F35" i="6"/>
  <c r="E35" i="6"/>
  <c r="D35" i="6"/>
  <c r="C35" i="6"/>
  <c r="B35" i="6"/>
  <c r="M34" i="6"/>
  <c r="L34" i="6"/>
  <c r="K34" i="6"/>
  <c r="J34" i="6"/>
  <c r="I34" i="6"/>
  <c r="H34" i="6"/>
  <c r="G34" i="6"/>
  <c r="F34" i="6"/>
  <c r="E34" i="6"/>
  <c r="D34" i="6"/>
  <c r="C34" i="6"/>
  <c r="B34" i="6"/>
  <c r="M33" i="6"/>
  <c r="L33" i="6"/>
  <c r="K33" i="6"/>
  <c r="J33" i="6"/>
  <c r="I33" i="6"/>
  <c r="H33" i="6"/>
  <c r="G33" i="6"/>
  <c r="F33" i="6"/>
  <c r="E33" i="6"/>
  <c r="E32" i="6"/>
  <c r="D33" i="6"/>
  <c r="C33" i="6"/>
  <c r="B33" i="6"/>
  <c r="M32" i="6"/>
  <c r="L32" i="6"/>
  <c r="K32" i="6"/>
  <c r="J32" i="6"/>
  <c r="I32" i="6"/>
  <c r="H32" i="6"/>
  <c r="G32" i="6"/>
  <c r="F32" i="6"/>
  <c r="D32" i="6"/>
  <c r="C32" i="6"/>
  <c r="B32" i="6"/>
  <c r="M31" i="6"/>
  <c r="L31" i="6"/>
  <c r="K31" i="6"/>
  <c r="J31" i="6"/>
  <c r="I31" i="6"/>
  <c r="H31" i="6"/>
  <c r="G31" i="6"/>
  <c r="F31" i="6"/>
  <c r="E31" i="6"/>
  <c r="D31" i="6"/>
  <c r="C31" i="6"/>
  <c r="B31" i="6"/>
  <c r="M30" i="6"/>
  <c r="L30" i="6"/>
  <c r="K30" i="6"/>
  <c r="J30" i="6"/>
  <c r="I30" i="6"/>
  <c r="H30" i="6"/>
  <c r="G30" i="6"/>
  <c r="F30" i="6"/>
  <c r="E30" i="6"/>
  <c r="D30" i="6"/>
  <c r="C30" i="6"/>
  <c r="B30" i="6"/>
  <c r="M29" i="6"/>
  <c r="L29" i="6"/>
  <c r="K29" i="6"/>
  <c r="J29" i="6"/>
  <c r="I29" i="6"/>
  <c r="H29" i="6"/>
  <c r="G29" i="6"/>
  <c r="F29" i="6"/>
  <c r="E29" i="6"/>
  <c r="D29" i="6"/>
  <c r="C29" i="6"/>
  <c r="B29" i="6"/>
  <c r="M28" i="6"/>
  <c r="L28" i="6"/>
  <c r="K28" i="6"/>
  <c r="J28" i="6"/>
  <c r="I28" i="6"/>
  <c r="H28" i="6"/>
  <c r="G28" i="6"/>
  <c r="F28" i="6"/>
  <c r="E28" i="6"/>
  <c r="D28" i="6"/>
  <c r="C28" i="6"/>
  <c r="B28" i="6"/>
  <c r="M27" i="6"/>
  <c r="L27" i="6"/>
  <c r="K27" i="6"/>
  <c r="J27" i="6"/>
  <c r="I27" i="6"/>
  <c r="H27" i="6"/>
  <c r="G27" i="6"/>
  <c r="F27" i="6"/>
  <c r="E27" i="6"/>
  <c r="D27" i="6"/>
  <c r="C27" i="6"/>
  <c r="B27" i="6"/>
  <c r="C43" i="3" l="1"/>
  <c r="C48" i="3" s="1"/>
  <c r="D43" i="3"/>
  <c r="D48" i="3" s="1"/>
  <c r="E43" i="3"/>
  <c r="E48" i="3" s="1"/>
  <c r="F43" i="3"/>
  <c r="F48" i="3" s="1"/>
  <c r="B43" i="3"/>
  <c r="B48" i="3" s="1"/>
  <c r="G48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<sst xmlns="http://schemas.openxmlformats.org/spreadsheetml/2006/main" count="738" uniqueCount="247">
  <si>
    <t>Year</t>
  </si>
  <si>
    <t>Revenue</t>
  </si>
  <si>
    <t>Revenue Growth (YoY)</t>
  </si>
  <si>
    <t>Cost of Revenue</t>
  </si>
  <si>
    <t>Gross Profit</t>
  </si>
  <si>
    <t>Selling, General &amp; Admin</t>
  </si>
  <si>
    <t>Research &amp; Development</t>
  </si>
  <si>
    <t>Operating Expenses</t>
  </si>
  <si>
    <t>Operating Income</t>
  </si>
  <si>
    <t>Other Expense / Income</t>
  </si>
  <si>
    <t>Pretax Income</t>
  </si>
  <si>
    <t>Income Tax</t>
  </si>
  <si>
    <t>Net Income</t>
  </si>
  <si>
    <t>Net Income Growth</t>
  </si>
  <si>
    <t>Shares Outstanding (Basic)</t>
  </si>
  <si>
    <t>Shares Outstanding (Diluted)</t>
  </si>
  <si>
    <t>Shares Change</t>
  </si>
  <si>
    <t>EPS (Basic)</t>
  </si>
  <si>
    <t>EPS (Diluted)</t>
  </si>
  <si>
    <t>EPS Growth</t>
  </si>
  <si>
    <t>Free Cash Flow Per Share</t>
  </si>
  <si>
    <t>Gross Margin</t>
  </si>
  <si>
    <t>Operating Margin</t>
  </si>
  <si>
    <t>Free Cash Flow Margin</t>
  </si>
  <si>
    <t>Effective Tax Rate</t>
  </si>
  <si>
    <t>EBITDA</t>
  </si>
  <si>
    <t>EBITDA Margin</t>
  </si>
  <si>
    <t>Depreciation &amp; Amortization</t>
  </si>
  <si>
    <t>EBIT</t>
  </si>
  <si>
    <t>EBIT Margin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</si>
  <si>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</si>
  <si>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</si>
  <si>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</si>
  <si>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</si>
  <si>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</si>
  <si>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</si>
  <si>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</si>
  <si>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</si>
  <si>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</si>
  <si>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</si>
  <si>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</si>
  <si>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</si>
  <si>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Free Cash Flow</t>
  </si>
  <si>
    <t>Cash &amp; Equivalents</t>
  </si>
  <si>
    <t>Short-Term Investments</t>
  </si>
  <si>
    <t>Cash &amp; Cash Equivalents</t>
  </si>
  <si>
    <t>Cash Growth</t>
  </si>
  <si>
    <t>Receivables</t>
  </si>
  <si>
    <t>Other Current Assets</t>
  </si>
  <si>
    <t>Total Current Assets</t>
  </si>
  <si>
    <t>Property, Plant &amp; Equipment</t>
  </si>
  <si>
    <t>Long-Term Investments</t>
  </si>
  <si>
    <t>Goodwill and Intangibles</t>
  </si>
  <si>
    <t>Other Long-Term Assets</t>
  </si>
  <si>
    <t>Total Long-Term Assets</t>
  </si>
  <si>
    <t>Total Assets</t>
  </si>
  <si>
    <t>Accounts Payable</t>
  </si>
  <si>
    <t>Current Debt</t>
  </si>
  <si>
    <t>Total Current Liabilities</t>
  </si>
  <si>
    <t>Other Current Liabilities</t>
  </si>
  <si>
    <t>Long-Term Debt</t>
  </si>
  <si>
    <t>Total Long-Term Liabilities</t>
  </si>
  <si>
    <t>Other Long-Term Liabilities</t>
  </si>
  <si>
    <t>Total Liabilities</t>
  </si>
  <si>
    <t>Total Debt</t>
  </si>
  <si>
    <t>Debt Growth</t>
  </si>
  <si>
    <t>Retained Earnings</t>
  </si>
  <si>
    <t>Comprehensive Income</t>
  </si>
  <si>
    <t>Shareholders' Equity</t>
  </si>
  <si>
    <t>Net Cash / Debt</t>
  </si>
  <si>
    <t>Net Cash / Debt Growth</t>
  </si>
  <si>
    <t>Net Cash Per Share</t>
  </si>
  <si>
    <t>Working Capital</t>
  </si>
  <si>
    <t>Book Value Per Share</t>
  </si>
  <si>
    <t>Operating Cash Flow</t>
  </si>
  <si>
    <t>Operating Cash Flow Growth</t>
  </si>
  <si>
    <t>Capital Expenditures</t>
  </si>
  <si>
    <t>Acquisitions</t>
  </si>
  <si>
    <t>Change in Investments</t>
  </si>
  <si>
    <t>Other Investing Activities</t>
  </si>
  <si>
    <t>Investing Cash Flow</t>
  </si>
  <si>
    <t>Share Issuance / Repurchase</t>
  </si>
  <si>
    <t>Debt Issued / Paid</t>
  </si>
  <si>
    <t>Other Financing Activities</t>
  </si>
  <si>
    <t>Exchange Rate Effect</t>
  </si>
  <si>
    <t>Financing Cash Flow</t>
  </si>
  <si>
    <t>Net Cash Flow</t>
  </si>
  <si>
    <t>Free Cash Flow Growth</t>
  </si>
  <si>
    <t>Market Capitalization</t>
  </si>
  <si>
    <t>Market Cap Growth</t>
  </si>
  <si>
    <t>Enterprise Value</t>
  </si>
  <si>
    <t>P/FCF Ratio</t>
  </si>
  <si>
    <t>P/OCF Ratio</t>
  </si>
  <si>
    <t>EV/Sales Ratio</t>
  </si>
  <si>
    <t>EV/EBITDA Ratio</t>
  </si>
  <si>
    <t>EV/EBIT Ratio</t>
  </si>
  <si>
    <t>EV/FCF Ratio</t>
  </si>
  <si>
    <t>Debt / Equity Ratio</t>
  </si>
  <si>
    <t>Debt / EBITDA Ratio</t>
  </si>
  <si>
    <t>Debt / FCF Ratio</t>
  </si>
  <si>
    <t>Quick Ratio</t>
  </si>
  <si>
    <t>Current Ratio</t>
  </si>
  <si>
    <t>Asset Turnover</t>
  </si>
  <si>
    <t>Return on Equity (ROE)</t>
  </si>
  <si>
    <t>Return on Assets (ROA)</t>
  </si>
  <si>
    <t>Return on Capital (ROIC)</t>
  </si>
  <si>
    <t>Earnings Yield</t>
  </si>
  <si>
    <t>FCF Yield</t>
  </si>
  <si>
    <t>Buyback Yield / Dilution</t>
  </si>
  <si>
    <t>Total Shareholder Return</t>
  </si>
  <si>
    <t>PayPal Holdings Inc., consolidated income statement</t>
  </si>
  <si>
    <t>US$ in millions</t>
  </si>
  <si>
    <t>Brand</t>
  </si>
  <si>
    <t>Price</t>
  </si>
  <si>
    <t>Security</t>
  </si>
  <si>
    <t>Payment Methods</t>
  </si>
  <si>
    <t>Integrations</t>
  </si>
  <si>
    <t>Top Feature</t>
  </si>
  <si>
    <t>Google Pay</t>
  </si>
  <si>
    <t>$</t>
  </si>
  <si>
    <t>Passkeys for safeguarding and encryption</t>
  </si>
  <si>
    <t>Contactless</t>
  </si>
  <si>
    <t>Payment gateways like Stripe and an open API</t>
  </si>
  <si>
    <t>An easy way for small businesses to enable digital payments without the time-consuming verification process</t>
  </si>
  <si>
    <t>Skrill</t>
  </si>
  <si>
    <t>$$</t>
  </si>
  <si>
    <t>Data tokenization, two-way authentication, and fraud protection</t>
  </si>
  <si>
    <t>Credit card, prepaid debit card, ACH, wire transfer, and digital wallet</t>
  </si>
  <si>
    <t>Accounting apps</t>
  </si>
  <si>
    <t>Add 4 different currency accounts to a single Skrill account to facilitate cross-border payments</t>
  </si>
  <si>
    <t>Tipalti</t>
  </si>
  <si>
    <t>$$$</t>
  </si>
  <si>
    <t>AES encryption and white-listing, PCI and SSAE16 SOC audit certified </t>
  </si>
  <si>
    <t>Global ACH, wire transfer, PayPal, prepaid debit, check</t>
  </si>
  <si>
    <t>Accounting, ERP, and payments apps, agnostic integration, plug-ins, Open APIs and flat-file integration</t>
  </si>
  <si>
    <t>A variety of top features including supplier and invoice management, payment reconciliation, tax compliance, and self-billing</t>
  </si>
  <si>
    <t>Payoneer</t>
  </si>
  <si>
    <t>US Money Service Business (MSB); certified at a PCI Level 1 Data Security Standard</t>
  </si>
  <si>
    <t>Credit card, ACH direct deposit, and Payoneer account</t>
  </si>
  <si>
    <t>Seamles integration to APIs, logistics, taxes, ecommerce, accounting, and more</t>
  </si>
  <si>
    <t>The ability to withdraw funds with a debit card, as well as send and receive domestic and international transfers</t>
  </si>
  <si>
    <t>Square</t>
  </si>
  <si>
    <t>POS verification and encryption</t>
  </si>
  <si>
    <t>Credit card and debit card, mobile payments, prepaid card, digital wallet</t>
  </si>
  <si>
    <t>Ecommerce and accounting</t>
  </si>
  <si>
    <t>Developer-first software with an open API that enables more customization</t>
  </si>
  <si>
    <t>Stripe</t>
  </si>
  <si>
    <t>Certified to PCI Service Provider Level 1</t>
  </si>
  <si>
    <t>Credit card, debit card, digital wallets, bank transfers, cash-based vouchers, and buy now pay later (BNPL)</t>
  </si>
  <si>
    <t>Partner ecosystem includes payments, invoicing, tax, checkout, and more</t>
  </si>
  <si>
    <t>Designed with developers in mind, accept payments through embeddable checkout, custom payment form, and invoice</t>
  </si>
  <si>
    <t>Venmo</t>
  </si>
  <si>
    <t>Data encryption and pin code protection of accounts</t>
  </si>
  <si>
    <t>Debit card, credit card, bank account, Venmo balance</t>
  </si>
  <si>
    <t>Integrates with apps for social media, tipping, messaging, ecommerce, etc.</t>
  </si>
  <si>
    <t>Venmo is faster than PayPal with a simple interface; you can keep track of payments via its social networking</t>
  </si>
  <si>
    <t>PayPal's Revenue</t>
  </si>
  <si>
    <t>Block Inc. (SQ) Revenue</t>
  </si>
  <si>
    <t>PayPal's Revenue Growth (YoY)</t>
  </si>
  <si>
    <t>Block Inc. (SQ)  Revenue Growth (YoY)</t>
  </si>
  <si>
    <t>Payoneer Global Revenue</t>
  </si>
  <si>
    <t>Payoneer Global Revenue Growth (YoY)</t>
  </si>
  <si>
    <t>PayPal's Inc. Net Income</t>
  </si>
  <si>
    <t>Block Inc. (SQ) Net Income</t>
  </si>
  <si>
    <t>Payoneer Global Net Income</t>
  </si>
  <si>
    <t>Wise plc (LON: WISE)</t>
  </si>
  <si>
    <t>Other Operating Expenses (Restructuring and other charges)</t>
  </si>
  <si>
    <t>PayPal Holdings Inc.</t>
  </si>
  <si>
    <t>12 months ended:</t>
  </si>
  <si>
    <t>Net revenues</t>
  </si>
  <si>
    <t>Transaction expense</t>
  </si>
  <si>
    <t>Transaction and credit losses</t>
  </si>
  <si>
    <t>Customer support and operations</t>
  </si>
  <si>
    <t>Sales and marketing</t>
  </si>
  <si>
    <t>Technology and development</t>
  </si>
  <si>
    <t>General and administrative</t>
  </si>
  <si>
    <t>Restructuring and other charges</t>
  </si>
  <si>
    <t>Operating expenses</t>
  </si>
  <si>
    <t>Operating income</t>
  </si>
  <si>
    <t>Interest income</t>
  </si>
  <si>
    <t>Interest expense</t>
  </si>
  <si>
    <t>Net gains (losses) on strategic investments</t>
  </si>
  <si>
    <t>Other</t>
  </si>
  <si>
    <t>Other income (expense), net</t>
  </si>
  <si>
    <t>Income before income taxes</t>
  </si>
  <si>
    <t>Income tax (expense) benefit</t>
  </si>
  <si>
    <t>Net income</t>
  </si>
  <si>
    <t xml:space="preserve">IMPORTANT NOTES </t>
  </si>
  <si>
    <t>11.20% ON AVERAGE (12 YEARS)</t>
  </si>
  <si>
    <t>open</t>
  </si>
  <si>
    <t>high</t>
  </si>
  <si>
    <t>low</t>
  </si>
  <si>
    <t>close</t>
  </si>
  <si>
    <t>adjclose</t>
  </si>
  <si>
    <t>volume</t>
  </si>
  <si>
    <t>ticker</t>
  </si>
  <si>
    <t>PYPL</t>
  </si>
  <si>
    <t xml:space="preserve">PayPal Holdings Inc., Cash Flow Statement </t>
  </si>
  <si>
    <t>PayPal Operating Cash Flow</t>
  </si>
  <si>
    <t>PayPal Free Cash Flow</t>
  </si>
  <si>
    <t>Payoneer Global Operating Cash Flow</t>
  </si>
  <si>
    <t>Payoneer Global Free Cash Flow</t>
  </si>
  <si>
    <t>Block, Inc. (SQ) Operating Cash Flow</t>
  </si>
  <si>
    <t>Block, Inc. (SQ) Free Cash Flow</t>
  </si>
  <si>
    <t>SOLVENCY RATIO</t>
  </si>
  <si>
    <t>LIQUIDITY RATIO</t>
  </si>
  <si>
    <t>CASH FLOW RATIO AND VALUATION RATIO</t>
  </si>
  <si>
    <t>PROFITABILITY RATIO</t>
  </si>
  <si>
    <t xml:space="preserve">VERTICAL ANALYSIS </t>
  </si>
  <si>
    <t xml:space="preserve">PayPal Holdings Inc., BALANCE SHEET </t>
  </si>
  <si>
    <t xml:space="preserve">TYPES OF RATIOS </t>
  </si>
  <si>
    <t>PayPal Holdings Inc., Ratios Analysis</t>
  </si>
  <si>
    <t>PS Ratio -- Price-to-Sales Ratio</t>
  </si>
  <si>
    <t>PE Ratio -- Price-to-Earnings Ratio</t>
  </si>
  <si>
    <t>PB Ratio -- Price-to-Book Ratio</t>
  </si>
  <si>
    <t>INVESTMENT RATIO</t>
  </si>
  <si>
    <t>Profit Margin - net margin</t>
  </si>
  <si>
    <t>EFFICIENCY RATIO</t>
  </si>
  <si>
    <t>It is a popular metric for assessing a company’s overall financial performance and is often used for valuation in mergers and acquisitions because it gives a sense of the company’s profitability before non-operating expenses.</t>
  </si>
  <si>
    <t>company’s ability to generate cash after necessary expenditures</t>
  </si>
  <si>
    <t>company's overall value and operational performance</t>
  </si>
  <si>
    <t>Depreciation &amp; Amortization NON CASH</t>
  </si>
  <si>
    <t>Share-Based Compensation NON CASH</t>
  </si>
  <si>
    <t>Other Operating Activities CAN BE BOTH</t>
  </si>
  <si>
    <t>inflow 466</t>
  </si>
  <si>
    <t>inflow 2638</t>
  </si>
  <si>
    <t>Inflow 3721</t>
  </si>
  <si>
    <t>inflow 1127</t>
  </si>
  <si>
    <t>inflow 193</t>
  </si>
  <si>
    <t>Investment Cash Outflows</t>
  </si>
  <si>
    <t xml:space="preserve">finance cash outflow </t>
  </si>
  <si>
    <t>inflow 960</t>
  </si>
  <si>
    <t>inflow 2955</t>
  </si>
  <si>
    <t>inflow 3966</t>
  </si>
  <si>
    <t>inflow 1789</t>
  </si>
  <si>
    <t>inflow 475</t>
  </si>
  <si>
    <t xml:space="preserve">no outflow </t>
  </si>
  <si>
    <t>inflow 169</t>
  </si>
  <si>
    <t>inflow 76</t>
  </si>
  <si>
    <t>TOTAL OUTFLOW (INV OUTFLOWS + FIN OUTFLOWS + NEGATIVE EXCHANGE RATE IMPACT)</t>
  </si>
  <si>
    <t>TOTAL CASH OUTFLOW CALCULATION (inflows are being ingnored in this calculation)</t>
  </si>
  <si>
    <t>PayPal's Index of Investment Cash Outflows</t>
  </si>
  <si>
    <t>Block Inc. SQ Index of Investment Cash Outflows</t>
  </si>
  <si>
    <t>Payoneer Inc. Index of Investment Cash Outflows</t>
  </si>
  <si>
    <t>AVERAGE TOTAL ASSETS</t>
  </si>
  <si>
    <r>
      <t>Brexit (2016-2020)</t>
    </r>
    <r>
      <rPr>
        <sz val="12"/>
        <color theme="1"/>
        <rFont val="Calibri"/>
        <family val="2"/>
        <scheme val="minor"/>
      </rPr>
      <t>: The UK's exit from the European Union introduced regulatory uncertainty and changes that impacted financial services and cross-border transactions, which could have influenced PayPal’s performance in the UK and EU markets.</t>
    </r>
  </si>
  <si>
    <t>dummy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</si>
</sst>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252525"/>
      <name val="Arial"/>
      <family val="2"/>
    </font>
    <font>
      <u/>
      <sz val="12"/>
      <color theme="10"/>
      <name val="Calibri"/>
      <family val="2"/>
      <scheme val="minor"/>
    </font>
    <font>
      <sz val="14"/>
      <color rgb="FF111827"/>
      <name val="Arial"/>
      <family val="2"/>
    </font>
    <font>
      <sz val="14"/>
      <color rgb="FF111827"/>
      <name val="Arial"/>
      <family val="2"/>
    </font>
    <font>
      <b/>
      <sz val="14"/>
      <color rgb="FF252525"/>
      <name val="Arial"/>
      <family val="2"/>
    </font>
    <font>
      <b/>
      <sz val="22"/>
      <color rgb="FF7E261B"/>
      <name val="Calibri"/>
      <family val="2"/>
      <scheme val="minor"/>
    </font>
    <font>
      <sz val="11"/>
      <color rgb="FF252525"/>
      <name val="Calibri"/>
      <family val="2"/>
      <scheme val="minor"/>
    </font>
    <font>
      <b/>
      <sz val="17"/>
      <color rgb="FF757575"/>
      <name val="Calibri"/>
      <family val="2"/>
      <scheme val="minor"/>
    </font>
    <font>
      <b/>
      <sz val="11"/>
      <color rgb="FF252525"/>
      <name val="Calibri"/>
      <family val="2"/>
      <scheme val="minor"/>
    </font>
    <font>
      <sz val="12"/>
      <color theme="1"/>
      <name val="Aptos Black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111827"/>
      <name val="Arial"/>
      <family val="2"/>
    </font>
    <font>
      <b/>
      <sz val="22"/>
      <color theme="1"/>
      <name val="Aptos Black"/>
      <family val="2"/>
    </font>
    <font>
      <b/>
      <sz val="18"/>
      <color rgb="FF252525"/>
      <name val="Arial"/>
      <family val="2"/>
    </font>
    <font>
      <b/>
      <sz val="16"/>
      <color theme="1"/>
      <name val="Aptos Black"/>
      <family val="2"/>
    </font>
    <font>
      <b/>
      <sz val="16"/>
      <color theme="1"/>
      <name val="Calibri"/>
      <family val="2"/>
      <scheme val="minor"/>
    </font>
    <font>
      <b/>
      <sz val="14"/>
      <color rgb="FF111827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7F8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252525"/>
      </top>
      <bottom style="medium">
        <color rgb="FF252525"/>
      </bottom>
      <diagonal/>
    </border>
    <border>
      <left/>
      <right/>
      <top style="thin">
        <color rgb="FFE2E2E2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D1D5DB"/>
      </right>
      <top style="medium">
        <color rgb="FFD1D5DB"/>
      </top>
      <bottom/>
      <diagonal/>
    </border>
    <border>
      <left/>
      <right/>
      <top style="medium">
        <color rgb="FFD1D5DB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9" fontId="16" fillId="0" borderId="0" applyFont="0" applyFill="0" applyBorder="0" applyAlignment="0" applyProtection="0"/>
    <xf numFmtId="0" fontId="1" fillId="0" borderId="0"/>
  </cellStyleXfs>
  <cellXfs count="168">
    <xf numFmtId="0" fontId="0" fillId="0" borderId="0" xfId="0"/>
    <xf numFmtId="1" fontId="0" fillId="0" borderId="0" xfId="0" applyNumberFormat="1"/>
    <xf numFmtId="10" fontId="0" fillId="0" borderId="0" xfId="0" applyNumberFormat="1"/>
    <xf numFmtId="2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0" applyNumberFormat="1" applyBorder="1"/>
    <xf numFmtId="2" fontId="0" fillId="0" borderId="1" xfId="0" applyNumberFormat="1" applyBorder="1"/>
    <xf numFmtId="0" fontId="2" fillId="0" borderId="1" xfId="0" applyFont="1" applyBorder="1"/>
    <xf numFmtId="1" fontId="2" fillId="0" borderId="1" xfId="0" applyNumberFormat="1" applyFont="1" applyBorder="1"/>
    <xf numFmtId="0" fontId="3" fillId="0" borderId="0" xfId="0" applyFont="1"/>
    <xf numFmtId="10" fontId="4" fillId="0" borderId="0" xfId="0" applyNumberFormat="1" applyFont="1"/>
    <xf numFmtId="10" fontId="5" fillId="0" borderId="0" xfId="0" applyNumberFormat="1" applyFont="1"/>
    <xf numFmtId="1" fontId="0" fillId="0" borderId="3" xfId="0" applyNumberFormat="1" applyBorder="1"/>
    <xf numFmtId="0" fontId="6" fillId="0" borderId="0" xfId="0" applyFont="1"/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1" fontId="0" fillId="3" borderId="1" xfId="0" applyNumberFormat="1" applyFill="1" applyBorder="1"/>
    <xf numFmtId="0" fontId="6" fillId="5" borderId="0" xfId="0" applyFont="1" applyFill="1"/>
    <xf numFmtId="0" fontId="10" fillId="5" borderId="0" xfId="0" applyFont="1" applyFill="1"/>
    <xf numFmtId="0" fontId="7" fillId="0" borderId="0" xfId="1" applyFill="1" applyBorder="1" applyAlignment="1">
      <alignment vertical="center"/>
    </xf>
    <xf numFmtId="3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10" fontId="9" fillId="0" borderId="0" xfId="0" applyNumberFormat="1" applyFont="1" applyAlignment="1">
      <alignment horizontal="right"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5" xfId="0" applyFont="1" applyBorder="1" applyAlignment="1">
      <alignment horizontal="right" vertical="top"/>
    </xf>
    <xf numFmtId="15" fontId="14" fillId="0" borderId="5" xfId="0" applyNumberFormat="1" applyFont="1" applyBorder="1" applyAlignment="1">
      <alignment horizontal="right" vertical="top"/>
    </xf>
    <xf numFmtId="0" fontId="12" fillId="0" borderId="0" xfId="0" applyFont="1" applyAlignment="1">
      <alignment horizontal="left" wrapText="1" indent="1"/>
    </xf>
    <xf numFmtId="3" fontId="0" fillId="0" borderId="0" xfId="0" applyNumberFormat="1"/>
    <xf numFmtId="3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4" fillId="0" borderId="0" xfId="0" applyFont="1" applyAlignment="1">
      <alignment horizontal="left" wrapText="1" indent="3"/>
    </xf>
    <xf numFmtId="3" fontId="14" fillId="0" borderId="6" xfId="0" applyNumberFormat="1" applyFont="1" applyBorder="1" applyAlignment="1">
      <alignment horizontal="right"/>
    </xf>
    <xf numFmtId="0" fontId="14" fillId="0" borderId="0" xfId="0" applyFont="1" applyAlignment="1">
      <alignment horizontal="left" wrapText="1" indent="2"/>
    </xf>
    <xf numFmtId="0" fontId="14" fillId="0" borderId="6" xfId="0" applyFont="1" applyBorder="1" applyAlignment="1">
      <alignment horizontal="right"/>
    </xf>
    <xf numFmtId="0" fontId="14" fillId="0" borderId="0" xfId="0" applyFont="1" applyAlignment="1">
      <alignment horizontal="left" wrapText="1" indent="1"/>
    </xf>
    <xf numFmtId="0" fontId="12" fillId="7" borderId="0" xfId="0" applyFont="1" applyFill="1" applyAlignment="1">
      <alignment horizontal="left" wrapText="1" indent="2"/>
    </xf>
    <xf numFmtId="3" fontId="0" fillId="7" borderId="0" xfId="0" applyNumberFormat="1" applyFill="1"/>
    <xf numFmtId="3" fontId="12" fillId="7" borderId="0" xfId="0" applyNumberFormat="1" applyFont="1" applyFill="1" applyAlignment="1">
      <alignment horizontal="right"/>
    </xf>
    <xf numFmtId="0" fontId="12" fillId="7" borderId="0" xfId="0" applyFont="1" applyFill="1" applyAlignment="1">
      <alignment horizontal="right"/>
    </xf>
    <xf numFmtId="3" fontId="0" fillId="7" borderId="0" xfId="0" applyNumberFormat="1" applyFill="1" applyAlignment="1">
      <alignment horizontal="right"/>
    </xf>
    <xf numFmtId="0" fontId="15" fillId="0" borderId="0" xfId="0" applyFont="1"/>
    <xf numFmtId="0" fontId="17" fillId="0" borderId="0" xfId="0" applyFont="1"/>
    <xf numFmtId="0" fontId="18" fillId="0" borderId="0" xfId="0" applyFont="1"/>
    <xf numFmtId="0" fontId="3" fillId="0" borderId="1" xfId="0" applyFont="1" applyBorder="1"/>
    <xf numFmtId="1" fontId="19" fillId="0" borderId="1" xfId="0" applyNumberFormat="1" applyFont="1" applyBorder="1"/>
    <xf numFmtId="0" fontId="19" fillId="0" borderId="1" xfId="0" applyFont="1" applyBorder="1"/>
    <xf numFmtId="10" fontId="19" fillId="0" borderId="1" xfId="0" applyNumberFormat="1" applyFont="1" applyBorder="1"/>
    <xf numFmtId="0" fontId="19" fillId="8" borderId="1" xfId="0" applyFont="1" applyFill="1" applyBorder="1"/>
    <xf numFmtId="0" fontId="3" fillId="3" borderId="1" xfId="0" applyFont="1" applyFill="1" applyBorder="1"/>
    <xf numFmtId="1" fontId="19" fillId="3" borderId="1" xfId="0" applyNumberFormat="1" applyFont="1" applyFill="1" applyBorder="1"/>
    <xf numFmtId="9" fontId="19" fillId="0" borderId="1" xfId="2" applyFont="1" applyBorder="1"/>
    <xf numFmtId="9" fontId="19" fillId="0" borderId="1" xfId="2" applyFont="1" applyFill="1" applyBorder="1"/>
    <xf numFmtId="9" fontId="19" fillId="8" borderId="1" xfId="2" applyFont="1" applyFill="1" applyBorder="1"/>
    <xf numFmtId="0" fontId="19" fillId="0" borderId="1" xfId="0" applyFont="1" applyBorder="1" applyAlignment="1">
      <alignment horizontal="center"/>
    </xf>
    <xf numFmtId="10" fontId="19" fillId="0" borderId="1" xfId="2" applyNumberFormat="1" applyFont="1" applyBorder="1"/>
    <xf numFmtId="9" fontId="19" fillId="3" borderId="1" xfId="2" applyFont="1" applyFill="1" applyBorder="1"/>
    <xf numFmtId="0" fontId="20" fillId="0" borderId="1" xfId="0" applyFont="1" applyBorder="1" applyAlignment="1">
      <alignment horizontal="center" vertical="center" wrapText="1"/>
    </xf>
    <xf numFmtId="0" fontId="20" fillId="4" borderId="1" xfId="0" applyFont="1" applyFill="1" applyBorder="1" applyAlignment="1">
      <alignment vertical="center" wrapText="1"/>
    </xf>
    <xf numFmtId="0" fontId="21" fillId="4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1" fontId="2" fillId="0" borderId="0" xfId="0" applyNumberFormat="1" applyFont="1"/>
    <xf numFmtId="164" fontId="17" fillId="0" borderId="1" xfId="3" applyNumberFormat="1" applyFont="1" applyBorder="1" applyAlignment="1">
      <alignment horizontal="center" vertical="top"/>
    </xf>
    <xf numFmtId="0" fontId="0" fillId="9" borderId="1" xfId="0" applyFill="1" applyBorder="1"/>
    <xf numFmtId="1" fontId="0" fillId="9" borderId="1" xfId="0" applyNumberFormat="1" applyFill="1" applyBorder="1"/>
    <xf numFmtId="10" fontId="5" fillId="9" borderId="1" xfId="0" applyNumberFormat="1" applyFont="1" applyFill="1" applyBorder="1"/>
    <xf numFmtId="10" fontId="4" fillId="9" borderId="1" xfId="0" applyNumberFormat="1" applyFont="1" applyFill="1" applyBorder="1"/>
    <xf numFmtId="10" fontId="0" fillId="9" borderId="1" xfId="0" applyNumberFormat="1" applyFill="1" applyBorder="1"/>
    <xf numFmtId="0" fontId="0" fillId="10" borderId="1" xfId="0" applyFill="1" applyBorder="1"/>
    <xf numFmtId="1" fontId="0" fillId="10" borderId="1" xfId="0" applyNumberFormat="1" applyFill="1" applyBorder="1"/>
    <xf numFmtId="1" fontId="2" fillId="9" borderId="1" xfId="0" applyNumberFormat="1" applyFont="1" applyFill="1" applyBorder="1"/>
    <xf numFmtId="0" fontId="8" fillId="11" borderId="8" xfId="0" applyFont="1" applyFill="1" applyBorder="1" applyAlignment="1">
      <alignment horizontal="right" vertical="center"/>
    </xf>
    <xf numFmtId="0" fontId="8" fillId="11" borderId="9" xfId="0" applyFont="1" applyFill="1" applyBorder="1" applyAlignment="1">
      <alignment horizontal="right" vertical="center"/>
    </xf>
    <xf numFmtId="0" fontId="22" fillId="11" borderId="8" xfId="0" applyFont="1" applyFill="1" applyBorder="1" applyAlignment="1">
      <alignment horizontal="right" vertical="center"/>
    </xf>
    <xf numFmtId="10" fontId="2" fillId="0" borderId="0" xfId="0" applyNumberFormat="1" applyFont="1"/>
    <xf numFmtId="2" fontId="2" fillId="0" borderId="0" xfId="0" applyNumberFormat="1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24" fillId="0" borderId="0" xfId="0" applyFont="1"/>
    <xf numFmtId="0" fontId="25" fillId="3" borderId="0" xfId="0" applyFont="1" applyFill="1" applyAlignment="1">
      <alignment horizontal="center"/>
    </xf>
    <xf numFmtId="0" fontId="0" fillId="16" borderId="0" xfId="0" applyFill="1"/>
    <xf numFmtId="2" fontId="2" fillId="0" borderId="1" xfId="0" applyNumberFormat="1" applyFont="1" applyBorder="1"/>
    <xf numFmtId="10" fontId="2" fillId="0" borderId="1" xfId="0" applyNumberFormat="1" applyFont="1" applyBorder="1"/>
    <xf numFmtId="0" fontId="0" fillId="17" borderId="0" xfId="0" applyFill="1"/>
    <xf numFmtId="0" fontId="0" fillId="0" borderId="1" xfId="0" applyBorder="1" applyAlignment="1">
      <alignment horizontal="center"/>
    </xf>
    <xf numFmtId="0" fontId="3" fillId="0" borderId="10" xfId="0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0" fontId="24" fillId="0" borderId="1" xfId="0" applyFont="1" applyBorder="1"/>
    <xf numFmtId="0" fontId="3" fillId="9" borderId="1" xfId="0" applyFont="1" applyFill="1" applyBorder="1"/>
    <xf numFmtId="0" fontId="2" fillId="7" borderId="1" xfId="0" applyFont="1" applyFill="1" applyBorder="1"/>
    <xf numFmtId="1" fontId="2" fillId="7" borderId="1" xfId="0" applyNumberFormat="1" applyFont="1" applyFill="1" applyBorder="1"/>
    <xf numFmtId="1" fontId="2" fillId="6" borderId="0" xfId="0" applyNumberFormat="1" applyFont="1" applyFill="1"/>
    <xf numFmtId="0" fontId="0" fillId="0" borderId="0" xfId="0" applyAlignment="1">
      <alignment horizontal="center"/>
    </xf>
    <xf numFmtId="1" fontId="0" fillId="17" borderId="0" xfId="0" applyNumberFormat="1" applyFill="1"/>
    <xf numFmtId="0" fontId="0" fillId="3" borderId="0" xfId="0" applyFill="1"/>
    <xf numFmtId="1" fontId="0" fillId="0" borderId="1" xfId="0" applyNumberFormat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15" xfId="0" applyFont="1" applyBorder="1" applyAlignment="1">
      <alignment horizontal="center"/>
    </xf>
    <xf numFmtId="49" fontId="3" fillId="0" borderId="16" xfId="0" applyNumberFormat="1" applyFont="1" applyBorder="1" applyAlignment="1">
      <alignment horizontal="center"/>
    </xf>
    <xf numFmtId="49" fontId="3" fillId="0" borderId="17" xfId="0" applyNumberFormat="1" applyFont="1" applyBorder="1" applyAlignment="1">
      <alignment horizontal="center"/>
    </xf>
    <xf numFmtId="0" fontId="0" fillId="0" borderId="18" xfId="0" applyBorder="1"/>
    <xf numFmtId="1" fontId="0" fillId="0" borderId="19" xfId="0" applyNumberFormat="1" applyBorder="1" applyAlignment="1">
      <alignment horizontal="center"/>
    </xf>
    <xf numFmtId="1" fontId="0" fillId="10" borderId="19" xfId="0" applyNumberFormat="1" applyFill="1" applyBorder="1" applyAlignment="1">
      <alignment horizontal="center"/>
    </xf>
    <xf numFmtId="0" fontId="0" fillId="10" borderId="18" xfId="0" applyFill="1" applyBorder="1"/>
    <xf numFmtId="0" fontId="2" fillId="0" borderId="20" xfId="0" applyFont="1" applyBorder="1"/>
    <xf numFmtId="2" fontId="2" fillId="0" borderId="21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2" fontId="0" fillId="0" borderId="21" xfId="0" applyNumberFormat="1" applyBorder="1" applyAlignment="1">
      <alignment horizontal="center"/>
    </xf>
    <xf numFmtId="2" fontId="0" fillId="0" borderId="21" xfId="0" applyNumberFormat="1" applyBorder="1"/>
    <xf numFmtId="1" fontId="2" fillId="7" borderId="1" xfId="0" applyNumberFormat="1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0" fontId="2" fillId="7" borderId="18" xfId="0" applyFont="1" applyFill="1" applyBorder="1"/>
    <xf numFmtId="2" fontId="2" fillId="7" borderId="19" xfId="0" applyNumberFormat="1" applyFont="1" applyFill="1" applyBorder="1" applyAlignment="1">
      <alignment horizontal="center"/>
    </xf>
    <xf numFmtId="1" fontId="2" fillId="7" borderId="19" xfId="0" applyNumberFormat="1" applyFont="1" applyFill="1" applyBorder="1" applyAlignment="1">
      <alignment horizontal="center"/>
    </xf>
    <xf numFmtId="0" fontId="2" fillId="16" borderId="25" xfId="0" applyFont="1" applyFill="1" applyBorder="1"/>
    <xf numFmtId="1" fontId="2" fillId="16" borderId="26" xfId="0" applyNumberFormat="1" applyFont="1" applyFill="1" applyBorder="1"/>
    <xf numFmtId="2" fontId="2" fillId="16" borderId="26" xfId="0" applyNumberFormat="1" applyFont="1" applyFill="1" applyBorder="1"/>
    <xf numFmtId="2" fontId="2" fillId="16" borderId="27" xfId="0" applyNumberFormat="1" applyFont="1" applyFill="1" applyBorder="1"/>
    <xf numFmtId="9" fontId="0" fillId="0" borderId="0" xfId="2" applyFont="1" applyFill="1" applyBorder="1"/>
    <xf numFmtId="9" fontId="0" fillId="0" borderId="1" xfId="2" applyFont="1" applyFill="1" applyBorder="1"/>
    <xf numFmtId="9" fontId="0" fillId="0" borderId="19" xfId="2" applyFont="1" applyFill="1" applyBorder="1"/>
    <xf numFmtId="0" fontId="0" fillId="0" borderId="25" xfId="0" applyBorder="1"/>
    <xf numFmtId="9" fontId="0" fillId="0" borderId="26" xfId="2" applyFont="1" applyFill="1" applyBorder="1"/>
    <xf numFmtId="9" fontId="0" fillId="0" borderId="27" xfId="2" applyFont="1" applyFill="1" applyBorder="1"/>
    <xf numFmtId="1" fontId="0" fillId="0" borderId="2" xfId="0" applyNumberFormat="1" applyBorder="1"/>
    <xf numFmtId="0" fontId="2" fillId="7" borderId="0" xfId="0" applyFont="1" applyFill="1"/>
    <xf numFmtId="1" fontId="2" fillId="7" borderId="0" xfId="0" applyNumberFormat="1" applyFont="1" applyFill="1"/>
    <xf numFmtId="0" fontId="2" fillId="12" borderId="0" xfId="0" applyFont="1" applyFill="1"/>
    <xf numFmtId="1" fontId="2" fillId="12" borderId="0" xfId="0" applyNumberFormat="1" applyFont="1" applyFill="1"/>
    <xf numFmtId="10" fontId="8" fillId="18" borderId="8" xfId="0" applyNumberFormat="1" applyFont="1" applyFill="1" applyBorder="1" applyAlignment="1">
      <alignment horizontal="right" vertical="center"/>
    </xf>
    <xf numFmtId="0" fontId="1" fillId="0" borderId="1" xfId="3" applyBorder="1"/>
    <xf numFmtId="10" fontId="8" fillId="18" borderId="1" xfId="0" applyNumberFormat="1" applyFont="1" applyFill="1" applyBorder="1" applyAlignment="1">
      <alignment horizontal="right" vertical="center"/>
    </xf>
    <xf numFmtId="2" fontId="8" fillId="18" borderId="1" xfId="0" applyNumberFormat="1" applyFont="1" applyFill="1" applyBorder="1" applyAlignment="1">
      <alignment horizontal="right" vertical="center"/>
    </xf>
    <xf numFmtId="0" fontId="27" fillId="19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2" fontId="8" fillId="18" borderId="1" xfId="2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2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6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5" fillId="3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">
    <cellStyle name="Hyperlink" xfId="1" builtinId="8"/>
    <cellStyle name="Normal" xfId="0" builtinId="0"/>
    <cellStyle name="Normal 2" xfId="3" xr:uid="{FB00B283-5AE4-4547-AE82-36B8C6C36447}"/>
    <cellStyle name="Percent" xfId="2" builtinId="5"/>
  </cellStyles>
  <dxfs count="0"/>
  <tableStyles count="0" defaultTableStyle="TableStyleMedium9" defaultPivotStyle="PivotStyleMedium4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06/relationships/rdRichValue" Target="richData/rdrichvalue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22/10/relationships/richValueRel" Target="richData/richValueRel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PayPal's</a:t>
            </a:r>
            <a:r>
              <a:rPr lang="en-GB" baseline="0">
                <a:solidFill>
                  <a:schemeClr val="tx1"/>
                </a:solidFill>
              </a:rPr>
              <a:t> Revenue and Revenue Rate - 10 Years Trend Analysis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49725153743547"/>
          <c:y val="9.9751788863936652E-2"/>
          <c:w val="0.73025782005783613"/>
          <c:h val="0.679151172383428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'Income Statement Annual'!$A$5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'Income Statement Annual'!$B$4:$M$4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'Income Statement Annual'!$B$5:$M$5</c:f>
              <c:numCache>
                <c:formatCode>0</c:formatCode>
                <c:ptCount val="12"/>
                <c:pt idx="0">
                  <c:v>5662</c:v>
                </c:pt>
                <c:pt idx="1">
                  <c:v>6727</c:v>
                </c:pt>
                <c:pt idx="2">
                  <c:v>8025</c:v>
                </c:pt>
                <c:pt idx="3">
                  <c:v>9248</c:v>
                </c:pt>
                <c:pt idx="4">
                  <c:v>10842</c:v>
                </c:pt>
                <c:pt idx="5">
                  <c:v>13094</c:v>
                </c:pt>
                <c:pt idx="6">
                  <c:v>15451</c:v>
                </c:pt>
                <c:pt idx="7">
                  <c:v>17772</c:v>
                </c:pt>
                <c:pt idx="8">
                  <c:v>21454</c:v>
                </c:pt>
                <c:pt idx="9">
                  <c:v>25371</c:v>
                </c:pt>
                <c:pt idx="10">
                  <c:v>27518</c:v>
                </c:pt>
                <c:pt idx="11">
                  <c:v>29771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5-4007-AB64-9C9F5C035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936527"/>
        <c:axId val="1634928367"/>
      </c:barChart>
      <c:lineChart>
        <c:grouping val="stacked"/>
        <c:varyColors val="0"/>
        <c:ser>
          <c:idx val="1"/>
          <c:order val="1"/>
          <c:tx>
            <c:strRef>
              <c:f>'Income Statement Annual'!$A$6</c:f>
              <c:strCache>
                <c:ptCount val="1"/>
                <c:pt idx="0">
                  <c:v>Revenue Growth (YoY)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1"/>
              <c:layout>
                <c:manualLayout>
                  <c:x val="-7.370140325298660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3E5-4007-AB64-9C9F5C0351F5}"/>
                </c:ext>
              </c:extLst>
            </c:dLbl>
            <c:dLbl>
              <c:idx val="2"/>
              <c:layout>
                <c:manualLayout>
                  <c:x val="-3.9202874070737539E-2"/>
                  <c:y val="-2.8873627294899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E5-4007-AB64-9C9F5C0351F5}"/>
                </c:ext>
              </c:extLst>
            </c:dLbl>
            <c:dLbl>
              <c:idx val="3"/>
              <c:layout>
                <c:manualLayout>
                  <c:x val="-4.3907218959226051E-2"/>
                  <c:y val="3.1279762902807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3E5-4007-AB64-9C9F5C0351F5}"/>
                </c:ext>
              </c:extLst>
            </c:dLbl>
            <c:dLbl>
              <c:idx val="7"/>
              <c:layout>
                <c:manualLayout>
                  <c:x val="-3.6066644145078652E-2"/>
                  <c:y val="2.40613560790826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E5-4007-AB64-9C9F5C0351F5}"/>
                </c:ext>
              </c:extLst>
            </c:dLbl>
            <c:dLbl>
              <c:idx val="9"/>
              <c:layout>
                <c:manualLayout>
                  <c:x val="-1.4112972928655956E-2"/>
                  <c:y val="9.4729748298733169E-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00FC489-5498-4D4E-8631-3A7EE1F80FA7}" type="VALUE">
                      <a:rPr lang="en-US" sz="1000" b="1">
                        <a:solidFill>
                          <a:schemeClr val="tx1"/>
                        </a:solidFill>
                      </a:rPr>
                      <a:pPr>
                        <a:defRPr sz="1000" b="1"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638290453414874E-2"/>
                      <c:h val="3.846217242216198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3E5-4007-AB64-9C9F5C0351F5}"/>
                </c:ext>
              </c:extLst>
            </c:dLbl>
            <c:dLbl>
              <c:idx val="10"/>
              <c:layout>
                <c:manualLayout>
                  <c:x val="-1.1499376885633284E-16"/>
                  <c:y val="-1.2030678039541333E-2"/>
                </c:manualLayout>
              </c:layout>
              <c:tx>
                <c:rich>
                  <a:bodyPr/>
                  <a:lstStyle/>
                  <a:p>
                    <a:fld id="{6071F057-9D82-44AB-868B-E0D630AED35D}" type="VALUE">
                      <a:rPr lang="en-US" sz="1000" b="1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3E5-4007-AB64-9C9F5C0351F5}"/>
                </c:ext>
              </c:extLst>
            </c:dLbl>
            <c:dLbl>
              <c:idx val="11"/>
              <c:layout>
                <c:manualLayout>
                  <c:x val="0"/>
                  <c:y val="2.4061356079082669E-3"/>
                </c:manualLayout>
              </c:layout>
              <c:tx>
                <c:rich>
                  <a:bodyPr/>
                  <a:lstStyle/>
                  <a:p>
                    <a:fld id="{271F1D8B-07E6-4023-96DA-0580169DC930}" type="VALUE">
                      <a:rPr lang="en-US" sz="1000" b="1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3E5-4007-AB64-9C9F5C0351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Statement Annual'!$B$4:$M$4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'Income Statement Annual'!$B$6:$M$6</c:f>
              <c:numCache>
                <c:formatCode>0.00%</c:formatCode>
                <c:ptCount val="12"/>
                <c:pt idx="1">
                  <c:v>0.18809607912398452</c:v>
                </c:pt>
                <c:pt idx="2">
                  <c:v>0.19295376839601608</c:v>
                </c:pt>
                <c:pt idx="3">
                  <c:v>0.15239875389408097</c:v>
                </c:pt>
                <c:pt idx="4">
                  <c:v>0.17236159169550169</c:v>
                </c:pt>
                <c:pt idx="5">
                  <c:v>0.20771075447334431</c:v>
                </c:pt>
                <c:pt idx="6">
                  <c:v>0.18000610966855057</c:v>
                </c:pt>
                <c:pt idx="7">
                  <c:v>0.15021681444566704</c:v>
                </c:pt>
                <c:pt idx="8">
                  <c:v>0.20717983344586988</c:v>
                </c:pt>
                <c:pt idx="9">
                  <c:v>0.18257667567819524</c:v>
                </c:pt>
                <c:pt idx="10">
                  <c:v>8.4624177210200546E-2</c:v>
                </c:pt>
                <c:pt idx="11">
                  <c:v>8.1873682680427384E-2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5-4007-AB64-9C9F5C035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938447"/>
        <c:axId val="1634932687"/>
      </c:lineChart>
      <c:catAx>
        <c:axId val="163493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10</a:t>
                </a:r>
                <a:r>
                  <a:rPr lang="en-GB" baseline="0">
                    <a:solidFill>
                      <a:schemeClr val="tx1"/>
                    </a:solidFill>
                  </a:rPr>
                  <a:t> YEARS PERIOD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0499679088903304"/>
              <c:y val="0.89314192858010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928367"/>
        <c:crosses val="autoZero"/>
        <c:auto val="1"/>
        <c:lblAlgn val="ctr"/>
        <c:lblOffset val="100"/>
        <c:noMultiLvlLbl val="0"/>
      </c:catAx>
      <c:valAx>
        <c:axId val="16349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chemeClr val="tx1"/>
                    </a:solidFill>
                  </a:rPr>
                  <a:t>US</a:t>
                </a:r>
                <a:r>
                  <a:rPr lang="en-GB" sz="1050" baseline="0">
                    <a:solidFill>
                      <a:schemeClr val="tx1"/>
                    </a:solidFill>
                  </a:rPr>
                  <a:t> $ In Millions </a:t>
                </a:r>
                <a:endParaRPr lang="en-GB" sz="105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6602652217854861E-2"/>
              <c:y val="0.35132087789487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936527"/>
        <c:crosses val="autoZero"/>
        <c:crossBetween val="between"/>
      </c:valAx>
      <c:valAx>
        <c:axId val="16349326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PERCENTAGE</a:t>
                </a:r>
                <a:r>
                  <a:rPr lang="en-GB" baseline="0">
                    <a:solidFill>
                      <a:schemeClr val="tx1"/>
                    </a:solidFill>
                  </a:rPr>
                  <a:t> FLUCTUATION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938447"/>
        <c:crosses val="max"/>
        <c:crossBetween val="between"/>
      </c:valAx>
      <c:catAx>
        <c:axId val="16349384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493268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916525284334208"/>
          <c:y val="0.92911061164223396"/>
          <c:w val="0.53340976130480144"/>
          <c:h val="5.2295546433239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FCF</a:t>
            </a:r>
            <a:r>
              <a:rPr lang="en-GB" b="1" baseline="0">
                <a:solidFill>
                  <a:schemeClr val="tx1"/>
                </a:solidFill>
              </a:rPr>
              <a:t> Comparative Analysis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Flow Annualy'!$A$105</c:f>
              <c:strCache>
                <c:ptCount val="1"/>
                <c:pt idx="0">
                  <c:v>PayPal Free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'Cash Flow Annualy'!$B$104:$G$104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'Cash Flow Annualy'!$B$105:$G$105</c:f>
              <c:numCache>
                <c:formatCode>0</c:formatCode>
                <c:ptCount val="6"/>
                <c:pt idx="0">
                  <c:v>4660</c:v>
                </c:pt>
                <c:pt idx="1">
                  <c:v>3384</c:v>
                </c:pt>
                <c:pt idx="2">
                  <c:v>5473</c:v>
                </c:pt>
                <c:pt idx="3">
                  <c:v>4894</c:v>
                </c:pt>
                <c:pt idx="4">
                  <c:v>5112</c:v>
                </c:pt>
                <c:pt idx="5">
                  <c:v>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E-4397-A9A3-D174A8ED5DB5}"/>
            </c:ext>
          </c:extLst>
        </c:ser>
        <c:ser>
          <c:idx val="1"/>
          <c:order val="1"/>
          <c:tx>
            <c:strRef>
              <c:f>'Cash Flow Annualy'!$A$106</c:f>
              <c:strCache>
                <c:ptCount val="1"/>
                <c:pt idx="0">
                  <c:v>Payoneer Global Free Cash 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'Cash Flow Annualy'!$B$104:$G$104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'Cash Flow Annualy'!$B$106:$G$106</c:f>
              <c:numCache>
                <c:formatCode>0</c:formatCode>
                <c:ptCount val="6"/>
                <c:pt idx="0">
                  <c:v>-16.850000000000001</c:v>
                </c:pt>
                <c:pt idx="1">
                  <c:v>-31.6</c:v>
                </c:pt>
                <c:pt idx="2">
                  <c:v>-4.51</c:v>
                </c:pt>
                <c:pt idx="3">
                  <c:v>-0.88</c:v>
                </c:pt>
                <c:pt idx="4">
                  <c:v>55.13</c:v>
                </c:pt>
                <c:pt idx="5">
                  <c:v>111.7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E-4397-A9A3-D174A8ED5DB5}"/>
            </c:ext>
          </c:extLst>
        </c:ser>
        <c:ser>
          <c:idx val="2"/>
          <c:order val="2"/>
          <c:tx>
            <c:strRef>
              <c:f>'Cash Flow Annualy'!$A$107</c:f>
              <c:strCache>
                <c:ptCount val="1"/>
                <c:pt idx="0">
                  <c:v>Block, Inc. (SQ) Free Cash 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'Cash Flow Annualy'!$B$104:$G$104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'Cash Flow Annualy'!$B$107:$G$107</c:f>
              <c:numCache>
                <c:formatCode>0</c:formatCode>
                <c:ptCount val="6"/>
                <c:pt idx="0">
                  <c:v>233.88</c:v>
                </c:pt>
                <c:pt idx="1">
                  <c:v>265.13</c:v>
                </c:pt>
                <c:pt idx="2">
                  <c:v>34.71</c:v>
                </c:pt>
                <c:pt idx="3">
                  <c:v>713.51</c:v>
                </c:pt>
                <c:pt idx="4">
                  <c:v>5.09</c:v>
                </c:pt>
                <c:pt idx="5">
                  <c:v>-50.19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E-4397-A9A3-D174A8ED5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506991"/>
        <c:axId val="600508431"/>
      </c:lineChart>
      <c:catAx>
        <c:axId val="6005069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08431"/>
        <c:crosses val="autoZero"/>
        <c:auto val="1"/>
        <c:lblAlgn val="ctr"/>
        <c:lblOffset val="100"/>
        <c:noMultiLvlLbl val="0"/>
      </c:catAx>
      <c:valAx>
        <c:axId val="6005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</a:rPr>
                  <a:t>US DOLLARS IN MILLIONS</a:t>
                </a:r>
              </a:p>
            </c:rich>
          </c:tx>
          <c:layout>
            <c:manualLayout>
              <c:xMode val="edge"/>
              <c:yMode val="edge"/>
              <c:x val="2.0152669817619061E-2"/>
              <c:y val="0.11889644501100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06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Comparative Analysis on Index of Investment Cash Outflow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'Cash Flow Annualy'!$A$48</c:f>
              <c:strCache>
                <c:ptCount val="1"/>
                <c:pt idx="0">
                  <c:v>PayPal's Index of Investment Cash Outflows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'Cash Flow Annualy'!$B$47:$G$47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'Cash Flow Annualy'!$B$48:$G$48</c:f>
              <c:numCache>
                <c:formatCode>0%</c:formatCode>
                <c:ptCount val="6"/>
                <c:pt idx="0">
                  <c:v>0.45764029224312142</c:v>
                </c:pt>
                <c:pt idx="1">
                  <c:v>0.81783221763281588</c:v>
                </c:pt>
                <c:pt idx="2">
                  <c:v>0.91697611261985257</c:v>
                </c:pt>
                <c:pt idx="3">
                  <c:v>0.61814394816014806</c:v>
                </c:pt>
                <c:pt idx="4">
                  <c:v>0.44143785647963923</c:v>
                </c:pt>
                <c:pt idx="5">
                  <c:v>0.41335740072202165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9-422D-8FCA-A4584DF429B9}"/>
            </c:ext>
          </c:extLst>
        </c:ser>
        <c:ser>
          <c:idx val="1"/>
          <c:order val="1"/>
          <c:tx>
            <c:strRef>
              <c:f>'Cash Flow Annualy'!$A$49</c:f>
              <c:strCache>
                <c:ptCount val="1"/>
                <c:pt idx="0">
                  <c:v>Block Inc. SQ Index of Investment Cash Outflows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'Cash Flow Annualy'!$B$47:$G$47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'Cash Flow Annualy'!$B$49:$G$49</c:f>
              <c:numCache>
                <c:formatCode>0%</c:formatCode>
                <c:ptCount val="6"/>
                <c:pt idx="0">
                  <c:v>0.2</c:v>
                </c:pt>
                <c:pt idx="1">
                  <c:v>0.21</c:v>
                </c:pt>
                <c:pt idx="2">
                  <c:v>0.35</c:v>
                </c:pt>
                <c:pt idx="3">
                  <c:v>0.38</c:v>
                </c:pt>
                <c:pt idx="4">
                  <c:v>0.25</c:v>
                </c:pt>
                <c:pt idx="5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9-422D-8FCA-A4584DF429B9}"/>
            </c:ext>
          </c:extLst>
        </c:ser>
        <c:ser>
          <c:idx val="2"/>
          <c:order val="2"/>
          <c:tx>
            <c:strRef>
              <c:f>'Cash Flow Annualy'!$A$50</c:f>
              <c:strCache>
                <c:ptCount val="1"/>
                <c:pt idx="0">
                  <c:v>Payoneer Inc. Index of Investment Cash Outflows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'Cash Flow Annualy'!$B$47:$G$47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'Cash Flow Annualy'!$B$50:$G$50</c:f>
              <c:numCache>
                <c:formatCode>0%</c:formatCode>
                <c:ptCount val="6"/>
                <c:pt idx="0">
                  <c:v>0.11</c:v>
                </c:pt>
                <c:pt idx="1">
                  <c:v>0.12</c:v>
                </c:pt>
                <c:pt idx="2">
                  <c:v>0.05</c:v>
                </c:pt>
                <c:pt idx="3">
                  <c:v>0.18</c:v>
                </c:pt>
                <c:pt idx="4">
                  <c:v>0.16</c:v>
                </c:pt>
                <c:pt idx="5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79-422D-8FCA-A4584DF429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91195647"/>
        <c:axId val="291184127"/>
      </c:barChart>
      <c:catAx>
        <c:axId val="29119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84127"/>
        <c:crosses val="autoZero"/>
        <c:auto val="1"/>
        <c:lblAlgn val="ctr"/>
        <c:lblOffset val="100"/>
        <c:noMultiLvlLbl val="0"/>
      </c:catAx>
      <c:valAx>
        <c:axId val="29118412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9119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Paypal's Income</a:t>
            </a:r>
            <a:r>
              <a:rPr lang="en-GB" b="1" baseline="0"/>
              <a:t> 10 Years Trend Analysis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Statement Annual'!$A$46</c:f>
              <c:strCache>
                <c:ptCount val="1"/>
                <c:pt idx="0">
                  <c:v>Operating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'Income Statement Annual'!$C$45:$M$45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'Income Statement Annual'!$C$46:$M$46</c:f>
              <c:numCache>
                <c:formatCode>0</c:formatCode>
                <c:ptCount val="11"/>
                <c:pt idx="0">
                  <c:v>1091</c:v>
                </c:pt>
                <c:pt idx="1">
                  <c:v>1268</c:v>
                </c:pt>
                <c:pt idx="2">
                  <c:v>1461</c:v>
                </c:pt>
                <c:pt idx="3">
                  <c:v>1586</c:v>
                </c:pt>
                <c:pt idx="4">
                  <c:v>2127</c:v>
                </c:pt>
                <c:pt idx="5">
                  <c:v>2194</c:v>
                </c:pt>
                <c:pt idx="6">
                  <c:v>2719</c:v>
                </c:pt>
                <c:pt idx="7">
                  <c:v>3289</c:v>
                </c:pt>
                <c:pt idx="8">
                  <c:v>4262</c:v>
                </c:pt>
                <c:pt idx="9">
                  <c:v>3837</c:v>
                </c:pt>
                <c:pt idx="10">
                  <c:v>5028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3-4F6F-89E6-20E327F108FB}"/>
            </c:ext>
          </c:extLst>
        </c:ser>
        <c:ser>
          <c:idx val="1"/>
          <c:order val="1"/>
          <c:tx>
            <c:strRef>
              <c:f>'Income Statement Annual'!$A$47</c:f>
              <c:strCache>
                <c:ptCount val="1"/>
                <c:pt idx="0">
                  <c:v>Pretax Income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'Income Statement Annual'!$C$45:$M$45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'Income Statement Annual'!$C$47:$M$47</c:f>
              <c:numCache>
                <c:formatCode>0</c:formatCode>
                <c:ptCount val="11"/>
                <c:pt idx="0">
                  <c:v>1084</c:v>
                </c:pt>
                <c:pt idx="1">
                  <c:v>1261</c:v>
                </c:pt>
                <c:pt idx="2">
                  <c:v>1488</c:v>
                </c:pt>
                <c:pt idx="3">
                  <c:v>1631</c:v>
                </c:pt>
                <c:pt idx="4">
                  <c:v>2200</c:v>
                </c:pt>
                <c:pt idx="5">
                  <c:v>2376</c:v>
                </c:pt>
                <c:pt idx="6">
                  <c:v>2998</c:v>
                </c:pt>
                <c:pt idx="7">
                  <c:v>5065</c:v>
                </c:pt>
                <c:pt idx="8">
                  <c:v>4099</c:v>
                </c:pt>
                <c:pt idx="9">
                  <c:v>3366</c:v>
                </c:pt>
                <c:pt idx="10">
                  <c:v>5411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3-4F6F-89E6-20E327F108FB}"/>
            </c:ext>
          </c:extLst>
        </c:ser>
        <c:ser>
          <c:idx val="2"/>
          <c:order val="2"/>
          <c:tx>
            <c:strRef>
              <c:f>'Income Statement Annual'!$A$48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'Income Statement Annual'!$C$45:$M$45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'Income Statement Annual'!$C$48:$M$48</c:f>
              <c:numCache>
                <c:formatCode>0</c:formatCode>
                <c:ptCount val="11"/>
                <c:pt idx="0">
                  <c:v>955</c:v>
                </c:pt>
                <c:pt idx="1">
                  <c:v>419</c:v>
                </c:pt>
                <c:pt idx="2">
                  <c:v>1228</c:v>
                </c:pt>
                <c:pt idx="3">
                  <c:v>1401</c:v>
                </c:pt>
                <c:pt idx="4">
                  <c:v>1795</c:v>
                </c:pt>
                <c:pt idx="5">
                  <c:v>2057</c:v>
                </c:pt>
                <c:pt idx="6">
                  <c:v>2459</c:v>
                </c:pt>
                <c:pt idx="7">
                  <c:v>4202</c:v>
                </c:pt>
                <c:pt idx="8">
                  <c:v>4169</c:v>
                </c:pt>
                <c:pt idx="9">
                  <c:v>2419</c:v>
                </c:pt>
                <c:pt idx="10">
                  <c:v>4246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3-4F6F-89E6-20E327F10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247343"/>
        <c:axId val="1768238223"/>
      </c:barChart>
      <c:catAx>
        <c:axId val="176824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>
                    <a:solidFill>
                      <a:schemeClr val="tx1"/>
                    </a:solidFill>
                  </a:rPr>
                  <a:t>Years</a:t>
                </a:r>
                <a:r>
                  <a:rPr lang="en-GB" sz="1100" b="1" baseline="0">
                    <a:solidFill>
                      <a:schemeClr val="tx1"/>
                    </a:solidFill>
                  </a:rPr>
                  <a:t> </a:t>
                </a:r>
                <a:endParaRPr lang="en-GB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238223"/>
        <c:crosses val="autoZero"/>
        <c:auto val="1"/>
        <c:lblAlgn val="ctr"/>
        <c:lblOffset val="100"/>
        <c:noMultiLvlLbl val="0"/>
      </c:catAx>
      <c:valAx>
        <c:axId val="1768238223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US $ In Millions</a:t>
                </a:r>
              </a:p>
            </c:rich>
          </c:tx>
          <c:layout>
            <c:manualLayout>
              <c:xMode val="edge"/>
              <c:yMode val="edge"/>
              <c:x val="6.2176175949765567E-3"/>
              <c:y val="0.32992827629219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24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011767421057217"/>
          <c:y val="0.92120423065928636"/>
          <c:w val="0.78040825307299122"/>
          <c:h val="5.8993789142693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Comparative Analysis of PayPal's Revenue 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Statement Annual'!$A$68</c:f>
              <c:strCache>
                <c:ptCount val="1"/>
                <c:pt idx="0">
                  <c:v>PayPal's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Statement Annual'!$B$67:$M$67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'Income Statement Annual'!$B$68:$M$68</c:f>
              <c:numCache>
                <c:formatCode>0</c:formatCode>
                <c:ptCount val="12"/>
                <c:pt idx="0">
                  <c:v>5662</c:v>
                </c:pt>
                <c:pt idx="1">
                  <c:v>6727</c:v>
                </c:pt>
                <c:pt idx="2">
                  <c:v>8025</c:v>
                </c:pt>
                <c:pt idx="3">
                  <c:v>9248</c:v>
                </c:pt>
                <c:pt idx="4">
                  <c:v>10842</c:v>
                </c:pt>
                <c:pt idx="5">
                  <c:v>13094</c:v>
                </c:pt>
                <c:pt idx="6">
                  <c:v>15451</c:v>
                </c:pt>
                <c:pt idx="7">
                  <c:v>17772</c:v>
                </c:pt>
                <c:pt idx="8">
                  <c:v>21454</c:v>
                </c:pt>
                <c:pt idx="9">
                  <c:v>25371</c:v>
                </c:pt>
                <c:pt idx="10">
                  <c:v>27518</c:v>
                </c:pt>
                <c:pt idx="11">
                  <c:v>29771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0-4430-B077-CE70215FB9D9}"/>
            </c:ext>
          </c:extLst>
        </c:ser>
        <c:ser>
          <c:idx val="1"/>
          <c:order val="1"/>
          <c:tx>
            <c:strRef>
              <c:f>'Income Statement Annual'!$A$69</c:f>
              <c:strCache>
                <c:ptCount val="1"/>
                <c:pt idx="0">
                  <c:v>Block Inc. (SQ)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Statement Annual'!$B$67:$M$67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'Income Statement Annual'!$B$69:$M$69</c:f>
              <c:numCache>
                <c:formatCode>0</c:formatCode>
                <c:ptCount val="12"/>
                <c:pt idx="0">
                  <c:v>203.44900000000001</c:v>
                </c:pt>
                <c:pt idx="1">
                  <c:v>552.43299999999999</c:v>
                </c:pt>
                <c:pt idx="2">
                  <c:v>850.19200000000001</c:v>
                </c:pt>
                <c:pt idx="3">
                  <c:v>1267.1179999999999</c:v>
                </c:pt>
                <c:pt idx="4">
                  <c:v>1708.721</c:v>
                </c:pt>
                <c:pt idx="5">
                  <c:v>2214.2530000000002</c:v>
                </c:pt>
                <c:pt idx="6">
                  <c:v>3298.1770000000001</c:v>
                </c:pt>
                <c:pt idx="7">
                  <c:v>4713.5</c:v>
                </c:pt>
                <c:pt idx="8">
                  <c:v>9497.5779999999995</c:v>
                </c:pt>
                <c:pt idx="9">
                  <c:v>17661.203000000001</c:v>
                </c:pt>
                <c:pt idx="10">
                  <c:v>17531.587</c:v>
                </c:pt>
                <c:pt idx="11">
                  <c:v>21915.623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0-4430-B077-CE70215FB9D9}"/>
            </c:ext>
          </c:extLst>
        </c:ser>
        <c:ser>
          <c:idx val="2"/>
          <c:order val="2"/>
          <c:tx>
            <c:strRef>
              <c:f>'Income Statement Annual'!$A$70</c:f>
              <c:strCache>
                <c:ptCount val="1"/>
                <c:pt idx="0">
                  <c:v>Payoneer Global 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Statement Annual'!$B$67:$M$67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'Income Statement Annual'!$B$70:$M$70</c:f>
              <c:numCache>
                <c:formatCode>General</c:formatCode>
                <c:ptCount val="12"/>
                <c:pt idx="6" formatCode="0.00">
                  <c:v>260.13499999999999</c:v>
                </c:pt>
                <c:pt idx="7" formatCode="0.00">
                  <c:v>317.75</c:v>
                </c:pt>
                <c:pt idx="8" formatCode="0.00">
                  <c:v>345.59199999999998</c:v>
                </c:pt>
                <c:pt idx="9" formatCode="0.00">
                  <c:v>473.40300000000002</c:v>
                </c:pt>
                <c:pt idx="10" formatCode="0.00">
                  <c:v>627.62300000000005</c:v>
                </c:pt>
                <c:pt idx="11" formatCode="0.00">
                  <c:v>831.10299999999995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0-4430-B077-CE70215FB9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7267375"/>
        <c:axId val="1987268335"/>
      </c:lineChart>
      <c:catAx>
        <c:axId val="198726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YEARS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52096983531430463"/>
              <c:y val="0.85812419794573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268335"/>
        <c:crosses val="autoZero"/>
        <c:auto val="1"/>
        <c:lblAlgn val="ctr"/>
        <c:lblOffset val="100"/>
        <c:noMultiLvlLbl val="0"/>
      </c:catAx>
      <c:valAx>
        <c:axId val="19872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US $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26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385779195149771"/>
          <c:y val="0.90785873192689226"/>
          <c:w val="0.74307806543958965"/>
          <c:h val="7.4797093644429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PayPal's Comperative Analysis - Revenue Growth Rate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118468797957632E-2"/>
          <c:y val="0.1332677705695218"/>
          <c:w val="0.86492528433945759"/>
          <c:h val="0.700023488587908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'Income Statement Annual'!$A$54</c:f>
              <c:strCache>
                <c:ptCount val="1"/>
                <c:pt idx="0">
                  <c:v>PayPal's Revenue Growth (YoY)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'Income Statement Annual'!$B$53:$L$53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'Income Statement Annual'!$B$54:$L$54</c:f>
              <c:numCache>
                <c:formatCode>0.00%</c:formatCode>
                <c:ptCount val="11"/>
                <c:pt idx="0">
                  <c:v>0.18809607912398452</c:v>
                </c:pt>
                <c:pt idx="1">
                  <c:v>0.19295376839601608</c:v>
                </c:pt>
                <c:pt idx="2">
                  <c:v>0.15239875389408097</c:v>
                </c:pt>
                <c:pt idx="3">
                  <c:v>0.17236159169550169</c:v>
                </c:pt>
                <c:pt idx="4">
                  <c:v>0.20771075447334431</c:v>
                </c:pt>
                <c:pt idx="5">
                  <c:v>0.18000610966855057</c:v>
                </c:pt>
                <c:pt idx="6">
                  <c:v>0.15021681444566704</c:v>
                </c:pt>
                <c:pt idx="7">
                  <c:v>0.20717983344586988</c:v>
                </c:pt>
                <c:pt idx="8">
                  <c:v>0.18257667567819524</c:v>
                </c:pt>
                <c:pt idx="9">
                  <c:v>8.4624177210200546E-2</c:v>
                </c:pt>
                <c:pt idx="10">
                  <c:v>8.1873682680427384E-2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4-4BF0-A96E-5CAB064605A1}"/>
            </c:ext>
          </c:extLst>
        </c:ser>
        <c:ser>
          <c:idx val="1"/>
          <c:order val="1"/>
          <c:tx>
            <c:strRef>
              <c:f>'Income Statement Annual'!$A$55</c:f>
              <c:strCache>
                <c:ptCount val="1"/>
                <c:pt idx="0">
                  <c:v>Block Inc. (SQ)  Revenue Growth (YoY)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'Income Statement Annual'!$B$53:$L$53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'Income Statement Annual'!$B$55:$L$55</c:f>
              <c:numCache>
                <c:formatCode>0.00%</c:formatCode>
                <c:ptCount val="11"/>
                <c:pt idx="0">
                  <c:v>1.7153389793019382</c:v>
                </c:pt>
                <c:pt idx="1">
                  <c:v>0.53899567911402824</c:v>
                </c:pt>
                <c:pt idx="2">
                  <c:v>0.49039040593183647</c:v>
                </c:pt>
                <c:pt idx="3">
                  <c:v>0.34850976783535548</c:v>
                </c:pt>
                <c:pt idx="4">
                  <c:v>0.29585403351395567</c:v>
                </c:pt>
                <c:pt idx="5">
                  <c:v>0.48952129679851408</c:v>
                </c:pt>
                <c:pt idx="6">
                  <c:v>0.42912281542197395</c:v>
                </c:pt>
                <c:pt idx="7">
                  <c:v>1.0149735865068421</c:v>
                </c:pt>
                <c:pt idx="8">
                  <c:v>0.85954808689120532</c:v>
                </c:pt>
                <c:pt idx="9">
                  <c:v>-7.3390244141353644E-3</c:v>
                </c:pt>
                <c:pt idx="10">
                  <c:v>0.25006498270806854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4-4BF0-A96E-5CAB064605A1}"/>
            </c:ext>
          </c:extLst>
        </c:ser>
        <c:ser>
          <c:idx val="2"/>
          <c:order val="2"/>
          <c:tx>
            <c:strRef>
              <c:f>'Income Statement Annual'!$A$56</c:f>
              <c:strCache>
                <c:ptCount val="1"/>
                <c:pt idx="0">
                  <c:v>Payoneer Global Revenue Growth (YoY)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'Income Statement Annual'!$B$53:$L$53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'Income Statement Annual'!$B$56:$L$56</c:f>
              <c:numCache>
                <c:formatCode>General</c:formatCode>
                <c:ptCount val="11"/>
                <c:pt idx="6" formatCode="0.00%">
                  <c:v>0.22148115401618385</c:v>
                </c:pt>
                <c:pt idx="7" formatCode="0.00%">
                  <c:v>8.7622344610542857E-2</c:v>
                </c:pt>
                <c:pt idx="8" formatCode="0.00%">
                  <c:v>0.36983205629759941</c:v>
                </c:pt>
                <c:pt idx="9" formatCode="0.00%">
                  <c:v>0.32576895372441661</c:v>
                </c:pt>
                <c:pt idx="10" formatCode="0.00%">
                  <c:v>0.32420736652417137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4-4BF0-A96E-5CAB06460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87272655"/>
        <c:axId val="1987272175"/>
      </c:barChart>
      <c:catAx>
        <c:axId val="198727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272175"/>
        <c:crosses val="autoZero"/>
        <c:auto val="1"/>
        <c:lblAlgn val="ctr"/>
        <c:lblOffset val="100"/>
        <c:noMultiLvlLbl val="0"/>
      </c:catAx>
      <c:valAx>
        <c:axId val="19872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27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516529696083089E-2"/>
          <c:y val="0.87639606992738084"/>
          <c:w val="0.85028194426516346"/>
          <c:h val="0.106306634738553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PayPal's Comperative Analysis - NET INCOME </a:t>
            </a:r>
          </a:p>
        </c:rich>
      </c:tx>
      <c:layout>
        <c:manualLayout>
          <c:xMode val="edge"/>
          <c:yMode val="edge"/>
          <c:x val="0.29079757250821936"/>
          <c:y val="1.2115705560498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636403592233467E-2"/>
          <c:y val="6.0034738304770713E-2"/>
          <c:w val="0.93192490331194422"/>
          <c:h val="0.828387563686892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'Income Statement Annual'!$A$76</c:f>
              <c:strCache>
                <c:ptCount val="1"/>
                <c:pt idx="0">
                  <c:v>PayPal's Inc. Net 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Statement Annual'!$B$75:$M$75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'Income Statement Annual'!$B$76:$M$76</c:f>
              <c:numCache>
                <c:formatCode>0</c:formatCode>
                <c:ptCount val="12"/>
                <c:pt idx="0">
                  <c:v>778</c:v>
                </c:pt>
                <c:pt idx="1">
                  <c:v>955</c:v>
                </c:pt>
                <c:pt idx="2">
                  <c:v>419</c:v>
                </c:pt>
                <c:pt idx="3">
                  <c:v>1228</c:v>
                </c:pt>
                <c:pt idx="4">
                  <c:v>1401</c:v>
                </c:pt>
                <c:pt idx="5">
                  <c:v>1795</c:v>
                </c:pt>
                <c:pt idx="6">
                  <c:v>2057</c:v>
                </c:pt>
                <c:pt idx="7">
                  <c:v>2459</c:v>
                </c:pt>
                <c:pt idx="8">
                  <c:v>4202</c:v>
                </c:pt>
                <c:pt idx="9">
                  <c:v>4169</c:v>
                </c:pt>
                <c:pt idx="10">
                  <c:v>2419</c:v>
                </c:pt>
                <c:pt idx="11">
                  <c:v>4246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7-4EF1-994D-86FBA9455358}"/>
            </c:ext>
          </c:extLst>
        </c:ser>
        <c:ser>
          <c:idx val="1"/>
          <c:order val="1"/>
          <c:tx>
            <c:strRef>
              <c:f>'Income Statement Annual'!$A$77</c:f>
              <c:strCache>
                <c:ptCount val="1"/>
                <c:pt idx="0">
                  <c:v>Block Inc. (SQ) Net Income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Statement Annual'!$B$75:$M$75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'Income Statement Annual'!$B$77:$M$77</c:f>
              <c:numCache>
                <c:formatCode>0</c:formatCode>
                <c:ptCount val="12"/>
                <c:pt idx="0">
                  <c:v>-85.198999999999998</c:v>
                </c:pt>
                <c:pt idx="1">
                  <c:v>-104.49299999999999</c:v>
                </c:pt>
                <c:pt idx="2">
                  <c:v>-154.09299999999999</c:v>
                </c:pt>
                <c:pt idx="3">
                  <c:v>-179.81700000000001</c:v>
                </c:pt>
                <c:pt idx="4">
                  <c:v>-171.59</c:v>
                </c:pt>
                <c:pt idx="5">
                  <c:v>-62.813000000000002</c:v>
                </c:pt>
                <c:pt idx="6">
                  <c:v>-38.453000000000003</c:v>
                </c:pt>
                <c:pt idx="7">
                  <c:v>375.44600000000003</c:v>
                </c:pt>
                <c:pt idx="8">
                  <c:v>213.10499999999999</c:v>
                </c:pt>
                <c:pt idx="9">
                  <c:v>166.28399999999999</c:v>
                </c:pt>
                <c:pt idx="10">
                  <c:v>-540.74699999999996</c:v>
                </c:pt>
                <c:pt idx="11">
                  <c:v>9.7720000000000002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7-4EF1-994D-86FBA9455358}"/>
            </c:ext>
          </c:extLst>
        </c:ser>
        <c:ser>
          <c:idx val="2"/>
          <c:order val="2"/>
          <c:tx>
            <c:strRef>
              <c:f>'Income Statement Annual'!$A$78</c:f>
              <c:strCache>
                <c:ptCount val="1"/>
                <c:pt idx="0">
                  <c:v>Payoneer Global Net Income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Statement Annual'!$B$75:$M$75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'Income Statement Annual'!$B$78:$M$78</c:f>
              <c:numCache>
                <c:formatCode>General</c:formatCode>
                <c:ptCount val="12"/>
                <c:pt idx="6" formatCode="0.00">
                  <c:v>-7.1890000000000001</c:v>
                </c:pt>
                <c:pt idx="7" formatCode="0.00">
                  <c:v>-0.625</c:v>
                </c:pt>
                <c:pt idx="8" formatCode="0.00">
                  <c:v>-23.745999999999999</c:v>
                </c:pt>
                <c:pt idx="9" formatCode="0.00">
                  <c:v>-33.987000000000002</c:v>
                </c:pt>
                <c:pt idx="10" formatCode="0.00">
                  <c:v>-11.97</c:v>
                </c:pt>
                <c:pt idx="11" formatCode="0.00">
                  <c:v>93.332999999999998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E7-4EF1-994D-86FBA9455358}"/>
            </c:ext>
          </c:extLst>
        </c:ser>
        <c:ser>
          <c:idx val="3"/>
          <c:order val="3"/>
          <c:tx>
            <c:strRef>
              <c:f>'Income Statement Annual'!$A$79</c:f>
              <c:strCache>
                <c:ptCount val="1"/>
                <c:pt idx="0">
                  <c:v>Wise plc (LON: WISE)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'Income Statement Annual'!$B$75:$M$75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'Income Statement Annual'!$B$79:$M$79</c:f>
              <c:numCache>
                <c:formatCode>General</c:formatCode>
                <c:ptCount val="12"/>
                <c:pt idx="2" formatCode="0">
                  <c:v>-2.0122770000000001</c:v>
                </c:pt>
                <c:pt idx="3" formatCode="0">
                  <c:v>-11.146000000000001</c:v>
                </c:pt>
                <c:pt idx="4" formatCode="0">
                  <c:v>-17.574000000000002</c:v>
                </c:pt>
                <c:pt idx="5" formatCode="0">
                  <c:v>6.1920000000000002</c:v>
                </c:pt>
                <c:pt idx="6" formatCode="0">
                  <c:v>6.2</c:v>
                </c:pt>
                <c:pt idx="7" formatCode="0">
                  <c:v>10.3</c:v>
                </c:pt>
                <c:pt idx="8" formatCode="0">
                  <c:v>15</c:v>
                </c:pt>
                <c:pt idx="9" formatCode="0">
                  <c:v>30.9</c:v>
                </c:pt>
                <c:pt idx="10" formatCode="0">
                  <c:v>32.9</c:v>
                </c:pt>
                <c:pt idx="11" formatCode="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E7-4EF1-994D-86FBA9455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"/>
        <c:axId val="2021764975"/>
        <c:axId val="2021766895"/>
      </c:barChart>
      <c:catAx>
        <c:axId val="202176497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66895"/>
        <c:crossesAt val="0"/>
        <c:auto val="1"/>
        <c:lblAlgn val="ctr"/>
        <c:lblOffset val="100"/>
        <c:noMultiLvlLbl val="0"/>
      </c:catAx>
      <c:valAx>
        <c:axId val="202176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64975"/>
        <c:crosses val="autoZero"/>
        <c:crossBetween val="between"/>
        <c:majorUnit val="600"/>
        <c:minorUnit val="100"/>
      </c:valAx>
      <c:spPr>
        <a:noFill/>
        <a:ln>
          <a:solidFill>
            <a:schemeClr val="tx1">
              <a:lumMod val="15000"/>
              <a:lumOff val="85000"/>
            </a:schemeClr>
          </a:solidFill>
          <a:prstDash val="solid"/>
        </a:ln>
        <a:effectLst>
          <a:softEdge rad="139700"/>
        </a:effectLst>
      </c:spPr>
    </c:plotArea>
    <c:legend>
      <c:legendPos val="b"/>
      <c:layout>
        <c:manualLayout>
          <c:xMode val="edge"/>
          <c:yMode val="edge"/>
          <c:x val="0.10218273699216275"/>
          <c:y val="0.94427498633316387"/>
          <c:w val="0.82191694581072594"/>
          <c:h val="4.1108692107761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PayPal's</a:t>
            </a:r>
            <a:r>
              <a:rPr lang="en-GB" b="1" baseline="0"/>
              <a:t> Operating Expense Distribution 2023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DFB-4F90-B3D1-F5D47D0CC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FB-4F90-B3D1-F5D47D0CC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DFB-4F90-B3D1-F5D47D0CC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FB-4F90-B3D1-F5D47D0CC7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FB-4F90-B3D1-F5D47D0CC7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DFB-4F90-B3D1-F5D47D0CC7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FB-4F90-B3D1-F5D47D0CC784}"/>
              </c:ext>
            </c:extLst>
          </c:dPt>
          <c:dLbls>
            <c:dLbl>
              <c:idx val="0"/>
              <c:layout>
                <c:manualLayout>
                  <c:x val="-0.14819352175963404"/>
                  <c:y val="-0.1017836695767592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FB-4F90-B3D1-F5D47D0CC784}"/>
                </c:ext>
              </c:extLst>
            </c:dLbl>
            <c:dLbl>
              <c:idx val="1"/>
              <c:layout>
                <c:manualLayout>
                  <c:x val="7.0195591526521689E-2"/>
                  <c:y val="-0.103984869801134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FB-4F90-B3D1-F5D47D0CC784}"/>
                </c:ext>
              </c:extLst>
            </c:dLbl>
            <c:dLbl>
              <c:idx val="2"/>
              <c:layout>
                <c:manualLayout>
                  <c:x val="0.10697538883958006"/>
                  <c:y val="-6.177661002577088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FB-4F90-B3D1-F5D47D0CC784}"/>
                </c:ext>
              </c:extLst>
            </c:dLbl>
            <c:dLbl>
              <c:idx val="3"/>
              <c:layout>
                <c:manualLayout>
                  <c:x val="0.12114735209219056"/>
                  <c:y val="2.8960775684530298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FB-4F90-B3D1-F5D47D0CC784}"/>
                </c:ext>
              </c:extLst>
            </c:dLbl>
            <c:dLbl>
              <c:idx val="4"/>
              <c:layout>
                <c:manualLayout>
                  <c:x val="9.69766309885845E-2"/>
                  <c:y val="0.1038020868475831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FB-4F90-B3D1-F5D47D0CC784}"/>
                </c:ext>
              </c:extLst>
            </c:dLbl>
            <c:dLbl>
              <c:idx val="5"/>
              <c:layout>
                <c:manualLayout>
                  <c:x val="4.5266491514027979E-2"/>
                  <c:y val="0.141145449912938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FB-4F90-B3D1-F5D47D0CC7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FB-4F90-B3D1-F5D47D0CC7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ptos Black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'OP. EXP. BREAK DOWN'!$A$6:$A$12</c:f>
              <c:strCache>
                <c:ptCount val="7"/>
                <c:pt idx="0">
                  <c:v>Transaction expense</c:v>
                </c:pt>
                <c:pt idx="1">
                  <c:v>Transaction and credit losses</c:v>
                </c:pt>
                <c:pt idx="2">
                  <c:v>Customer support and operations</c:v>
                </c:pt>
                <c:pt idx="3">
                  <c:v>Sales and marketing</c:v>
                </c:pt>
                <c:pt idx="4">
                  <c:v>Technology and development</c:v>
                </c:pt>
                <c:pt idx="5">
                  <c:v>General and administrative</c:v>
                </c:pt>
                <c:pt idx="6">
                  <c:v>Restructuring and other charges</c:v>
                </c:pt>
              </c:strCache>
            </c:strRef>
          </c:cat>
          <c:val>
            <c:numRef>
              <c:f>'OP. EXP. BREAK DOWN'!$B$6:$B$12</c:f>
              <c:numCache>
                <c:formatCode>#,##0</c:formatCode>
                <c:ptCount val="7"/>
                <c:pt idx="0">
                  <c:v>-14385</c:v>
                </c:pt>
                <c:pt idx="1">
                  <c:v>-1682</c:v>
                </c:pt>
                <c:pt idx="2">
                  <c:v>-1919</c:v>
                </c:pt>
                <c:pt idx="3">
                  <c:v>-1809</c:v>
                </c:pt>
                <c:pt idx="4">
                  <c:v>-2973</c:v>
                </c:pt>
                <c:pt idx="5">
                  <c:v>-2059</c:v>
                </c:pt>
                <c:pt idx="6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B-4F90-B3D1-F5D47D0CC78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>
                <a:solidFill>
                  <a:schemeClr val="tx1"/>
                </a:solidFill>
              </a:rPr>
              <a:t>PayPal's Cash Flow Metrics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Flow Annualy'!$A$71</c:f>
              <c:strCache>
                <c:ptCount val="1"/>
                <c:pt idx="0">
                  <c:v>Operating Cash Flow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0171847150916808E-2"/>
                  <c:y val="-6.5785943449260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363-450F-B87E-059CF452FFF9}"/>
                </c:ext>
              </c:extLst>
            </c:dLbl>
            <c:dLbl>
              <c:idx val="2"/>
              <c:layout>
                <c:manualLayout>
                  <c:x val="-3.0171847150916871E-2"/>
                  <c:y val="-8.62594880139948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363-450F-B87E-059CF452FFF9}"/>
                </c:ext>
              </c:extLst>
            </c:dLbl>
            <c:dLbl>
              <c:idx val="3"/>
              <c:layout>
                <c:manualLayout>
                  <c:x val="-3.0171847150916871E-2"/>
                  <c:y val="-7.74851117719657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363-450F-B87E-059CF452FFF9}"/>
                </c:ext>
              </c:extLst>
            </c:dLbl>
            <c:dLbl>
              <c:idx val="4"/>
              <c:layout>
                <c:manualLayout>
                  <c:x val="-3.0171847150916808E-2"/>
                  <c:y val="-7.45603196912893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363-450F-B87E-059CF452FFF9}"/>
                </c:ext>
              </c:extLst>
            </c:dLbl>
            <c:dLbl>
              <c:idx val="5"/>
              <c:layout>
                <c:manualLayout>
                  <c:x val="-4.7295483445421303E-2"/>
                  <c:y val="-8.91842800946712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363-450F-B87E-059CF452FFF9}"/>
                </c:ext>
              </c:extLst>
            </c:dLbl>
            <c:dLbl>
              <c:idx val="6"/>
              <c:layout>
                <c:manualLayout>
                  <c:x val="-3.1884210780367253E-2"/>
                  <c:y val="-7.45603196912893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363-450F-B87E-059CF452FFF9}"/>
                </c:ext>
              </c:extLst>
            </c:dLbl>
            <c:dLbl>
              <c:idx val="7"/>
              <c:layout>
                <c:manualLayout>
                  <c:x val="-3.0171847150916933E-2"/>
                  <c:y val="-8.918428009467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363-450F-B87E-059CF452FFF9}"/>
                </c:ext>
              </c:extLst>
            </c:dLbl>
            <c:dLbl>
              <c:idx val="8"/>
              <c:layout>
                <c:manualLayout>
                  <c:x val="-3.0171847150916808E-2"/>
                  <c:y val="-6.5785943449260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363-450F-B87E-059CF452FFF9}"/>
                </c:ext>
              </c:extLst>
            </c:dLbl>
            <c:dLbl>
              <c:idx val="9"/>
              <c:layout>
                <c:manualLayout>
                  <c:x val="-3.0171847150916933E-2"/>
                  <c:y val="-7.74851117719657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363-450F-B87E-059CF452FFF9}"/>
                </c:ext>
              </c:extLst>
            </c:dLbl>
            <c:dLbl>
              <c:idx val="10"/>
              <c:layout>
                <c:manualLayout>
                  <c:x val="-3.0171847150916808E-2"/>
                  <c:y val="-6.8710735529936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363-450F-B87E-059CF452FFF9}"/>
                </c:ext>
              </c:extLst>
            </c:dLbl>
            <c:dLbl>
              <c:idx val="11"/>
              <c:layout>
                <c:manualLayout>
                  <c:x val="-3.1884210780367128E-2"/>
                  <c:y val="-8.91842800946711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363-450F-B87E-059CF452FF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 Flow Annualy'!$B$70:$M$70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'Cash Flow Annualy'!$B$71:$M$71</c:f>
              <c:numCache>
                <c:formatCode>0</c:formatCode>
                <c:ptCount val="12"/>
                <c:pt idx="0">
                  <c:v>1565</c:v>
                </c:pt>
                <c:pt idx="1">
                  <c:v>1993</c:v>
                </c:pt>
                <c:pt idx="2">
                  <c:v>2220</c:v>
                </c:pt>
                <c:pt idx="3">
                  <c:v>2546</c:v>
                </c:pt>
                <c:pt idx="4">
                  <c:v>3158</c:v>
                </c:pt>
                <c:pt idx="5">
                  <c:v>2531</c:v>
                </c:pt>
                <c:pt idx="6">
                  <c:v>5480</c:v>
                </c:pt>
                <c:pt idx="7">
                  <c:v>4071</c:v>
                </c:pt>
                <c:pt idx="8">
                  <c:v>6219</c:v>
                </c:pt>
                <c:pt idx="9">
                  <c:v>5797</c:v>
                </c:pt>
                <c:pt idx="10">
                  <c:v>5813</c:v>
                </c:pt>
                <c:pt idx="11">
                  <c:v>4843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3-450F-B87E-059CF452FFF9}"/>
            </c:ext>
          </c:extLst>
        </c:ser>
        <c:ser>
          <c:idx val="1"/>
          <c:order val="1"/>
          <c:tx>
            <c:strRef>
              <c:f>'Cash Flow Annualy'!$A$72</c:f>
              <c:strCache>
                <c:ptCount val="1"/>
                <c:pt idx="0">
                  <c:v>Free Cash Flow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6747119892015937E-2"/>
                  <c:y val="5.4130531858470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63-450F-B87E-059CF452FFF9}"/>
                </c:ext>
              </c:extLst>
            </c:dLbl>
            <c:dLbl>
              <c:idx val="1"/>
              <c:layout>
                <c:manualLayout>
                  <c:x val="-2.3322392633115037E-2"/>
                  <c:y val="6.29049081004994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63-450F-B87E-059CF452FFF9}"/>
                </c:ext>
              </c:extLst>
            </c:dLbl>
            <c:dLbl>
              <c:idx val="2"/>
              <c:layout>
                <c:manualLayout>
                  <c:x val="-3.1884210780367281E-2"/>
                  <c:y val="6.29049081004994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63-450F-B87E-059CF452FFF9}"/>
                </c:ext>
              </c:extLst>
            </c:dLbl>
            <c:dLbl>
              <c:idx val="3"/>
              <c:layout>
                <c:manualLayout>
                  <c:x val="-3.0171847150916871E-2"/>
                  <c:y val="5.99801160198231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63-450F-B87E-059CF452FFF9}"/>
                </c:ext>
              </c:extLst>
            </c:dLbl>
            <c:dLbl>
              <c:idx val="4"/>
              <c:layout>
                <c:manualLayout>
                  <c:x val="-3.1884210780367253E-2"/>
                  <c:y val="4.82809476971177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63-450F-B87E-059CF452FFF9}"/>
                </c:ext>
              </c:extLst>
            </c:dLbl>
            <c:dLbl>
              <c:idx val="5"/>
              <c:layout>
                <c:manualLayout>
                  <c:x val="-2.5034756262565541E-2"/>
                  <c:y val="6.2904908100499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363-450F-B87E-059CF452FFF9}"/>
                </c:ext>
              </c:extLst>
            </c:dLbl>
            <c:dLbl>
              <c:idx val="6"/>
              <c:layout>
                <c:manualLayout>
                  <c:x val="-2.5034756262565478E-2"/>
                  <c:y val="7.46040764232049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363-450F-B87E-059CF452FFF9}"/>
                </c:ext>
              </c:extLst>
            </c:dLbl>
            <c:dLbl>
              <c:idx val="7"/>
              <c:layout>
                <c:manualLayout>
                  <c:x val="-3.1884210780367253E-2"/>
                  <c:y val="7.16792843425286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363-450F-B87E-059CF452FFF9}"/>
                </c:ext>
              </c:extLst>
            </c:dLbl>
            <c:dLbl>
              <c:idx val="8"/>
              <c:layout>
                <c:manualLayout>
                  <c:x val="-2.1610029003664592E-2"/>
                  <c:y val="9.2152828907263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363-450F-B87E-059CF452FFF9}"/>
                </c:ext>
              </c:extLst>
            </c:dLbl>
            <c:dLbl>
              <c:idx val="9"/>
              <c:layout>
                <c:manualLayout>
                  <c:x val="-3.0171847150916933E-2"/>
                  <c:y val="5.41305318584704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363-450F-B87E-059CF452FFF9}"/>
                </c:ext>
              </c:extLst>
            </c:dLbl>
            <c:dLbl>
              <c:idx val="10"/>
              <c:layout>
                <c:manualLayout>
                  <c:x val="-3.0171847150916808E-2"/>
                  <c:y val="7.1679284342528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363-450F-B87E-059CF452FFF9}"/>
                </c:ext>
              </c:extLst>
            </c:dLbl>
            <c:dLbl>
              <c:idx val="11"/>
              <c:layout>
                <c:manualLayout>
                  <c:x val="-3.0171847150916808E-2"/>
                  <c:y val="6.58297001811757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363-450F-B87E-059CF452FF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'Cash Flow Annualy'!$B$70:$M$70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'Cash Flow Annualy'!$B$72:$M$72</c:f>
              <c:numCache>
                <c:formatCode>0</c:formatCode>
                <c:ptCount val="12"/>
                <c:pt idx="0">
                  <c:v>1054</c:v>
                </c:pt>
                <c:pt idx="1">
                  <c:v>1602</c:v>
                </c:pt>
                <c:pt idx="2">
                  <c:v>1728</c:v>
                </c:pt>
                <c:pt idx="3">
                  <c:v>1850</c:v>
                </c:pt>
                <c:pt idx="4">
                  <c:v>2489</c:v>
                </c:pt>
                <c:pt idx="5">
                  <c:v>1864</c:v>
                </c:pt>
                <c:pt idx="6">
                  <c:v>4660</c:v>
                </c:pt>
                <c:pt idx="7">
                  <c:v>3384</c:v>
                </c:pt>
                <c:pt idx="8">
                  <c:v>5473</c:v>
                </c:pt>
                <c:pt idx="9">
                  <c:v>4894</c:v>
                </c:pt>
                <c:pt idx="10">
                  <c:v>5112</c:v>
                </c:pt>
                <c:pt idx="11">
                  <c:v>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3-450F-B87E-059CF452FF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3555183"/>
        <c:axId val="233557583"/>
      </c:lineChart>
      <c:catAx>
        <c:axId val="23355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57583"/>
        <c:crosses val="autoZero"/>
        <c:auto val="1"/>
        <c:lblAlgn val="ctr"/>
        <c:lblOffset val="100"/>
        <c:noMultiLvlLbl val="0"/>
      </c:catAx>
      <c:valAx>
        <c:axId val="2335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 $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55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806202149065836"/>
          <c:y val="0.93309503570664476"/>
          <c:w val="0.51599159564326325"/>
          <c:h val="4.9356211809297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PayPal's</a:t>
            </a:r>
            <a:r>
              <a:rPr lang="en-GB" b="1" baseline="0"/>
              <a:t> OCF Growth Rate - FCF - FCF Margin Trends</a:t>
            </a:r>
            <a:endParaRPr lang="en-GB" b="1"/>
          </a:p>
        </c:rich>
      </c:tx>
      <c:layout>
        <c:manualLayout>
          <c:xMode val="edge"/>
          <c:yMode val="edge"/>
          <c:x val="0.25229980869193014"/>
          <c:y val="4.719101958613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'Cash Flow Annualy'!$A$78</c:f>
              <c:strCache>
                <c:ptCount val="1"/>
                <c:pt idx="0">
                  <c:v>Operating Cash Flow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'Cash Flow Annualy'!$B$77:$M$77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'Cash Flow Annualy'!$B$78:$M$78</c:f>
              <c:numCache>
                <c:formatCode>0.00%</c:formatCode>
                <c:ptCount val="12"/>
                <c:pt idx="1">
                  <c:v>0.27348242811501589</c:v>
                </c:pt>
                <c:pt idx="2">
                  <c:v>0.11389864525840432</c:v>
                </c:pt>
                <c:pt idx="3">
                  <c:v>0.1468468468468469</c:v>
                </c:pt>
                <c:pt idx="4">
                  <c:v>0.24037706205813048</c:v>
                </c:pt>
                <c:pt idx="5">
                  <c:v>-0.19854338188727039</c:v>
                </c:pt>
                <c:pt idx="6">
                  <c:v>1.1651521137890164</c:v>
                </c:pt>
                <c:pt idx="7">
                  <c:v>-0.25711678832116791</c:v>
                </c:pt>
                <c:pt idx="8">
                  <c:v>0.52763448784082545</c:v>
                </c:pt>
                <c:pt idx="9">
                  <c:v>-6.7856568580157539E-2</c:v>
                </c:pt>
                <c:pt idx="10">
                  <c:v>2.760048300845197E-3</c:v>
                </c:pt>
                <c:pt idx="11">
                  <c:v>-0.16686736624806464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B-4B5C-8C5F-105DF56A07C2}"/>
            </c:ext>
          </c:extLst>
        </c:ser>
        <c:ser>
          <c:idx val="1"/>
          <c:order val="1"/>
          <c:tx>
            <c:strRef>
              <c:f>'Cash Flow Annualy'!$A$79</c:f>
              <c:strCache>
                <c:ptCount val="1"/>
                <c:pt idx="0">
                  <c:v>Free Cash Flow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'Cash Flow Annualy'!$B$77:$M$77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'Cash Flow Annualy'!$B$79:$M$79</c:f>
              <c:numCache>
                <c:formatCode>0.00%</c:formatCode>
                <c:ptCount val="12"/>
                <c:pt idx="1">
                  <c:v>0.51992409867172684</c:v>
                </c:pt>
                <c:pt idx="2">
                  <c:v>7.8651685393258397E-2</c:v>
                </c:pt>
                <c:pt idx="3">
                  <c:v>7.060185185185186E-2</c:v>
                </c:pt>
                <c:pt idx="4">
                  <c:v>0.34540540540540543</c:v>
                </c:pt>
                <c:pt idx="5">
                  <c:v>-0.25110486139011656</c:v>
                </c:pt>
                <c:pt idx="6">
                  <c:v>1.5</c:v>
                </c:pt>
                <c:pt idx="7">
                  <c:v>-0.27381974248927043</c:v>
                </c:pt>
                <c:pt idx="8">
                  <c:v>0.61731678486997632</c:v>
                </c:pt>
                <c:pt idx="9">
                  <c:v>-0.10579207016261649</c:v>
                </c:pt>
                <c:pt idx="10">
                  <c:v>4.4544340008173311E-2</c:v>
                </c:pt>
                <c:pt idx="11">
                  <c:v>-0.16568857589984354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B-4B5C-8C5F-105DF56A07C2}"/>
            </c:ext>
          </c:extLst>
        </c:ser>
        <c:ser>
          <c:idx val="2"/>
          <c:order val="2"/>
          <c:tx>
            <c:strRef>
              <c:f>'Cash Flow Annualy'!$A$80</c:f>
              <c:strCache>
                <c:ptCount val="1"/>
                <c:pt idx="0">
                  <c:v>Free Cash Flow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'Cash Flow Annualy'!$B$77:$M$77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'Cash Flow Annualy'!$B$80:$M$80</c:f>
              <c:numCache>
                <c:formatCode>0.00%</c:formatCode>
                <c:ptCount val="12"/>
                <c:pt idx="0">
                  <c:v>0.18615330271988698</c:v>
                </c:pt>
                <c:pt idx="1">
                  <c:v>0.23814478965363461</c:v>
                </c:pt>
                <c:pt idx="2">
                  <c:v>0.21532710280373832</c:v>
                </c:pt>
                <c:pt idx="3">
                  <c:v>0.20004325259515571</c:v>
                </c:pt>
                <c:pt idx="4">
                  <c:v>0.22957019000184467</c:v>
                </c:pt>
                <c:pt idx="5">
                  <c:v>0.14235527722621047</c:v>
                </c:pt>
                <c:pt idx="6">
                  <c:v>0.30159860203223093</c:v>
                </c:pt>
                <c:pt idx="7">
                  <c:v>0.19041188386225524</c:v>
                </c:pt>
                <c:pt idx="8">
                  <c:v>0.25510394332059289</c:v>
                </c:pt>
                <c:pt idx="9">
                  <c:v>0.19289740254621418</c:v>
                </c:pt>
                <c:pt idx="10">
                  <c:v>0.18576931463042373</c:v>
                </c:pt>
                <c:pt idx="11">
                  <c:v>0.14326021967686675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9B-4B5C-8C5F-105DF56A0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336047"/>
        <c:axId val="249335087"/>
      </c:lineChart>
      <c:catAx>
        <c:axId val="24933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35087"/>
        <c:crosses val="autoZero"/>
        <c:auto val="1"/>
        <c:lblAlgn val="ctr"/>
        <c:lblOffset val="100"/>
        <c:noMultiLvlLbl val="0"/>
      </c:catAx>
      <c:valAx>
        <c:axId val="2493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36047"/>
        <c:crossesAt val="1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OCF</a:t>
            </a:r>
            <a:r>
              <a:rPr lang="en-GB" b="1" baseline="0"/>
              <a:t> Comperative Analysis 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'Cash Flow Annualy'!$A$99</c:f>
              <c:strCache>
                <c:ptCount val="1"/>
                <c:pt idx="0">
                  <c:v>PayPal Operating Cash 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'Cash Flow Annualy'!$B$98:$G$98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'Cash Flow Annualy'!$B$99:$G$99</c:f>
              <c:numCache>
                <c:formatCode>0</c:formatCode>
                <c:ptCount val="6"/>
                <c:pt idx="0">
                  <c:v>5480</c:v>
                </c:pt>
                <c:pt idx="1">
                  <c:v>4071</c:v>
                </c:pt>
                <c:pt idx="2">
                  <c:v>6219</c:v>
                </c:pt>
                <c:pt idx="3">
                  <c:v>5797</c:v>
                </c:pt>
                <c:pt idx="4">
                  <c:v>5813</c:v>
                </c:pt>
                <c:pt idx="5">
                  <c:v>4843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8-4E41-AC84-402BAE82E57D}"/>
            </c:ext>
          </c:extLst>
        </c:ser>
        <c:ser>
          <c:idx val="1"/>
          <c:order val="1"/>
          <c:tx>
            <c:strRef>
              <c:f>'Cash Flow Annualy'!$A$100</c:f>
              <c:strCache>
                <c:ptCount val="1"/>
                <c:pt idx="0">
                  <c:v>Payoneer Global Operating Cash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'Cash Flow Annualy'!$B$98:$G$98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'Cash Flow Annualy'!$B$100:$G$100</c:f>
              <c:numCache>
                <c:formatCode>0</c:formatCode>
                <c:ptCount val="6"/>
                <c:pt idx="0">
                  <c:v>-5.99</c:v>
                </c:pt>
                <c:pt idx="1">
                  <c:v>-14.31</c:v>
                </c:pt>
                <c:pt idx="2">
                  <c:v>9.5299999999999994</c:v>
                </c:pt>
                <c:pt idx="3">
                  <c:v>20.02</c:v>
                </c:pt>
                <c:pt idx="4">
                  <c:v>83.96</c:v>
                </c:pt>
                <c:pt idx="5">
                  <c:v>159.49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8-4E41-AC84-402BAE82E57D}"/>
            </c:ext>
          </c:extLst>
        </c:ser>
        <c:ser>
          <c:idx val="2"/>
          <c:order val="2"/>
          <c:tx>
            <c:strRef>
              <c:f>'Cash Flow Annualy'!$A$101</c:f>
              <c:strCache>
                <c:ptCount val="1"/>
                <c:pt idx="0">
                  <c:v>Block, Inc. (SQ) Operating Cash Flow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'Cash Flow Annualy'!$B$98:$G$98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'Cash Flow Annualy'!$B$101:$G$101</c:f>
              <c:numCache>
                <c:formatCode>0</c:formatCode>
                <c:ptCount val="6"/>
                <c:pt idx="0">
                  <c:v>295.08</c:v>
                </c:pt>
                <c:pt idx="1">
                  <c:v>327.63</c:v>
                </c:pt>
                <c:pt idx="2">
                  <c:v>173.11</c:v>
                </c:pt>
                <c:pt idx="3">
                  <c:v>847.83</c:v>
                </c:pt>
                <c:pt idx="4">
                  <c:v>175.9</c:v>
                </c:pt>
                <c:pt idx="5">
                  <c:v>100.96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E8-4E41-AC84-402BAE82E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2046399"/>
        <c:axId val="442047359"/>
        <c:axId val="0"/>
      </c:bar3DChart>
      <c:catAx>
        <c:axId val="442046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47359"/>
        <c:crosses val="autoZero"/>
        <c:auto val="1"/>
        <c:lblAlgn val="ctr"/>
        <c:lblOffset val="100"/>
        <c:noMultiLvlLbl val="0"/>
      </c:catAx>
      <c:valAx>
        <c:axId val="44204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US DOLLARS IN MILLIONS</a:t>
                </a:r>
              </a:p>
            </c:rich>
          </c:tx>
          <c:layout>
            <c:manualLayout>
              <c:xMode val="edge"/>
              <c:yMode val="edge"/>
              <c:x val="0.52864061258397754"/>
              <c:y val="0.82963973399590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46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size">
        <cx:f dir="row">_xlchart.v1.2</cx:f>
      </cx:numDim>
    </cx:data>
  </cx:chartData>
  <cx:chart>
    <cx:title pos="t" align="ctr" overlay="0">
      <cx:tx>
        <cx:txData>
          <cx:v>PayPal's Index of Investment Cash Outflows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/>
            </a:rPr>
            <a:t>PayPal's Index of Investment Cash Outflows</a:t>
          </a:r>
        </a:p>
      </cx:txPr>
    </cx:title>
    <cx:plotArea>
      <cx:plotAreaRegion>
        <cx:series layoutId="sunburst" uniqueId="{9BA6BC69-7291-40DF-841E-BC81CE0C7A3F}">
          <cx:tx>
            <cx:txData>
              <cx:f>_xlchart.v1.0</cx:f>
              <cx:v>PayPal's Index of Investment Cash Outflows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n-US" sz="900" b="1" i="0" u="none" strike="noStrike" baseline="0">
                  <a:solidFill>
                    <a:sysClr val="windowText" lastClr="000000"/>
                  </a:solidFill>
                  <a:latin typeface="Calibri"/>
                </a:endParaRPr>
              </a:p>
            </cx:txPr>
            <cx:visibility seriesName="0" categoryName="1" value="1"/>
            <cx:separator>
</cx:separator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1.xml"/><Relationship Id="rId5" Type="http://schemas.microsoft.com/office/2014/relationships/chartEx" Target="../charts/chartEx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0</xdr:row>
      <xdr:rowOff>79638</xdr:rowOff>
    </xdr:from>
    <xdr:to>
      <xdr:col>26</xdr:col>
      <xdr:colOff>197114</xdr:colOff>
      <xdr:row>27</xdr:row>
      <xdr:rowOff>96572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68EF1-7020-79D3-52BB-E43448B48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67468</xdr:colOff>
      <xdr:row>31</xdr:row>
      <xdr:rowOff>194468</xdr:rowOff>
    </xdr:from>
    <xdr:to>
      <xdr:col>26</xdr:col>
      <xdr:colOff>515936</xdr:colOff>
      <xdr:row>51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3205FE-7A6D-1B57-F674-0DB49F432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456407</xdr:colOff>
      <xdr:row>65</xdr:row>
      <xdr:rowOff>127000</xdr:rowOff>
    </xdr:from>
    <xdr:to>
      <xdr:col>24</xdr:col>
      <xdr:colOff>559594</xdr:colOff>
      <xdr:row>86</xdr:row>
      <xdr:rowOff>19845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67163E-A6EF-FAD3-B25C-8059CFF9F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369092</xdr:colOff>
      <xdr:row>52</xdr:row>
      <xdr:rowOff>1</xdr:rowOff>
    </xdr:from>
    <xdr:to>
      <xdr:col>26</xdr:col>
      <xdr:colOff>107155</xdr:colOff>
      <xdr:row>64</xdr:row>
      <xdr:rowOff>107156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B1D13F-90C9-966E-9C89-409264365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2666998</xdr:colOff>
      <xdr:row>82</xdr:row>
      <xdr:rowOff>92869</xdr:rowOff>
    </xdr:from>
    <xdr:to>
      <xdr:col>10</xdr:col>
      <xdr:colOff>357186</xdr:colOff>
      <xdr:row>108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85E860-862B-1C4B-5610-A31754738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166687</xdr:colOff>
      <xdr:row>4</xdr:row>
      <xdr:rowOff>23813</xdr:rowOff>
    </xdr:from>
    <xdr:to>
      <xdr:col>13</xdr:col>
      <xdr:colOff>505354</xdr:colOff>
      <xdr:row>5</xdr:row>
      <xdr:rowOff>50066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C4F1BADB-A2C0-400A-80CC-F55A69339C78}"/>
            </a:ext>
          </a:extLst>
        </xdr:cNvPr>
        <xdr:cNvSpPr/>
      </xdr:nvSpPr>
      <xdr:spPr>
        <a:xfrm>
          <a:off x="14013656" y="916782"/>
          <a:ext cx="338667" cy="228659"/>
        </a:xfrm>
        <a:prstGeom prst="right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142875</xdr:colOff>
      <xdr:row>44</xdr:row>
      <xdr:rowOff>226219</xdr:rowOff>
    </xdr:from>
    <xdr:to>
      <xdr:col>13</xdr:col>
      <xdr:colOff>481542</xdr:colOff>
      <xdr:row>46</xdr:row>
      <xdr:rowOff>14347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2AED3E78-4FD8-4650-8908-CF57A1087CFC}"/>
            </a:ext>
          </a:extLst>
        </xdr:cNvPr>
        <xdr:cNvSpPr/>
      </xdr:nvSpPr>
      <xdr:spPr>
        <a:xfrm>
          <a:off x="13989844" y="9215438"/>
          <a:ext cx="338667" cy="228659"/>
        </a:xfrm>
        <a:prstGeom prst="right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428625</xdr:colOff>
      <xdr:row>53</xdr:row>
      <xdr:rowOff>11906</xdr:rowOff>
    </xdr:from>
    <xdr:to>
      <xdr:col>12</xdr:col>
      <xdr:colOff>767292</xdr:colOff>
      <xdr:row>54</xdr:row>
      <xdr:rowOff>38159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E8A51FAB-4871-406E-9A96-363F96D816D9}"/>
            </a:ext>
          </a:extLst>
        </xdr:cNvPr>
        <xdr:cNvSpPr/>
      </xdr:nvSpPr>
      <xdr:spPr>
        <a:xfrm>
          <a:off x="13501688" y="10894219"/>
          <a:ext cx="338667" cy="228659"/>
        </a:xfrm>
        <a:prstGeom prst="right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388378</xdr:colOff>
      <xdr:row>80</xdr:row>
      <xdr:rowOff>28340</xdr:rowOff>
    </xdr:from>
    <xdr:to>
      <xdr:col>5</xdr:col>
      <xdr:colOff>617037</xdr:colOff>
      <xdr:row>81</xdr:row>
      <xdr:rowOff>164601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4B10CDB6-04C4-4EA5-9B60-8308AC10C217}"/>
            </a:ext>
          </a:extLst>
        </xdr:cNvPr>
        <xdr:cNvSpPr/>
      </xdr:nvSpPr>
      <xdr:spPr>
        <a:xfrm rot="5576022">
          <a:off x="7989093" y="16549688"/>
          <a:ext cx="338667" cy="228659"/>
        </a:xfrm>
        <a:prstGeom prst="right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404813</xdr:colOff>
      <xdr:row>68</xdr:row>
      <xdr:rowOff>59532</xdr:rowOff>
    </xdr:from>
    <xdr:to>
      <xdr:col>14</xdr:col>
      <xdr:colOff>52918</xdr:colOff>
      <xdr:row>69</xdr:row>
      <xdr:rowOff>85785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0ED42DB2-BD3C-4644-BB2A-7AA5B98A4FA3}"/>
            </a:ext>
          </a:extLst>
        </xdr:cNvPr>
        <xdr:cNvSpPr/>
      </xdr:nvSpPr>
      <xdr:spPr>
        <a:xfrm>
          <a:off x="14251782" y="14061282"/>
          <a:ext cx="338667" cy="228659"/>
        </a:xfrm>
        <a:prstGeom prst="right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3</xdr:row>
      <xdr:rowOff>9524</xdr:rowOff>
    </xdr:from>
    <xdr:to>
      <xdr:col>16</xdr:col>
      <xdr:colOff>76200</xdr:colOff>
      <xdr:row>18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F5742A-01DE-6D17-3050-FEA762227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10</xdr:row>
      <xdr:rowOff>47625</xdr:rowOff>
    </xdr:from>
    <xdr:to>
      <xdr:col>7</xdr:col>
      <xdr:colOff>529167</xdr:colOff>
      <xdr:row>11</xdr:row>
      <xdr:rowOff>28634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75B84214-5662-4F7F-82AE-78234A5CCF9D}"/>
            </a:ext>
          </a:extLst>
        </xdr:cNvPr>
        <xdr:cNvSpPr/>
      </xdr:nvSpPr>
      <xdr:spPr>
        <a:xfrm>
          <a:off x="8467725" y="2171700"/>
          <a:ext cx="338667" cy="228659"/>
        </a:xfrm>
        <a:prstGeom prst="right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544287</xdr:colOff>
      <xdr:row>58</xdr:row>
      <xdr:rowOff>54428</xdr:rowOff>
    </xdr:from>
    <xdr:to>
      <xdr:col>24</xdr:col>
      <xdr:colOff>585108</xdr:colOff>
      <xdr:row>73</xdr:row>
      <xdr:rowOff>120953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56A6C-64A0-3475-EA30-818063EB6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586619</xdr:colOff>
      <xdr:row>73</xdr:row>
      <xdr:rowOff>182941</xdr:rowOff>
    </xdr:from>
    <xdr:to>
      <xdr:col>25</xdr:col>
      <xdr:colOff>374952</xdr:colOff>
      <xdr:row>88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222B42-364F-AD3B-8B57-545C5BB91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338667</xdr:colOff>
      <xdr:row>87</xdr:row>
      <xdr:rowOff>204106</xdr:rowOff>
    </xdr:from>
    <xdr:to>
      <xdr:col>19</xdr:col>
      <xdr:colOff>31750</xdr:colOff>
      <xdr:row>102</xdr:row>
      <xdr:rowOff>84666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5A960F-47A2-7307-541A-E6C0F75D3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433918</xdr:colOff>
      <xdr:row>103</xdr:row>
      <xdr:rowOff>35983</xdr:rowOff>
    </xdr:from>
    <xdr:to>
      <xdr:col>17</xdr:col>
      <xdr:colOff>571502</xdr:colOff>
      <xdr:row>118</xdr:row>
      <xdr:rowOff>116417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3E7DD4-CF0C-707B-F3A5-7A219168C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63500</xdr:colOff>
      <xdr:row>26</xdr:row>
      <xdr:rowOff>194733</xdr:rowOff>
    </xdr:from>
    <xdr:to>
      <xdr:col>15</xdr:col>
      <xdr:colOff>148167</xdr:colOff>
      <xdr:row>41</xdr:row>
      <xdr:rowOff>105834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8B22080-C2B8-FE0B-982D-FEA18C43CE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79225" y="5433483"/>
              <a:ext cx="5494867" cy="29876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666750</xdr:colOff>
      <xdr:row>42</xdr:row>
      <xdr:rowOff>105833</xdr:rowOff>
    </xdr:from>
    <xdr:to>
      <xdr:col>15</xdr:col>
      <xdr:colOff>328083</xdr:colOff>
      <xdr:row>57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03109F-D818-FF7F-6B62-96F2B6896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296333</xdr:colOff>
      <xdr:row>34</xdr:row>
      <xdr:rowOff>38948</xdr:rowOff>
    </xdr:from>
    <xdr:to>
      <xdr:col>7</xdr:col>
      <xdr:colOff>635000</xdr:colOff>
      <xdr:row>35</xdr:row>
      <xdr:rowOff>63500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B3F367B6-D6EA-D0D2-4E43-27C4DC6FC5E6}"/>
            </a:ext>
          </a:extLst>
        </xdr:cNvPr>
        <xdr:cNvSpPr/>
      </xdr:nvSpPr>
      <xdr:spPr>
        <a:xfrm>
          <a:off x="11049000" y="6992198"/>
          <a:ext cx="338667" cy="225635"/>
        </a:xfrm>
        <a:prstGeom prst="right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222250</xdr:colOff>
      <xdr:row>47</xdr:row>
      <xdr:rowOff>42333</xdr:rowOff>
    </xdr:from>
    <xdr:to>
      <xdr:col>7</xdr:col>
      <xdr:colOff>560917</xdr:colOff>
      <xdr:row>48</xdr:row>
      <xdr:rowOff>66884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CCE5DACC-7354-4BD2-979E-44A3F40C318C}"/>
            </a:ext>
          </a:extLst>
        </xdr:cNvPr>
        <xdr:cNvSpPr/>
      </xdr:nvSpPr>
      <xdr:spPr>
        <a:xfrm>
          <a:off x="10974917" y="9673166"/>
          <a:ext cx="338667" cy="225635"/>
        </a:xfrm>
        <a:prstGeom prst="right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105833</xdr:colOff>
      <xdr:row>77</xdr:row>
      <xdr:rowOff>31750</xdr:rowOff>
    </xdr:from>
    <xdr:to>
      <xdr:col>13</xdr:col>
      <xdr:colOff>444500</xdr:colOff>
      <xdr:row>78</xdr:row>
      <xdr:rowOff>56302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B0E25DD4-D2DB-40AB-9222-352458905F5B}"/>
            </a:ext>
          </a:extLst>
        </xdr:cNvPr>
        <xdr:cNvSpPr/>
      </xdr:nvSpPr>
      <xdr:spPr>
        <a:xfrm>
          <a:off x="15673916" y="15832667"/>
          <a:ext cx="338667" cy="225635"/>
        </a:xfrm>
        <a:prstGeom prst="right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338666</xdr:colOff>
      <xdr:row>104</xdr:row>
      <xdr:rowOff>74084</xdr:rowOff>
    </xdr:from>
    <xdr:to>
      <xdr:col>7</xdr:col>
      <xdr:colOff>677333</xdr:colOff>
      <xdr:row>105</xdr:row>
      <xdr:rowOff>98636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B1F408D5-5D3C-4D00-A432-222E1E89C69E}"/>
            </a:ext>
          </a:extLst>
        </xdr:cNvPr>
        <xdr:cNvSpPr/>
      </xdr:nvSpPr>
      <xdr:spPr>
        <a:xfrm>
          <a:off x="11091333" y="21558251"/>
          <a:ext cx="338667" cy="225635"/>
        </a:xfrm>
        <a:prstGeom prst="right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391583</xdr:colOff>
      <xdr:row>97</xdr:row>
      <xdr:rowOff>211666</xdr:rowOff>
    </xdr:from>
    <xdr:to>
      <xdr:col>7</xdr:col>
      <xdr:colOff>730250</xdr:colOff>
      <xdr:row>98</xdr:row>
      <xdr:rowOff>193885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D0866CE8-34CB-41E9-9F92-124B87AA7BB8}"/>
            </a:ext>
          </a:extLst>
        </xdr:cNvPr>
        <xdr:cNvSpPr/>
      </xdr:nvSpPr>
      <xdr:spPr>
        <a:xfrm>
          <a:off x="11144250" y="20203583"/>
          <a:ext cx="338667" cy="225635"/>
        </a:xfrm>
        <a:prstGeom prst="right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367393</xdr:colOff>
      <xdr:row>68</xdr:row>
      <xdr:rowOff>68036</xdr:rowOff>
    </xdr:from>
    <xdr:to>
      <xdr:col>14</xdr:col>
      <xdr:colOff>25703</xdr:colOff>
      <xdr:row>69</xdr:row>
      <xdr:rowOff>92588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222E6697-A794-4734-8BC4-E1902C3156AC}"/>
            </a:ext>
          </a:extLst>
        </xdr:cNvPr>
        <xdr:cNvSpPr/>
      </xdr:nvSpPr>
      <xdr:spPr>
        <a:xfrm>
          <a:off x="15961179" y="14137822"/>
          <a:ext cx="338667" cy="228659"/>
        </a:xfrm>
        <a:prstGeom prst="right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GB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79"/>
  <sheetViews>
    <sheetView tabSelected="1" zoomScale="80" zoomScaleNormal="80" workbookViewId="0">
      <selection activeCell="A17" sqref="A17:M17"/>
    </sheetView>
  </sheetViews>
  <sheetFormatPr defaultRowHeight="15.75" x14ac:dyDescent="0.25"/>
  <cols>
    <col min="1" max="1" width="59.875" customWidth="1"/>
    <col min="2" max="13" width="10.125" bestFit="1" customWidth="1"/>
  </cols>
  <sheetData>
    <row r="1" spans="1:13" ht="18" x14ac:dyDescent="0.25">
      <c r="A1" s="23" t="s">
        <v>110</v>
      </c>
      <c r="B1" s="151" t="e" vm="1">
        <v>#VALUE!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</row>
    <row r="2" spans="1:13" x14ac:dyDescent="0.25">
      <c r="A2" s="22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</row>
    <row r="3" spans="1:13" ht="18" x14ac:dyDescent="0.25">
      <c r="A3" s="23" t="s">
        <v>111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</row>
    <row r="4" spans="1:13" ht="18.75" x14ac:dyDescent="0.3">
      <c r="A4" s="18" t="s">
        <v>0</v>
      </c>
      <c r="B4" s="19" t="s">
        <v>41</v>
      </c>
      <c r="C4" s="19" t="s">
        <v>40</v>
      </c>
      <c r="D4" s="19" t="s">
        <v>39</v>
      </c>
      <c r="E4" s="19" t="s">
        <v>38</v>
      </c>
      <c r="F4" s="19" t="s">
        <v>37</v>
      </c>
      <c r="G4" s="19" t="s">
        <v>36</v>
      </c>
      <c r="H4" s="19" t="s">
        <v>35</v>
      </c>
      <c r="I4" s="19" t="s">
        <v>34</v>
      </c>
      <c r="J4" s="19" t="s">
        <v>33</v>
      </c>
      <c r="K4" s="19" t="s">
        <v>32</v>
      </c>
      <c r="L4" s="19" t="s">
        <v>31</v>
      </c>
      <c r="M4" s="19" t="s">
        <v>30</v>
      </c>
    </row>
    <row r="5" spans="1:13" x14ac:dyDescent="0.25">
      <c r="A5" s="11" t="s">
        <v>1</v>
      </c>
      <c r="B5" s="8">
        <v>5662</v>
      </c>
      <c r="C5" s="8">
        <v>6727</v>
      </c>
      <c r="D5" s="8">
        <v>8025</v>
      </c>
      <c r="E5" s="8">
        <v>9248</v>
      </c>
      <c r="F5" s="8">
        <v>10842</v>
      </c>
      <c r="G5" s="8">
        <v>13094</v>
      </c>
      <c r="H5" s="8">
        <v>15451</v>
      </c>
      <c r="I5" s="8">
        <v>17772</v>
      </c>
      <c r="J5" s="8">
        <v>21454</v>
      </c>
      <c r="K5" s="8">
        <v>25371</v>
      </c>
      <c r="L5" s="8">
        <v>27518</v>
      </c>
      <c r="M5" s="8">
        <v>29771</v>
      </c>
    </row>
    <row r="6" spans="1:13" x14ac:dyDescent="0.25">
      <c r="A6" s="7" t="s">
        <v>2</v>
      </c>
      <c r="B6" s="7"/>
      <c r="C6" s="9">
        <v>0.18809607912398452</v>
      </c>
      <c r="D6" s="9">
        <v>0.19295376839601608</v>
      </c>
      <c r="E6" s="9">
        <v>0.15239875389408097</v>
      </c>
      <c r="F6" s="9">
        <v>0.17236159169550169</v>
      </c>
      <c r="G6" s="9">
        <v>0.20771075447334431</v>
      </c>
      <c r="H6" s="9">
        <v>0.18000610966855057</v>
      </c>
      <c r="I6" s="9">
        <v>0.15021681444566704</v>
      </c>
      <c r="J6" s="9">
        <v>0.20717983344586988</v>
      </c>
      <c r="K6" s="9">
        <v>0.18257667567819524</v>
      </c>
      <c r="L6" s="9">
        <v>8.4624177210200546E-2</v>
      </c>
      <c r="M6" s="9">
        <v>8.1873682680427384E-2</v>
      </c>
    </row>
    <row r="7" spans="1:13" x14ac:dyDescent="0.25">
      <c r="A7" s="7" t="s">
        <v>3</v>
      </c>
      <c r="B7" s="8">
        <v>2697</v>
      </c>
      <c r="C7" s="8">
        <v>3287</v>
      </c>
      <c r="D7" s="8">
        <v>3807</v>
      </c>
      <c r="E7" s="8">
        <v>4529</v>
      </c>
      <c r="F7" s="8">
        <v>5701</v>
      </c>
      <c r="G7" s="8">
        <v>6695</v>
      </c>
      <c r="H7" s="8">
        <v>8262</v>
      </c>
      <c r="I7" s="8">
        <v>9785</v>
      </c>
      <c r="J7" s="8">
        <v>11453</v>
      </c>
      <c r="K7" s="8">
        <v>13450</v>
      </c>
      <c r="L7" s="8">
        <v>15865</v>
      </c>
      <c r="M7" s="8">
        <v>17986</v>
      </c>
    </row>
    <row r="8" spans="1:13" x14ac:dyDescent="0.25">
      <c r="A8" s="11" t="s">
        <v>4</v>
      </c>
      <c r="B8" s="8">
        <v>2965</v>
      </c>
      <c r="C8" s="8">
        <v>3440</v>
      </c>
      <c r="D8" s="8">
        <v>4218</v>
      </c>
      <c r="E8" s="8">
        <v>4719</v>
      </c>
      <c r="F8" s="8">
        <v>5141</v>
      </c>
      <c r="G8" s="8">
        <v>6399</v>
      </c>
      <c r="H8" s="8">
        <v>7189</v>
      </c>
      <c r="I8" s="8">
        <v>7987</v>
      </c>
      <c r="J8" s="8">
        <v>10001</v>
      </c>
      <c r="K8" s="8">
        <v>11921</v>
      </c>
      <c r="L8" s="8">
        <v>11653</v>
      </c>
      <c r="M8" s="8">
        <v>11785</v>
      </c>
    </row>
    <row r="9" spans="1:13" x14ac:dyDescent="0.25">
      <c r="A9" s="7" t="s">
        <v>5</v>
      </c>
      <c r="B9" s="8">
        <v>1007</v>
      </c>
      <c r="C9" s="8">
        <v>1169</v>
      </c>
      <c r="D9" s="8">
        <v>1687</v>
      </c>
      <c r="E9" s="8">
        <v>1810</v>
      </c>
      <c r="F9" s="8">
        <v>1997</v>
      </c>
      <c r="G9" s="8">
        <v>2400</v>
      </c>
      <c r="H9" s="8">
        <v>2855</v>
      </c>
      <c r="I9" s="8">
        <v>3112</v>
      </c>
      <c r="J9" s="8">
        <v>3931</v>
      </c>
      <c r="K9" s="8">
        <v>4559</v>
      </c>
      <c r="L9" s="8">
        <v>4356</v>
      </c>
      <c r="M9" s="8">
        <v>3868</v>
      </c>
    </row>
    <row r="10" spans="1:13" x14ac:dyDescent="0.25">
      <c r="A10" s="7" t="s">
        <v>6</v>
      </c>
      <c r="B10" s="8">
        <v>677</v>
      </c>
      <c r="C10" s="8">
        <v>727</v>
      </c>
      <c r="D10" s="8">
        <v>747</v>
      </c>
      <c r="E10" s="8">
        <v>792</v>
      </c>
      <c r="F10" s="8">
        <v>834</v>
      </c>
      <c r="G10" s="8">
        <v>1740</v>
      </c>
      <c r="H10" s="8">
        <v>1831</v>
      </c>
      <c r="I10" s="8">
        <v>2085</v>
      </c>
      <c r="J10" s="8">
        <v>2642</v>
      </c>
      <c r="K10" s="8">
        <v>3038</v>
      </c>
      <c r="L10" s="8">
        <v>3253</v>
      </c>
      <c r="M10" s="8">
        <v>2973</v>
      </c>
    </row>
    <row r="11" spans="1:13" x14ac:dyDescent="0.25">
      <c r="A11" s="7" t="s">
        <v>166</v>
      </c>
      <c r="B11" s="8">
        <v>401</v>
      </c>
      <c r="C11" s="8">
        <v>453</v>
      </c>
      <c r="D11" s="8">
        <v>516</v>
      </c>
      <c r="E11" s="8">
        <v>656</v>
      </c>
      <c r="F11" s="8">
        <v>724</v>
      </c>
      <c r="G11" s="8">
        <v>132</v>
      </c>
      <c r="H11" s="8">
        <v>309</v>
      </c>
      <c r="I11" s="8">
        <v>71</v>
      </c>
      <c r="J11" s="8">
        <v>139</v>
      </c>
      <c r="K11" s="8">
        <v>62</v>
      </c>
      <c r="L11" s="8">
        <v>207</v>
      </c>
      <c r="M11" s="8">
        <v>-84</v>
      </c>
    </row>
    <row r="12" spans="1:13" x14ac:dyDescent="0.25">
      <c r="A12" s="7" t="s">
        <v>7</v>
      </c>
      <c r="B12" s="8">
        <v>2085</v>
      </c>
      <c r="C12" s="8">
        <v>2349</v>
      </c>
      <c r="D12" s="8">
        <v>2950</v>
      </c>
      <c r="E12" s="8">
        <v>3258</v>
      </c>
      <c r="F12" s="8">
        <v>3555</v>
      </c>
      <c r="G12" s="8">
        <v>4272</v>
      </c>
      <c r="H12" s="8">
        <v>4995</v>
      </c>
      <c r="I12" s="8">
        <v>5268</v>
      </c>
      <c r="J12" s="8">
        <v>6712</v>
      </c>
      <c r="K12" s="8">
        <v>7659</v>
      </c>
      <c r="L12" s="8">
        <v>7816</v>
      </c>
      <c r="M12" s="8">
        <v>6757</v>
      </c>
    </row>
    <row r="13" spans="1:13" x14ac:dyDescent="0.25">
      <c r="A13" s="11" t="s">
        <v>8</v>
      </c>
      <c r="B13" s="8">
        <v>880</v>
      </c>
      <c r="C13" s="8">
        <v>1091</v>
      </c>
      <c r="D13" s="8">
        <v>1268</v>
      </c>
      <c r="E13" s="8">
        <v>1461</v>
      </c>
      <c r="F13" s="8">
        <v>1586</v>
      </c>
      <c r="G13" s="8">
        <v>2127</v>
      </c>
      <c r="H13" s="8">
        <v>2194</v>
      </c>
      <c r="I13" s="8">
        <v>2719</v>
      </c>
      <c r="J13" s="8">
        <v>3289</v>
      </c>
      <c r="K13" s="8">
        <v>4262</v>
      </c>
      <c r="L13" s="8">
        <v>3837</v>
      </c>
      <c r="M13" s="8">
        <v>5028</v>
      </c>
    </row>
    <row r="14" spans="1:13" x14ac:dyDescent="0.25">
      <c r="A14" s="7" t="s">
        <v>9</v>
      </c>
      <c r="B14" s="8">
        <v>-11</v>
      </c>
      <c r="C14" s="8">
        <v>7</v>
      </c>
      <c r="D14" s="8">
        <v>7</v>
      </c>
      <c r="E14" s="8">
        <v>-27</v>
      </c>
      <c r="F14" s="8">
        <v>-45</v>
      </c>
      <c r="G14" s="8">
        <v>-73</v>
      </c>
      <c r="H14" s="8">
        <v>-182</v>
      </c>
      <c r="I14" s="8">
        <v>-279</v>
      </c>
      <c r="J14" s="8">
        <v>-1776</v>
      </c>
      <c r="K14" s="8">
        <v>163</v>
      </c>
      <c r="L14" s="8">
        <v>471</v>
      </c>
      <c r="M14" s="8">
        <v>-383</v>
      </c>
    </row>
    <row r="15" spans="1:13" x14ac:dyDescent="0.25">
      <c r="A15" s="11" t="s">
        <v>10</v>
      </c>
      <c r="B15" s="8">
        <v>891</v>
      </c>
      <c r="C15" s="8">
        <v>1084</v>
      </c>
      <c r="D15" s="8">
        <v>1261</v>
      </c>
      <c r="E15" s="8">
        <v>1488</v>
      </c>
      <c r="F15" s="8">
        <v>1631</v>
      </c>
      <c r="G15" s="8">
        <v>2200</v>
      </c>
      <c r="H15" s="8">
        <v>2376</v>
      </c>
      <c r="I15" s="8">
        <v>2998</v>
      </c>
      <c r="J15" s="8">
        <v>5065</v>
      </c>
      <c r="K15" s="8">
        <v>4099</v>
      </c>
      <c r="L15" s="8">
        <v>3366</v>
      </c>
      <c r="M15" s="8">
        <v>5411</v>
      </c>
    </row>
    <row r="16" spans="1:13" x14ac:dyDescent="0.25">
      <c r="A16" s="7" t="s">
        <v>11</v>
      </c>
      <c r="B16" s="8">
        <v>113</v>
      </c>
      <c r="C16" s="8">
        <v>129</v>
      </c>
      <c r="D16" s="8">
        <v>842</v>
      </c>
      <c r="E16" s="8">
        <v>260</v>
      </c>
      <c r="F16" s="8">
        <v>230</v>
      </c>
      <c r="G16" s="8">
        <v>405</v>
      </c>
      <c r="H16" s="8">
        <v>319</v>
      </c>
      <c r="I16" s="8">
        <v>539</v>
      </c>
      <c r="J16" s="8">
        <v>863</v>
      </c>
      <c r="K16" s="8">
        <v>-70</v>
      </c>
      <c r="L16" s="8">
        <v>947</v>
      </c>
      <c r="M16" s="8">
        <v>1165</v>
      </c>
    </row>
    <row r="17" spans="1:82" x14ac:dyDescent="0.25">
      <c r="A17" s="11" t="s">
        <v>12</v>
      </c>
      <c r="B17" s="8">
        <v>778</v>
      </c>
      <c r="C17" s="8">
        <v>955</v>
      </c>
      <c r="D17" s="8">
        <v>419</v>
      </c>
      <c r="E17" s="8">
        <v>1228</v>
      </c>
      <c r="F17" s="8">
        <v>1401</v>
      </c>
      <c r="G17" s="8">
        <v>1795</v>
      </c>
      <c r="H17" s="8">
        <v>2057</v>
      </c>
      <c r="I17" s="8">
        <v>2459</v>
      </c>
      <c r="J17" s="8">
        <v>4202</v>
      </c>
      <c r="K17" s="8">
        <v>4169</v>
      </c>
      <c r="L17" s="8">
        <v>2419</v>
      </c>
      <c r="M17" s="8">
        <v>4246</v>
      </c>
    </row>
    <row r="18" spans="1:82" x14ac:dyDescent="0.25">
      <c r="A18" s="7" t="s">
        <v>13</v>
      </c>
      <c r="B18" s="7"/>
      <c r="C18" s="9">
        <v>0.22750642673521848</v>
      </c>
      <c r="D18" s="9">
        <v>-0.56125654450261786</v>
      </c>
      <c r="E18" s="9">
        <v>1.9307875894988067</v>
      </c>
      <c r="F18" s="9">
        <v>0.14087947882736152</v>
      </c>
      <c r="G18" s="9">
        <v>0.28122769450392582</v>
      </c>
      <c r="H18" s="9">
        <v>0.14596100278551538</v>
      </c>
      <c r="I18" s="9">
        <v>0.19543023821098693</v>
      </c>
      <c r="J18" s="9">
        <v>0.70882472549816988</v>
      </c>
      <c r="K18" s="9">
        <v>-7.8534031413612926E-3</v>
      </c>
      <c r="L18" s="9">
        <v>-0.41976493163828255</v>
      </c>
      <c r="M18" s="9">
        <v>0.75527077304671342</v>
      </c>
    </row>
    <row r="19" spans="1:82" x14ac:dyDescent="0.25">
      <c r="A19" s="7" t="s">
        <v>14</v>
      </c>
      <c r="B19" s="7"/>
      <c r="C19" s="8">
        <v>1218</v>
      </c>
      <c r="D19" s="8">
        <v>1218</v>
      </c>
      <c r="E19" s="8">
        <v>1222</v>
      </c>
      <c r="F19" s="8">
        <v>1210</v>
      </c>
      <c r="G19" s="8">
        <v>1203</v>
      </c>
      <c r="H19" s="8">
        <v>1184</v>
      </c>
      <c r="I19" s="8">
        <v>1174</v>
      </c>
      <c r="J19" s="8">
        <v>1173</v>
      </c>
      <c r="K19" s="8">
        <v>1174</v>
      </c>
      <c r="L19" s="8">
        <v>1154</v>
      </c>
      <c r="M19" s="8">
        <v>1103</v>
      </c>
    </row>
    <row r="20" spans="1:82" x14ac:dyDescent="0.25">
      <c r="A20" s="11" t="s">
        <v>15</v>
      </c>
      <c r="B20" s="7"/>
      <c r="C20" s="8">
        <v>1224</v>
      </c>
      <c r="D20" s="8">
        <v>1224</v>
      </c>
      <c r="E20" s="8">
        <v>1229</v>
      </c>
      <c r="F20" s="8">
        <v>1218</v>
      </c>
      <c r="G20" s="8">
        <v>1221</v>
      </c>
      <c r="H20" s="8">
        <v>1203</v>
      </c>
      <c r="I20" s="8">
        <v>1188</v>
      </c>
      <c r="J20" s="8">
        <v>1187</v>
      </c>
      <c r="K20" s="8">
        <v>1186</v>
      </c>
      <c r="L20" s="8">
        <v>1158</v>
      </c>
      <c r="M20" s="8">
        <v>1107</v>
      </c>
    </row>
    <row r="21" spans="1:82" x14ac:dyDescent="0.25">
      <c r="A21" s="7" t="s">
        <v>16</v>
      </c>
      <c r="B21" s="7"/>
      <c r="C21" s="7"/>
      <c r="D21" s="9">
        <v>0</v>
      </c>
      <c r="E21" s="9">
        <v>4.0849673202614234E-3</v>
      </c>
      <c r="F21" s="9">
        <v>-8.9503661513425925E-3</v>
      </c>
      <c r="G21" s="9">
        <v>2.4630541871921707E-3</v>
      </c>
      <c r="H21" s="9">
        <v>-1.4742014742014753E-2</v>
      </c>
      <c r="I21" s="9">
        <v>-1.2468827930174564E-2</v>
      </c>
      <c r="J21" s="9">
        <v>-8.4175084175086567E-4</v>
      </c>
      <c r="K21" s="9">
        <v>-8.4245998315080062E-4</v>
      </c>
      <c r="L21" s="9">
        <v>-2.3608768971332239E-2</v>
      </c>
      <c r="M21" s="9">
        <v>-4.4041450777202118E-2</v>
      </c>
    </row>
    <row r="22" spans="1:82" x14ac:dyDescent="0.25">
      <c r="A22" s="7" t="s">
        <v>17</v>
      </c>
      <c r="B22" s="7"/>
      <c r="C22" s="10">
        <v>0.78</v>
      </c>
      <c r="D22" s="10">
        <v>0.34</v>
      </c>
      <c r="E22" s="10">
        <v>1</v>
      </c>
      <c r="F22" s="10">
        <v>1.1599999999999999</v>
      </c>
      <c r="G22" s="10">
        <v>1.49</v>
      </c>
      <c r="H22" s="10">
        <v>1.74</v>
      </c>
      <c r="I22" s="10">
        <v>2.09</v>
      </c>
      <c r="J22" s="10">
        <v>3.58</v>
      </c>
      <c r="K22" s="10">
        <v>3.55</v>
      </c>
      <c r="L22" s="10">
        <v>2.1</v>
      </c>
      <c r="M22" s="10">
        <v>3.85</v>
      </c>
    </row>
    <row r="23" spans="1:82" x14ac:dyDescent="0.25">
      <c r="A23" s="11" t="s">
        <v>18</v>
      </c>
      <c r="B23" s="7"/>
      <c r="C23" s="10">
        <v>0.78</v>
      </c>
      <c r="D23" s="10">
        <v>0.34</v>
      </c>
      <c r="E23" s="10">
        <v>1</v>
      </c>
      <c r="F23" s="10">
        <v>1.1499999999999999</v>
      </c>
      <c r="G23" s="10">
        <v>1.47</v>
      </c>
      <c r="H23" s="10">
        <v>1.71</v>
      </c>
      <c r="I23" s="10">
        <v>2.0699999999999998</v>
      </c>
      <c r="J23" s="10">
        <v>3.54</v>
      </c>
      <c r="K23" s="10">
        <v>3.52</v>
      </c>
      <c r="L23" s="10">
        <v>2.09</v>
      </c>
      <c r="M23" s="10">
        <v>3.84</v>
      </c>
    </row>
    <row r="24" spans="1:82" x14ac:dyDescent="0.25">
      <c r="A24" s="7" t="s">
        <v>19</v>
      </c>
      <c r="B24" s="7"/>
      <c r="C24" s="7"/>
      <c r="D24" s="9">
        <v>-0.5641025641025641</v>
      </c>
      <c r="E24" s="9">
        <v>1.9411764705882351</v>
      </c>
      <c r="F24" s="9">
        <v>0.14999999999999991</v>
      </c>
      <c r="G24" s="9">
        <v>0.27826086956521756</v>
      </c>
      <c r="H24" s="9">
        <v>0.16326530612244894</v>
      </c>
      <c r="I24" s="9">
        <v>0.21052631578947367</v>
      </c>
      <c r="J24" s="9">
        <v>0.71014492753623193</v>
      </c>
      <c r="K24" s="9">
        <v>-5.6497175141243527E-3</v>
      </c>
      <c r="L24" s="9">
        <v>-0.40625</v>
      </c>
      <c r="M24" s="9">
        <v>0.83732057416267947</v>
      </c>
    </row>
    <row r="25" spans="1:82" s="8" customFormat="1" x14ac:dyDescent="0.25">
      <c r="A25" s="12" t="s">
        <v>42</v>
      </c>
      <c r="B25" s="138">
        <v>1054</v>
      </c>
      <c r="C25" s="8">
        <v>1602</v>
      </c>
      <c r="D25" s="8">
        <v>1728</v>
      </c>
      <c r="E25" s="8">
        <v>1850</v>
      </c>
      <c r="F25" s="8">
        <v>2489</v>
      </c>
      <c r="G25" s="8">
        <v>1864</v>
      </c>
      <c r="H25" s="8">
        <v>4660</v>
      </c>
      <c r="I25" s="8">
        <v>3384</v>
      </c>
      <c r="J25" s="8">
        <v>5473</v>
      </c>
      <c r="K25" s="8">
        <v>4894</v>
      </c>
      <c r="L25" s="8">
        <v>5112</v>
      </c>
      <c r="M25" s="8">
        <v>4265</v>
      </c>
      <c r="N25" s="1"/>
      <c r="O25" s="1"/>
      <c r="P25" s="1"/>
      <c r="Q25" s="1"/>
      <c r="R25" s="1"/>
      <c r="S25" s="1"/>
      <c r="T25" s="16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</row>
    <row r="26" spans="1:82" x14ac:dyDescent="0.25">
      <c r="A26" s="7" t="s">
        <v>20</v>
      </c>
      <c r="B26" s="7"/>
      <c r="C26" s="10">
        <v>1.3149999999999999</v>
      </c>
      <c r="D26" s="10">
        <v>1.419</v>
      </c>
      <c r="E26" s="10">
        <v>1.514</v>
      </c>
      <c r="F26" s="10">
        <v>2.0569999999999999</v>
      </c>
      <c r="G26" s="10">
        <v>1.5489999999999999</v>
      </c>
      <c r="H26" s="10">
        <v>3.9359999999999999</v>
      </c>
      <c r="I26" s="10">
        <v>2.8820000000000001</v>
      </c>
      <c r="J26" s="10">
        <v>4.6660000000000004</v>
      </c>
      <c r="K26" s="10">
        <v>4.1689999999999996</v>
      </c>
      <c r="L26" s="10">
        <v>4.43</v>
      </c>
      <c r="M26" s="10">
        <v>3.867</v>
      </c>
    </row>
    <row r="27" spans="1:82" x14ac:dyDescent="0.25">
      <c r="A27" s="7" t="s">
        <v>21</v>
      </c>
      <c r="B27" s="9">
        <v>0.52366654892264219</v>
      </c>
      <c r="C27" s="9">
        <v>0.5113720826519994</v>
      </c>
      <c r="D27" s="9">
        <v>0.52560747663551399</v>
      </c>
      <c r="E27" s="9">
        <v>0.51027249134948094</v>
      </c>
      <c r="F27" s="9">
        <v>0.47417450654860727</v>
      </c>
      <c r="G27" s="9">
        <v>0.48869711318160991</v>
      </c>
      <c r="H27" s="9">
        <v>0.46527732832826352</v>
      </c>
      <c r="I27" s="9">
        <v>0.44941480981318926</v>
      </c>
      <c r="J27" s="9">
        <v>0.46616015661415122</v>
      </c>
      <c r="K27" s="9">
        <v>0.46986717117969334</v>
      </c>
      <c r="L27" s="9">
        <v>0.42346827531070574</v>
      </c>
      <c r="M27" s="9">
        <v>0.39585502670383932</v>
      </c>
    </row>
    <row r="28" spans="1:82" x14ac:dyDescent="0.25">
      <c r="A28" s="7" t="s">
        <v>22</v>
      </c>
      <c r="B28" s="9">
        <v>0.15542211232779937</v>
      </c>
      <c r="C28" s="9">
        <v>0.16218225063178238</v>
      </c>
      <c r="D28" s="9">
        <v>0.158006230529595</v>
      </c>
      <c r="E28" s="9">
        <v>0.15798010380622837</v>
      </c>
      <c r="F28" s="9">
        <v>0.14628297362110312</v>
      </c>
      <c r="G28" s="9">
        <v>0.16244081258591722</v>
      </c>
      <c r="H28" s="9">
        <v>0.1419972817293379</v>
      </c>
      <c r="I28" s="9">
        <v>0.15299347287868556</v>
      </c>
      <c r="J28" s="9">
        <v>0.15330474503589075</v>
      </c>
      <c r="K28" s="9">
        <v>0.16798707185369122</v>
      </c>
      <c r="L28" s="9">
        <v>0.13943600552365723</v>
      </c>
      <c r="M28" s="9">
        <v>0.16888918746431092</v>
      </c>
    </row>
    <row r="29" spans="1:82" x14ac:dyDescent="0.25">
      <c r="A29" s="7" t="s">
        <v>216</v>
      </c>
      <c r="B29" s="9">
        <v>0.13740727658071353</v>
      </c>
      <c r="C29" s="9">
        <v>0.14196521480600566</v>
      </c>
      <c r="D29" s="9">
        <v>5.2211838006230527E-2</v>
      </c>
      <c r="E29" s="9">
        <v>0.13278546712802769</v>
      </c>
      <c r="F29" s="9">
        <v>0.1292197011621472</v>
      </c>
      <c r="G29" s="9">
        <v>0.13708568810142049</v>
      </c>
      <c r="H29" s="9">
        <v>0.13313054171251051</v>
      </c>
      <c r="I29" s="9">
        <v>0.13836371820841772</v>
      </c>
      <c r="J29" s="9">
        <v>0.19586091171809453</v>
      </c>
      <c r="K29" s="9">
        <v>0.16432146939419021</v>
      </c>
      <c r="L29" s="9">
        <v>8.7906097826876958E-2</v>
      </c>
      <c r="M29" s="9">
        <v>0.14262201471230393</v>
      </c>
    </row>
    <row r="30" spans="1:82" x14ac:dyDescent="0.25">
      <c r="A30" s="7" t="s">
        <v>23</v>
      </c>
      <c r="B30" s="9">
        <v>0.18615330271988698</v>
      </c>
      <c r="C30" s="9">
        <v>0.23814478965363461</v>
      </c>
      <c r="D30" s="9">
        <v>0.21532710280373832</v>
      </c>
      <c r="E30" s="9">
        <v>0.20004325259515571</v>
      </c>
      <c r="F30" s="9">
        <v>0.22957019000184467</v>
      </c>
      <c r="G30" s="9">
        <v>0.14235527722621047</v>
      </c>
      <c r="H30" s="9">
        <v>0.30159860203223093</v>
      </c>
      <c r="I30" s="9">
        <v>0.19041188386225524</v>
      </c>
      <c r="J30" s="9">
        <v>0.25510394332059289</v>
      </c>
      <c r="K30" s="9">
        <v>0.19289740254621418</v>
      </c>
      <c r="L30" s="9">
        <v>0.18576931463042373</v>
      </c>
      <c r="M30" s="9">
        <v>0.14326021967686675</v>
      </c>
    </row>
    <row r="31" spans="1:82" x14ac:dyDescent="0.25">
      <c r="A31" s="7" t="s">
        <v>24</v>
      </c>
      <c r="B31" s="9">
        <v>0.12682379349046016</v>
      </c>
      <c r="C31" s="9">
        <v>0.11900369003690037</v>
      </c>
      <c r="D31" s="9">
        <v>0.66772402854877078</v>
      </c>
      <c r="E31" s="9">
        <v>0.17473118279569894</v>
      </c>
      <c r="F31" s="9">
        <v>0.14101778050275904</v>
      </c>
      <c r="G31" s="9">
        <v>0.18409090909090908</v>
      </c>
      <c r="H31" s="9">
        <v>0.13425925925925927</v>
      </c>
      <c r="I31" s="9">
        <v>0.17978652434956638</v>
      </c>
      <c r="J31" s="9">
        <v>0.17038499506416585</v>
      </c>
      <c r="K31" s="9">
        <v>-1.7077335935594046E-2</v>
      </c>
      <c r="L31" s="9">
        <v>0.28134284016636957</v>
      </c>
      <c r="M31" s="9">
        <v>0.21530216226205878</v>
      </c>
    </row>
    <row r="32" spans="1:82" x14ac:dyDescent="0.25">
      <c r="A32" s="11" t="s">
        <v>25</v>
      </c>
      <c r="B32" s="8">
        <v>1273</v>
      </c>
      <c r="C32" s="8">
        <v>1537</v>
      </c>
      <c r="D32" s="8">
        <v>1777</v>
      </c>
      <c r="E32" s="8">
        <v>2096</v>
      </c>
      <c r="F32" s="8">
        <v>2355</v>
      </c>
      <c r="G32" s="8">
        <v>3005</v>
      </c>
      <c r="H32" s="8">
        <v>3152</v>
      </c>
      <c r="I32" s="8">
        <v>3910</v>
      </c>
      <c r="J32" s="8">
        <v>6254</v>
      </c>
      <c r="K32" s="8">
        <v>5364</v>
      </c>
      <c r="L32" s="8">
        <v>4683</v>
      </c>
      <c r="M32" s="8">
        <v>6483</v>
      </c>
    </row>
    <row r="33" spans="1:13" x14ac:dyDescent="0.25">
      <c r="A33" s="7" t="s">
        <v>26</v>
      </c>
      <c r="B33" s="9">
        <v>0.22483221476510068</v>
      </c>
      <c r="C33" s="9">
        <v>0.22848223576631485</v>
      </c>
      <c r="D33" s="9">
        <v>0.22143302180685359</v>
      </c>
      <c r="E33" s="9">
        <v>0.22664359861591696</v>
      </c>
      <c r="F33" s="9">
        <v>0.21721084670724958</v>
      </c>
      <c r="G33" s="9">
        <v>0.22949442492744768</v>
      </c>
      <c r="H33" s="9">
        <v>0.2039997411170798</v>
      </c>
      <c r="I33" s="9">
        <v>0.22000900292595094</v>
      </c>
      <c r="J33" s="9">
        <v>0.2915074112053696</v>
      </c>
      <c r="K33" s="9">
        <v>0.21142249024476764</v>
      </c>
      <c r="L33" s="9">
        <v>0.1701795188603823</v>
      </c>
      <c r="M33" s="9">
        <v>0.21776225185583287</v>
      </c>
    </row>
    <row r="34" spans="1:13" x14ac:dyDescent="0.25">
      <c r="A34" s="7" t="s">
        <v>27</v>
      </c>
      <c r="B34" s="8">
        <v>382</v>
      </c>
      <c r="C34" s="8">
        <v>453</v>
      </c>
      <c r="D34" s="8">
        <v>516</v>
      </c>
      <c r="E34" s="8">
        <v>608</v>
      </c>
      <c r="F34" s="8">
        <v>724</v>
      </c>
      <c r="G34" s="8">
        <v>805</v>
      </c>
      <c r="H34" s="8">
        <v>776</v>
      </c>
      <c r="I34" s="8">
        <v>912</v>
      </c>
      <c r="J34" s="8">
        <v>1189</v>
      </c>
      <c r="K34" s="8">
        <v>1265</v>
      </c>
      <c r="L34" s="8">
        <v>1317</v>
      </c>
      <c r="M34" s="8">
        <v>1072</v>
      </c>
    </row>
    <row r="35" spans="1:13" x14ac:dyDescent="0.25">
      <c r="A35" s="11" t="s">
        <v>28</v>
      </c>
      <c r="B35" s="8">
        <v>891</v>
      </c>
      <c r="C35" s="8">
        <v>1084</v>
      </c>
      <c r="D35" s="8">
        <v>1261</v>
      </c>
      <c r="E35" s="8">
        <v>1488</v>
      </c>
      <c r="F35" s="8">
        <v>1631</v>
      </c>
      <c r="G35" s="8">
        <v>2200</v>
      </c>
      <c r="H35" s="8">
        <v>2376</v>
      </c>
      <c r="I35" s="8">
        <v>2998</v>
      </c>
      <c r="J35" s="8">
        <v>5065</v>
      </c>
      <c r="K35" s="8">
        <v>4099</v>
      </c>
      <c r="L35" s="8">
        <v>3366</v>
      </c>
      <c r="M35" s="8">
        <v>5411</v>
      </c>
    </row>
    <row r="36" spans="1:13" x14ac:dyDescent="0.25">
      <c r="A36" s="7" t="s">
        <v>29</v>
      </c>
      <c r="B36" s="9">
        <v>0.15736488873189686</v>
      </c>
      <c r="C36" s="9">
        <v>0.16114166790545562</v>
      </c>
      <c r="D36" s="9">
        <v>0.15713395638629282</v>
      </c>
      <c r="E36" s="9">
        <v>0.16089965397923875</v>
      </c>
      <c r="F36" s="9">
        <v>0.15043349935436268</v>
      </c>
      <c r="G36" s="9">
        <v>0.16801588513823126</v>
      </c>
      <c r="H36" s="9">
        <v>0.15377645459840786</v>
      </c>
      <c r="I36" s="9">
        <v>0.16869232500562684</v>
      </c>
      <c r="J36" s="9">
        <v>0.23608651067400019</v>
      </c>
      <c r="K36" s="9">
        <v>0.16156241377951205</v>
      </c>
      <c r="L36" s="9">
        <v>0.1223199360418635</v>
      </c>
      <c r="M36" s="9">
        <v>0.18175405596049848</v>
      </c>
    </row>
    <row r="39" spans="1:13" x14ac:dyDescent="0.25">
      <c r="A39" s="11" t="s">
        <v>28</v>
      </c>
      <c r="B39" s="8">
        <v>2376</v>
      </c>
      <c r="C39" s="8">
        <v>2998</v>
      </c>
      <c r="D39" s="8">
        <v>5065</v>
      </c>
      <c r="E39" s="8">
        <v>4099</v>
      </c>
      <c r="F39" s="8">
        <v>3366</v>
      </c>
      <c r="G39" s="8">
        <v>5411</v>
      </c>
    </row>
    <row r="45" spans="1:13" ht="18.75" x14ac:dyDescent="0.3">
      <c r="A45" s="18" t="s">
        <v>0</v>
      </c>
      <c r="B45" s="19" t="s">
        <v>41</v>
      </c>
      <c r="C45" s="19" t="s">
        <v>40</v>
      </c>
      <c r="D45" s="19" t="s">
        <v>39</v>
      </c>
      <c r="E45" s="19" t="s">
        <v>38</v>
      </c>
      <c r="F45" s="19" t="s">
        <v>37</v>
      </c>
      <c r="G45" s="19" t="s">
        <v>36</v>
      </c>
      <c r="H45" s="19" t="s">
        <v>35</v>
      </c>
      <c r="I45" s="19" t="s">
        <v>34</v>
      </c>
      <c r="J45" s="19" t="s">
        <v>33</v>
      </c>
      <c r="K45" s="19" t="s">
        <v>32</v>
      </c>
      <c r="L45" s="19" t="s">
        <v>31</v>
      </c>
      <c r="M45" s="19" t="s">
        <v>30</v>
      </c>
    </row>
    <row r="46" spans="1:13" x14ac:dyDescent="0.25">
      <c r="A46" s="11" t="s">
        <v>8</v>
      </c>
      <c r="B46" s="8">
        <v>880</v>
      </c>
      <c r="C46" s="8">
        <v>1091</v>
      </c>
      <c r="D46" s="8">
        <v>1268</v>
      </c>
      <c r="E46" s="8">
        <v>1461</v>
      </c>
      <c r="F46" s="8">
        <v>1586</v>
      </c>
      <c r="G46" s="8">
        <v>2127</v>
      </c>
      <c r="H46" s="8">
        <v>2194</v>
      </c>
      <c r="I46" s="8">
        <v>2719</v>
      </c>
      <c r="J46" s="8">
        <v>3289</v>
      </c>
      <c r="K46" s="8">
        <v>4262</v>
      </c>
      <c r="L46" s="8">
        <v>3837</v>
      </c>
      <c r="M46" s="8">
        <v>5028</v>
      </c>
    </row>
    <row r="47" spans="1:13" x14ac:dyDescent="0.25">
      <c r="A47" s="11" t="s">
        <v>10</v>
      </c>
      <c r="B47" s="8">
        <v>891</v>
      </c>
      <c r="C47" s="8">
        <v>1084</v>
      </c>
      <c r="D47" s="8">
        <v>1261</v>
      </c>
      <c r="E47" s="8">
        <v>1488</v>
      </c>
      <c r="F47" s="8">
        <v>1631</v>
      </c>
      <c r="G47" s="8">
        <v>2200</v>
      </c>
      <c r="H47" s="8">
        <v>2376</v>
      </c>
      <c r="I47" s="8">
        <v>2998</v>
      </c>
      <c r="J47" s="8">
        <v>5065</v>
      </c>
      <c r="K47" s="8">
        <v>4099</v>
      </c>
      <c r="L47" s="8">
        <v>3366</v>
      </c>
      <c r="M47" s="8">
        <v>5411</v>
      </c>
    </row>
    <row r="48" spans="1:13" x14ac:dyDescent="0.25">
      <c r="A48" s="20" t="s">
        <v>12</v>
      </c>
      <c r="B48" s="21">
        <v>778</v>
      </c>
      <c r="C48" s="21">
        <v>955</v>
      </c>
      <c r="D48" s="21">
        <v>419</v>
      </c>
      <c r="E48" s="21">
        <v>1228</v>
      </c>
      <c r="F48" s="21">
        <v>1401</v>
      </c>
      <c r="G48" s="21">
        <v>1795</v>
      </c>
      <c r="H48" s="21">
        <v>2057</v>
      </c>
      <c r="I48" s="21">
        <v>2459</v>
      </c>
      <c r="J48" s="21">
        <v>4202</v>
      </c>
      <c r="K48" s="21">
        <v>4169</v>
      </c>
      <c r="L48" s="21">
        <v>2419</v>
      </c>
      <c r="M48" s="21">
        <v>4246</v>
      </c>
    </row>
    <row r="53" spans="1:12" ht="18.75" x14ac:dyDescent="0.3">
      <c r="A53" s="18" t="s">
        <v>0</v>
      </c>
      <c r="B53" s="19" t="s">
        <v>40</v>
      </c>
      <c r="C53" s="19" t="s">
        <v>39</v>
      </c>
      <c r="D53" s="19" t="s">
        <v>38</v>
      </c>
      <c r="E53" s="19" t="s">
        <v>37</v>
      </c>
      <c r="F53" s="19" t="s">
        <v>36</v>
      </c>
      <c r="G53" s="19" t="s">
        <v>35</v>
      </c>
      <c r="H53" s="19" t="s">
        <v>34</v>
      </c>
      <c r="I53" s="19" t="s">
        <v>33</v>
      </c>
      <c r="J53" s="19" t="s">
        <v>32</v>
      </c>
      <c r="K53" s="19" t="s">
        <v>31</v>
      </c>
      <c r="L53" s="19" t="s">
        <v>30</v>
      </c>
    </row>
    <row r="54" spans="1:12" x14ac:dyDescent="0.25">
      <c r="A54" s="7" t="s">
        <v>158</v>
      </c>
      <c r="B54" s="9">
        <v>0.18809607912398452</v>
      </c>
      <c r="C54" s="9">
        <v>0.19295376839601608</v>
      </c>
      <c r="D54" s="9">
        <v>0.15239875389408097</v>
      </c>
      <c r="E54" s="9">
        <v>0.17236159169550169</v>
      </c>
      <c r="F54" s="9">
        <v>0.20771075447334431</v>
      </c>
      <c r="G54" s="9">
        <v>0.18000610966855057</v>
      </c>
      <c r="H54" s="9">
        <v>0.15021681444566704</v>
      </c>
      <c r="I54" s="9">
        <v>0.20717983344586988</v>
      </c>
      <c r="J54" s="9">
        <v>0.18257667567819524</v>
      </c>
      <c r="K54" s="9">
        <v>8.4624177210200546E-2</v>
      </c>
      <c r="L54" s="9">
        <v>8.1873682680427384E-2</v>
      </c>
    </row>
    <row r="55" spans="1:12" x14ac:dyDescent="0.25">
      <c r="A55" s="7" t="s">
        <v>159</v>
      </c>
      <c r="B55" s="9">
        <v>1.7153389793019382</v>
      </c>
      <c r="C55" s="9">
        <v>0.53899567911402824</v>
      </c>
      <c r="D55" s="9">
        <v>0.49039040593183647</v>
      </c>
      <c r="E55" s="9">
        <v>0.34850976783535548</v>
      </c>
      <c r="F55" s="9">
        <v>0.29585403351395567</v>
      </c>
      <c r="G55" s="9">
        <v>0.48952129679851408</v>
      </c>
      <c r="H55" s="9">
        <v>0.42912281542197395</v>
      </c>
      <c r="I55" s="9">
        <v>1.0149735865068421</v>
      </c>
      <c r="J55" s="9">
        <v>0.85954808689120532</v>
      </c>
      <c r="K55" s="9">
        <v>-7.3390244141353644E-3</v>
      </c>
      <c r="L55" s="9">
        <v>0.25006498270806854</v>
      </c>
    </row>
    <row r="56" spans="1:12" x14ac:dyDescent="0.25">
      <c r="A56" s="11" t="s">
        <v>161</v>
      </c>
      <c r="B56" s="7"/>
      <c r="C56" s="7"/>
      <c r="D56" s="7"/>
      <c r="E56" s="7"/>
      <c r="F56" s="7"/>
      <c r="G56" s="7"/>
      <c r="H56" s="9">
        <v>0.22148115401618385</v>
      </c>
      <c r="I56" s="9">
        <v>8.7622344610542857E-2</v>
      </c>
      <c r="J56" s="9">
        <v>0.36983205629759941</v>
      </c>
      <c r="K56" s="9">
        <v>0.32576895372441661</v>
      </c>
      <c r="L56" s="9">
        <v>0.32420736652417137</v>
      </c>
    </row>
    <row r="63" spans="1:12" ht="18" x14ac:dyDescent="0.25">
      <c r="A63" s="24"/>
      <c r="B63" s="25"/>
      <c r="C63" s="25"/>
      <c r="D63" s="25"/>
      <c r="E63" s="25"/>
      <c r="F63" s="25"/>
      <c r="G63" s="25"/>
      <c r="I63" s="25"/>
      <c r="J63" s="25"/>
      <c r="K63" s="25"/>
      <c r="L63" s="26"/>
    </row>
    <row r="64" spans="1:12" ht="18" x14ac:dyDescent="0.25">
      <c r="A64" s="2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</row>
    <row r="67" spans="1:13" ht="18.75" x14ac:dyDescent="0.3">
      <c r="A67" s="18" t="s">
        <v>0</v>
      </c>
      <c r="B67" s="19" t="s">
        <v>41</v>
      </c>
      <c r="C67" s="19" t="s">
        <v>40</v>
      </c>
      <c r="D67" s="19" t="s">
        <v>39</v>
      </c>
      <c r="E67" s="19" t="s">
        <v>38</v>
      </c>
      <c r="F67" s="19" t="s">
        <v>37</v>
      </c>
      <c r="G67" s="19" t="s">
        <v>36</v>
      </c>
      <c r="H67" s="19" t="s">
        <v>35</v>
      </c>
      <c r="I67" s="19" t="s">
        <v>34</v>
      </c>
      <c r="J67" s="19" t="s">
        <v>33</v>
      </c>
      <c r="K67" s="19" t="s">
        <v>32</v>
      </c>
      <c r="L67" s="19" t="s">
        <v>31</v>
      </c>
      <c r="M67" s="19" t="s">
        <v>30</v>
      </c>
    </row>
    <row r="68" spans="1:13" x14ac:dyDescent="0.25">
      <c r="A68" s="11" t="s">
        <v>156</v>
      </c>
      <c r="B68" s="8">
        <v>5662</v>
      </c>
      <c r="C68" s="8">
        <v>6727</v>
      </c>
      <c r="D68" s="8">
        <v>8025</v>
      </c>
      <c r="E68" s="8">
        <v>9248</v>
      </c>
      <c r="F68" s="8">
        <v>10842</v>
      </c>
      <c r="G68" s="8">
        <v>13094</v>
      </c>
      <c r="H68" s="8">
        <v>15451</v>
      </c>
      <c r="I68" s="8">
        <v>17772</v>
      </c>
      <c r="J68" s="8">
        <v>21454</v>
      </c>
      <c r="K68" s="8">
        <v>25371</v>
      </c>
      <c r="L68" s="8">
        <v>27518</v>
      </c>
      <c r="M68" s="8">
        <v>29771</v>
      </c>
    </row>
    <row r="69" spans="1:13" x14ac:dyDescent="0.25">
      <c r="A69" s="11" t="s">
        <v>157</v>
      </c>
      <c r="B69" s="8">
        <v>203.44900000000001</v>
      </c>
      <c r="C69" s="8">
        <v>552.43299999999999</v>
      </c>
      <c r="D69" s="8">
        <v>850.19200000000001</v>
      </c>
      <c r="E69" s="8">
        <v>1267.1179999999999</v>
      </c>
      <c r="F69" s="8">
        <v>1708.721</v>
      </c>
      <c r="G69" s="8">
        <v>2214.2530000000002</v>
      </c>
      <c r="H69" s="8">
        <v>3298.1770000000001</v>
      </c>
      <c r="I69" s="8">
        <v>4713.5</v>
      </c>
      <c r="J69" s="8">
        <v>9497.5779999999995</v>
      </c>
      <c r="K69" s="8">
        <v>17661.203000000001</v>
      </c>
      <c r="L69" s="8">
        <v>17531.587</v>
      </c>
      <c r="M69" s="8">
        <v>21915.623</v>
      </c>
    </row>
    <row r="70" spans="1:13" x14ac:dyDescent="0.25">
      <c r="A70" s="11" t="s">
        <v>160</v>
      </c>
      <c r="B70" s="7"/>
      <c r="C70" s="7"/>
      <c r="D70" s="7"/>
      <c r="E70" s="7"/>
      <c r="F70" s="7"/>
      <c r="G70" s="7"/>
      <c r="H70" s="10">
        <v>260.13499999999999</v>
      </c>
      <c r="I70" s="10">
        <v>317.75</v>
      </c>
      <c r="J70" s="10">
        <v>345.59199999999998</v>
      </c>
      <c r="K70" s="10">
        <v>473.40300000000002</v>
      </c>
      <c r="L70" s="10">
        <v>627.62300000000005</v>
      </c>
      <c r="M70" s="10">
        <v>831.10299999999995</v>
      </c>
    </row>
    <row r="75" spans="1:13" ht="18.75" x14ac:dyDescent="0.3">
      <c r="A75" s="18" t="s">
        <v>0</v>
      </c>
      <c r="B75" s="19" t="s">
        <v>41</v>
      </c>
      <c r="C75" s="19" t="s">
        <v>40</v>
      </c>
      <c r="D75" s="19" t="s">
        <v>39</v>
      </c>
      <c r="E75" s="19" t="s">
        <v>38</v>
      </c>
      <c r="F75" s="19" t="s">
        <v>37</v>
      </c>
      <c r="G75" s="19" t="s">
        <v>36</v>
      </c>
      <c r="H75" s="19" t="s">
        <v>35</v>
      </c>
      <c r="I75" s="19" t="s">
        <v>34</v>
      </c>
      <c r="J75" s="19" t="s">
        <v>33</v>
      </c>
      <c r="K75" s="19" t="s">
        <v>32</v>
      </c>
      <c r="L75" s="19" t="s">
        <v>31</v>
      </c>
      <c r="M75" s="19" t="s">
        <v>30</v>
      </c>
    </row>
    <row r="76" spans="1:13" x14ac:dyDescent="0.25">
      <c r="A76" s="20" t="s">
        <v>162</v>
      </c>
      <c r="B76" s="21">
        <v>778</v>
      </c>
      <c r="C76" s="21">
        <v>955</v>
      </c>
      <c r="D76" s="21">
        <v>419</v>
      </c>
      <c r="E76" s="21">
        <v>1228</v>
      </c>
      <c r="F76" s="21">
        <v>1401</v>
      </c>
      <c r="G76" s="21">
        <v>1795</v>
      </c>
      <c r="H76" s="21">
        <v>2057</v>
      </c>
      <c r="I76" s="21">
        <v>2459</v>
      </c>
      <c r="J76" s="21">
        <v>4202</v>
      </c>
      <c r="K76" s="21">
        <v>4169</v>
      </c>
      <c r="L76" s="21">
        <v>2419</v>
      </c>
      <c r="M76" s="21">
        <v>4246</v>
      </c>
    </row>
    <row r="77" spans="1:13" x14ac:dyDescent="0.25">
      <c r="A77" s="11" t="s">
        <v>163</v>
      </c>
      <c r="B77" s="8">
        <v>-85.198999999999998</v>
      </c>
      <c r="C77" s="8">
        <v>-104.49299999999999</v>
      </c>
      <c r="D77" s="8">
        <v>-154.09299999999999</v>
      </c>
      <c r="E77" s="8">
        <v>-179.81700000000001</v>
      </c>
      <c r="F77" s="8">
        <v>-171.59</v>
      </c>
      <c r="G77" s="8">
        <v>-62.813000000000002</v>
      </c>
      <c r="H77" s="8">
        <v>-38.453000000000003</v>
      </c>
      <c r="I77" s="8">
        <v>375.44600000000003</v>
      </c>
      <c r="J77" s="8">
        <v>213.10499999999999</v>
      </c>
      <c r="K77" s="8">
        <v>166.28399999999999</v>
      </c>
      <c r="L77" s="8">
        <v>-540.74699999999996</v>
      </c>
      <c r="M77" s="8">
        <v>9.7720000000000002</v>
      </c>
    </row>
    <row r="78" spans="1:13" x14ac:dyDescent="0.25">
      <c r="A78" s="11" t="s">
        <v>164</v>
      </c>
      <c r="B78" s="7"/>
      <c r="C78" s="7"/>
      <c r="D78" s="7"/>
      <c r="E78" s="7"/>
      <c r="F78" s="7"/>
      <c r="G78" s="7"/>
      <c r="H78" s="10">
        <v>-7.1890000000000001</v>
      </c>
      <c r="I78" s="10">
        <v>-0.625</v>
      </c>
      <c r="J78" s="10">
        <v>-23.745999999999999</v>
      </c>
      <c r="K78" s="10">
        <v>-33.987000000000002</v>
      </c>
      <c r="L78" s="10">
        <v>-11.97</v>
      </c>
      <c r="M78" s="10">
        <v>93.332999999999998</v>
      </c>
    </row>
    <row r="79" spans="1:13" x14ac:dyDescent="0.25">
      <c r="A79" s="11" t="s">
        <v>165</v>
      </c>
      <c r="B79" s="7"/>
      <c r="C79" s="7"/>
      <c r="D79" s="8">
        <v>-2.0122770000000001</v>
      </c>
      <c r="E79" s="8">
        <v>-11.146000000000001</v>
      </c>
      <c r="F79" s="8">
        <v>-17.574000000000002</v>
      </c>
      <c r="G79" s="8">
        <v>6.1920000000000002</v>
      </c>
      <c r="H79" s="8">
        <v>6.2</v>
      </c>
      <c r="I79" s="8">
        <v>10.3</v>
      </c>
      <c r="J79" s="8">
        <v>15</v>
      </c>
      <c r="K79" s="8">
        <v>30.9</v>
      </c>
      <c r="L79" s="8">
        <v>32.9</v>
      </c>
      <c r="M79" s="8">
        <v>114</v>
      </c>
    </row>
  </sheetData>
  <mergeCells count="1">
    <mergeCell ref="B1:M3"/>
  </mergeCells>
  <pageMargins left="0.7" right="0.7" top="0.75" bottom="0.75" header="0.3" footer="0.3"/>
  <ignoredErrors>
    <ignoredError sqref="M26:M36 M9:M24 A9:A10 A26:A28 A12:A24 A4:A8 M5:M8 A30:A36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AA31-DD28-4589-9A01-34F540FB342E}">
  <dimension ref="A1:N52"/>
  <sheetViews>
    <sheetView topLeftCell="A34" zoomScale="70" zoomScaleNormal="70" workbookViewId="0">
      <selection activeCell="A40" sqref="A40"/>
    </sheetView>
  </sheetViews>
  <sheetFormatPr defaultColWidth="24.125" defaultRowHeight="15.75" x14ac:dyDescent="0.25"/>
  <cols>
    <col min="1" max="1" width="63.75" bestFit="1" customWidth="1"/>
    <col min="2" max="2" width="13.25" customWidth="1"/>
    <col min="3" max="3" width="18.125" bestFit="1" customWidth="1"/>
    <col min="4" max="4" width="20.875" bestFit="1" customWidth="1"/>
    <col min="5" max="5" width="25.125" bestFit="1" customWidth="1"/>
    <col min="6" max="6" width="25" bestFit="1" customWidth="1"/>
    <col min="7" max="7" width="8.5" customWidth="1"/>
    <col min="8" max="8" width="11.625" customWidth="1"/>
    <col min="9" max="9" width="10.625" customWidth="1"/>
    <col min="10" max="10" width="9.25" customWidth="1"/>
    <col min="11" max="11" width="10.75" customWidth="1"/>
    <col min="12" max="12" width="7.5" customWidth="1"/>
    <col min="13" max="13" width="10.875" customWidth="1"/>
    <col min="14" max="14" width="33.375" bestFit="1" customWidth="1"/>
  </cols>
  <sheetData>
    <row r="1" spans="1:13" x14ac:dyDescent="0.25">
      <c r="A1" s="154" t="s">
        <v>208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</row>
    <row r="2" spans="1:13" x14ac:dyDescent="0.25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</row>
    <row r="4" spans="1:13" ht="18" x14ac:dyDescent="0.25">
      <c r="A4" s="23" t="s">
        <v>110</v>
      </c>
      <c r="B4" s="151" t="e" vm="1">
        <v>#VALUE!</v>
      </c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</row>
    <row r="5" spans="1:13" x14ac:dyDescent="0.25">
      <c r="A5" s="22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</row>
    <row r="6" spans="1:13" ht="18" x14ac:dyDescent="0.25">
      <c r="A6" s="23" t="s">
        <v>111</v>
      </c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</row>
    <row r="7" spans="1:13" ht="18.75" x14ac:dyDescent="0.3">
      <c r="A7" s="18" t="s">
        <v>0</v>
      </c>
      <c r="B7" s="19" t="s">
        <v>41</v>
      </c>
      <c r="C7" s="19" t="s">
        <v>40</v>
      </c>
      <c r="D7" s="19" t="s">
        <v>39</v>
      </c>
      <c r="E7" s="19" t="s">
        <v>38</v>
      </c>
      <c r="F7" s="19" t="s">
        <v>37</v>
      </c>
      <c r="G7" s="19" t="s">
        <v>36</v>
      </c>
      <c r="H7" s="19" t="s">
        <v>35</v>
      </c>
      <c r="I7" s="19" t="s">
        <v>34</v>
      </c>
      <c r="J7" s="19" t="s">
        <v>33</v>
      </c>
      <c r="K7" s="19" t="s">
        <v>32</v>
      </c>
      <c r="L7" s="19" t="s">
        <v>31</v>
      </c>
      <c r="M7" s="19" t="s">
        <v>30</v>
      </c>
    </row>
    <row r="8" spans="1:13" ht="18.75" x14ac:dyDescent="0.3">
      <c r="A8" s="51" t="s">
        <v>1</v>
      </c>
      <c r="B8" s="52">
        <v>5662</v>
      </c>
      <c r="C8" s="52">
        <v>6727</v>
      </c>
      <c r="D8" s="52">
        <v>8025</v>
      </c>
      <c r="E8" s="52">
        <v>9248</v>
      </c>
      <c r="F8" s="52">
        <v>10842</v>
      </c>
      <c r="G8" s="52">
        <v>13094</v>
      </c>
      <c r="H8" s="52">
        <v>15451</v>
      </c>
      <c r="I8" s="52">
        <v>17772</v>
      </c>
      <c r="J8" s="52">
        <v>21454</v>
      </c>
      <c r="K8" s="52">
        <v>25371</v>
      </c>
      <c r="L8" s="52">
        <v>27518</v>
      </c>
      <c r="M8" s="52">
        <v>29771</v>
      </c>
    </row>
    <row r="9" spans="1:13" ht="18.75" x14ac:dyDescent="0.3">
      <c r="A9" s="53" t="s">
        <v>2</v>
      </c>
      <c r="B9" s="53"/>
      <c r="C9" s="54">
        <v>0.18809607912398452</v>
      </c>
      <c r="D9" s="54">
        <v>0.19295376839601608</v>
      </c>
      <c r="E9" s="54">
        <v>0.15239875389408097</v>
      </c>
      <c r="F9" s="54">
        <v>0.17236159169550169</v>
      </c>
      <c r="G9" s="54">
        <v>0.20771075447334431</v>
      </c>
      <c r="H9" s="54">
        <v>0.18000610966855057</v>
      </c>
      <c r="I9" s="54">
        <v>0.15021681444566704</v>
      </c>
      <c r="J9" s="54">
        <v>0.20717983344586988</v>
      </c>
      <c r="K9" s="54">
        <v>0.18257667567819524</v>
      </c>
      <c r="L9" s="54">
        <v>8.4624177210200546E-2</v>
      </c>
      <c r="M9" s="54">
        <v>8.1873682680427384E-2</v>
      </c>
    </row>
    <row r="10" spans="1:13" ht="18.75" x14ac:dyDescent="0.3">
      <c r="A10" s="53" t="s">
        <v>3</v>
      </c>
      <c r="B10" s="52">
        <v>2697</v>
      </c>
      <c r="C10" s="52">
        <v>3287</v>
      </c>
      <c r="D10" s="52">
        <v>3807</v>
      </c>
      <c r="E10" s="52">
        <v>4529</v>
      </c>
      <c r="F10" s="52">
        <v>5701</v>
      </c>
      <c r="G10" s="52">
        <v>6695</v>
      </c>
      <c r="H10" s="52">
        <v>8262</v>
      </c>
      <c r="I10" s="52">
        <v>9785</v>
      </c>
      <c r="J10" s="52">
        <v>11453</v>
      </c>
      <c r="K10" s="52">
        <v>13450</v>
      </c>
      <c r="L10" s="52">
        <v>15865</v>
      </c>
      <c r="M10" s="52">
        <v>17986</v>
      </c>
    </row>
    <row r="11" spans="1:13" ht="18.75" x14ac:dyDescent="0.3">
      <c r="A11" s="51" t="s">
        <v>4</v>
      </c>
      <c r="B11" s="52">
        <v>2965</v>
      </c>
      <c r="C11" s="52">
        <v>3440</v>
      </c>
      <c r="D11" s="52">
        <v>4218</v>
      </c>
      <c r="E11" s="52">
        <v>4719</v>
      </c>
      <c r="F11" s="52">
        <v>5141</v>
      </c>
      <c r="G11" s="52">
        <v>6399</v>
      </c>
      <c r="H11" s="52">
        <v>7189</v>
      </c>
      <c r="I11" s="52">
        <v>7987</v>
      </c>
      <c r="J11" s="52">
        <v>10001</v>
      </c>
      <c r="K11" s="52">
        <v>11921</v>
      </c>
      <c r="L11" s="52">
        <v>11653</v>
      </c>
      <c r="M11" s="52">
        <v>11785</v>
      </c>
    </row>
    <row r="12" spans="1:13" ht="18.75" x14ac:dyDescent="0.3">
      <c r="A12" s="53" t="s">
        <v>5</v>
      </c>
      <c r="B12" s="52">
        <v>1007</v>
      </c>
      <c r="C12" s="52">
        <v>1169</v>
      </c>
      <c r="D12" s="52">
        <v>1687</v>
      </c>
      <c r="E12" s="52">
        <v>1810</v>
      </c>
      <c r="F12" s="52">
        <v>1997</v>
      </c>
      <c r="G12" s="52">
        <v>2400</v>
      </c>
      <c r="H12" s="52">
        <v>2855</v>
      </c>
      <c r="I12" s="52">
        <v>3112</v>
      </c>
      <c r="J12" s="52">
        <v>3931</v>
      </c>
      <c r="K12" s="52">
        <v>4559</v>
      </c>
      <c r="L12" s="52">
        <v>4356</v>
      </c>
      <c r="M12" s="52">
        <v>3868</v>
      </c>
    </row>
    <row r="13" spans="1:13" ht="18.75" x14ac:dyDescent="0.3">
      <c r="A13" s="55" t="s">
        <v>6</v>
      </c>
      <c r="B13" s="55">
        <v>677</v>
      </c>
      <c r="C13" s="55">
        <v>727</v>
      </c>
      <c r="D13" s="55">
        <v>747</v>
      </c>
      <c r="E13" s="55">
        <v>792</v>
      </c>
      <c r="F13" s="55">
        <v>834</v>
      </c>
      <c r="G13" s="55">
        <v>1740</v>
      </c>
      <c r="H13" s="55">
        <v>1831</v>
      </c>
      <c r="I13" s="55">
        <v>2085</v>
      </c>
      <c r="J13" s="55">
        <v>2642</v>
      </c>
      <c r="K13" s="55">
        <v>3038</v>
      </c>
      <c r="L13" s="55">
        <v>3253</v>
      </c>
      <c r="M13" s="55">
        <v>2973</v>
      </c>
    </row>
    <row r="14" spans="1:13" ht="18.75" x14ac:dyDescent="0.3">
      <c r="A14" s="53" t="s">
        <v>166</v>
      </c>
      <c r="B14" s="52">
        <v>401</v>
      </c>
      <c r="C14" s="52">
        <v>453</v>
      </c>
      <c r="D14" s="52">
        <v>516</v>
      </c>
      <c r="E14" s="52">
        <v>656</v>
      </c>
      <c r="F14" s="52">
        <v>724</v>
      </c>
      <c r="G14" s="52">
        <v>132</v>
      </c>
      <c r="H14" s="52">
        <v>309</v>
      </c>
      <c r="I14" s="52">
        <v>71</v>
      </c>
      <c r="J14" s="52">
        <v>139</v>
      </c>
      <c r="K14" s="52">
        <v>62</v>
      </c>
      <c r="L14" s="52">
        <v>207</v>
      </c>
      <c r="M14" s="52">
        <v>-84</v>
      </c>
    </row>
    <row r="15" spans="1:13" ht="18.75" x14ac:dyDescent="0.3">
      <c r="A15" s="53" t="s">
        <v>7</v>
      </c>
      <c r="B15" s="52">
        <v>2085</v>
      </c>
      <c r="C15" s="52">
        <v>2349</v>
      </c>
      <c r="D15" s="52">
        <v>2950</v>
      </c>
      <c r="E15" s="52">
        <v>3258</v>
      </c>
      <c r="F15" s="52">
        <v>3555</v>
      </c>
      <c r="G15" s="52">
        <v>4272</v>
      </c>
      <c r="H15" s="52">
        <v>4995</v>
      </c>
      <c r="I15" s="52">
        <v>5268</v>
      </c>
      <c r="J15" s="52">
        <v>6712</v>
      </c>
      <c r="K15" s="52">
        <v>7659</v>
      </c>
      <c r="L15" s="52">
        <v>7816</v>
      </c>
      <c r="M15" s="52">
        <v>6757</v>
      </c>
    </row>
    <row r="16" spans="1:13" ht="18.75" x14ac:dyDescent="0.3">
      <c r="A16" s="51" t="s">
        <v>8</v>
      </c>
      <c r="B16" s="52">
        <v>880</v>
      </c>
      <c r="C16" s="52">
        <v>1091</v>
      </c>
      <c r="D16" s="52">
        <v>1268</v>
      </c>
      <c r="E16" s="52">
        <v>1461</v>
      </c>
      <c r="F16" s="52">
        <v>1586</v>
      </c>
      <c r="G16" s="52">
        <v>2127</v>
      </c>
      <c r="H16" s="52">
        <v>2194</v>
      </c>
      <c r="I16" s="52">
        <v>2719</v>
      </c>
      <c r="J16" s="52">
        <v>3289</v>
      </c>
      <c r="K16" s="52">
        <v>4262</v>
      </c>
      <c r="L16" s="52">
        <v>3837</v>
      </c>
      <c r="M16" s="52">
        <v>5028</v>
      </c>
    </row>
    <row r="17" spans="1:14" ht="18.75" x14ac:dyDescent="0.3">
      <c r="A17" s="53" t="s">
        <v>9</v>
      </c>
      <c r="B17" s="52">
        <v>-11</v>
      </c>
      <c r="C17" s="52">
        <v>7</v>
      </c>
      <c r="D17" s="52">
        <v>7</v>
      </c>
      <c r="E17" s="52">
        <v>-27</v>
      </c>
      <c r="F17" s="52">
        <v>-45</v>
      </c>
      <c r="G17" s="52">
        <v>-73</v>
      </c>
      <c r="H17" s="52">
        <v>-182</v>
      </c>
      <c r="I17" s="52">
        <v>-279</v>
      </c>
      <c r="J17" s="52">
        <v>-1776</v>
      </c>
      <c r="K17" s="52">
        <v>163</v>
      </c>
      <c r="L17" s="52">
        <v>471</v>
      </c>
      <c r="M17" s="52">
        <v>-383</v>
      </c>
    </row>
    <row r="18" spans="1:14" ht="18.75" x14ac:dyDescent="0.3">
      <c r="A18" s="51" t="s">
        <v>10</v>
      </c>
      <c r="B18" s="52">
        <v>891</v>
      </c>
      <c r="C18" s="52">
        <v>1084</v>
      </c>
      <c r="D18" s="52">
        <v>1261</v>
      </c>
      <c r="E18" s="52">
        <v>1488</v>
      </c>
      <c r="F18" s="52">
        <v>1631</v>
      </c>
      <c r="G18" s="52">
        <v>2200</v>
      </c>
      <c r="H18" s="52">
        <v>2376</v>
      </c>
      <c r="I18" s="52">
        <v>2998</v>
      </c>
      <c r="J18" s="52">
        <v>5065</v>
      </c>
      <c r="K18" s="52">
        <v>4099</v>
      </c>
      <c r="L18" s="52">
        <v>3366</v>
      </c>
      <c r="M18" s="52">
        <v>5411</v>
      </c>
    </row>
    <row r="19" spans="1:14" ht="18.75" x14ac:dyDescent="0.3">
      <c r="A19" s="53" t="s">
        <v>11</v>
      </c>
      <c r="B19" s="52">
        <v>113</v>
      </c>
      <c r="C19" s="52">
        <v>129</v>
      </c>
      <c r="D19" s="52">
        <v>842</v>
      </c>
      <c r="E19" s="52">
        <v>260</v>
      </c>
      <c r="F19" s="52">
        <v>230</v>
      </c>
      <c r="G19" s="52">
        <v>405</v>
      </c>
      <c r="H19" s="52">
        <v>319</v>
      </c>
      <c r="I19" s="52">
        <v>539</v>
      </c>
      <c r="J19" s="52">
        <v>863</v>
      </c>
      <c r="K19" s="52">
        <v>-70</v>
      </c>
      <c r="L19" s="52">
        <v>947</v>
      </c>
      <c r="M19" s="52">
        <v>1165</v>
      </c>
    </row>
    <row r="20" spans="1:14" ht="18.75" x14ac:dyDescent="0.3">
      <c r="A20" s="56" t="s">
        <v>12</v>
      </c>
      <c r="B20" s="57">
        <v>778</v>
      </c>
      <c r="C20" s="57">
        <v>955</v>
      </c>
      <c r="D20" s="57">
        <v>419</v>
      </c>
      <c r="E20" s="57">
        <v>1228</v>
      </c>
      <c r="F20" s="57">
        <v>1401</v>
      </c>
      <c r="G20" s="57">
        <v>1795</v>
      </c>
      <c r="H20" s="57">
        <v>2057</v>
      </c>
      <c r="I20" s="57">
        <v>2459</v>
      </c>
      <c r="J20" s="57">
        <v>4202</v>
      </c>
      <c r="K20" s="57">
        <v>4169</v>
      </c>
      <c r="L20" s="57">
        <v>2419</v>
      </c>
      <c r="M20" s="57">
        <v>4246</v>
      </c>
    </row>
    <row r="21" spans="1:14" x14ac:dyDescent="0.25">
      <c r="F21" s="153" t="e" vm="2">
        <v>#VALUE!</v>
      </c>
      <c r="G21" s="153"/>
      <c r="H21" s="153"/>
    </row>
    <row r="22" spans="1:14" x14ac:dyDescent="0.25">
      <c r="F22" s="151"/>
      <c r="G22" s="151"/>
      <c r="H22" s="151"/>
    </row>
    <row r="23" spans="1:14" x14ac:dyDescent="0.25">
      <c r="F23" s="152"/>
      <c r="G23" s="152"/>
      <c r="H23" s="152"/>
    </row>
    <row r="24" spans="1:14" ht="18.75" x14ac:dyDescent="0.3">
      <c r="A24" s="18" t="s">
        <v>0</v>
      </c>
      <c r="B24" s="19" t="s">
        <v>41</v>
      </c>
      <c r="C24" s="19" t="s">
        <v>40</v>
      </c>
      <c r="D24" s="19" t="s">
        <v>39</v>
      </c>
      <c r="E24" s="19" t="s">
        <v>38</v>
      </c>
      <c r="F24" s="19" t="s">
        <v>37</v>
      </c>
      <c r="G24" s="19" t="s">
        <v>36</v>
      </c>
      <c r="H24" s="19" t="s">
        <v>35</v>
      </c>
      <c r="I24" s="19" t="s">
        <v>34</v>
      </c>
      <c r="J24" s="19" t="s">
        <v>33</v>
      </c>
      <c r="K24" s="19" t="s">
        <v>32</v>
      </c>
      <c r="L24" s="19" t="s">
        <v>31</v>
      </c>
      <c r="M24" s="19" t="s">
        <v>30</v>
      </c>
      <c r="N24" s="19" t="s">
        <v>187</v>
      </c>
    </row>
    <row r="25" spans="1:14" ht="18.75" x14ac:dyDescent="0.3">
      <c r="A25" s="51" t="s">
        <v>1</v>
      </c>
      <c r="B25" s="52">
        <v>5662</v>
      </c>
      <c r="C25" s="52">
        <v>6727</v>
      </c>
      <c r="D25" s="52">
        <v>8025</v>
      </c>
      <c r="E25" s="52">
        <v>9248</v>
      </c>
      <c r="F25" s="52">
        <v>10842</v>
      </c>
      <c r="G25" s="52">
        <v>13094</v>
      </c>
      <c r="H25" s="52">
        <v>15451</v>
      </c>
      <c r="I25" s="52">
        <v>17772</v>
      </c>
      <c r="J25" s="52">
        <v>21454</v>
      </c>
      <c r="K25" s="52">
        <v>25371</v>
      </c>
      <c r="L25" s="52">
        <v>27518</v>
      </c>
      <c r="M25" s="52">
        <v>29771</v>
      </c>
      <c r="N25" s="53"/>
    </row>
    <row r="26" spans="1:14" ht="18.75" x14ac:dyDescent="0.3">
      <c r="A26" s="53" t="s">
        <v>2</v>
      </c>
      <c r="B26" s="53"/>
      <c r="C26" s="54">
        <v>0.18809607912398452</v>
      </c>
      <c r="D26" s="54">
        <v>0.19295376839601608</v>
      </c>
      <c r="E26" s="54">
        <v>0.15239875389408097</v>
      </c>
      <c r="F26" s="54">
        <v>0.17236159169550169</v>
      </c>
      <c r="G26" s="54">
        <v>0.20771075447334431</v>
      </c>
      <c r="H26" s="54">
        <v>0.18000610966855057</v>
      </c>
      <c r="I26" s="54">
        <v>0.15021681444566704</v>
      </c>
      <c r="J26" s="54">
        <v>0.20717983344586988</v>
      </c>
      <c r="K26" s="54">
        <v>0.18257667567819524</v>
      </c>
      <c r="L26" s="54">
        <v>8.4624177210200546E-2</v>
      </c>
      <c r="M26" s="54">
        <v>8.1873682680427384E-2</v>
      </c>
      <c r="N26" s="53"/>
    </row>
    <row r="27" spans="1:14" ht="18.75" x14ac:dyDescent="0.3">
      <c r="A27" s="53" t="s">
        <v>3</v>
      </c>
      <c r="B27" s="58">
        <f>(B10/B8)</f>
        <v>0.47633345107735781</v>
      </c>
      <c r="C27" s="58">
        <f t="shared" ref="C27:M27" si="0">C10/C8</f>
        <v>0.4886279173480006</v>
      </c>
      <c r="D27" s="58">
        <f t="shared" si="0"/>
        <v>0.47439252336448601</v>
      </c>
      <c r="E27" s="58">
        <f t="shared" si="0"/>
        <v>0.48972750865051901</v>
      </c>
      <c r="F27" s="58">
        <f t="shared" si="0"/>
        <v>0.52582549345139273</v>
      </c>
      <c r="G27" s="58">
        <f t="shared" si="0"/>
        <v>0.51130288681839009</v>
      </c>
      <c r="H27" s="58">
        <f t="shared" si="0"/>
        <v>0.53472267167173648</v>
      </c>
      <c r="I27" s="58">
        <f t="shared" si="0"/>
        <v>0.55058519018681074</v>
      </c>
      <c r="J27" s="58">
        <f t="shared" si="0"/>
        <v>0.53383984338584878</v>
      </c>
      <c r="K27" s="58">
        <f t="shared" si="0"/>
        <v>0.53013282882030666</v>
      </c>
      <c r="L27" s="59">
        <f t="shared" si="0"/>
        <v>0.57653172468929426</v>
      </c>
      <c r="M27" s="58">
        <f t="shared" si="0"/>
        <v>0.60414497329616068</v>
      </c>
      <c r="N27" s="53"/>
    </row>
    <row r="28" spans="1:14" ht="18.75" x14ac:dyDescent="0.3">
      <c r="A28" s="51" t="s">
        <v>4</v>
      </c>
      <c r="B28" s="58">
        <f t="shared" ref="B28:M28" si="1">B11/B8</f>
        <v>0.52366654892264219</v>
      </c>
      <c r="C28" s="58">
        <f t="shared" si="1"/>
        <v>0.5113720826519994</v>
      </c>
      <c r="D28" s="58">
        <f t="shared" si="1"/>
        <v>0.52560747663551399</v>
      </c>
      <c r="E28" s="58">
        <f t="shared" si="1"/>
        <v>0.51027249134948094</v>
      </c>
      <c r="F28" s="58">
        <f t="shared" si="1"/>
        <v>0.47417450654860727</v>
      </c>
      <c r="G28" s="58">
        <f t="shared" si="1"/>
        <v>0.48869711318160991</v>
      </c>
      <c r="H28" s="58">
        <f t="shared" si="1"/>
        <v>0.46527732832826352</v>
      </c>
      <c r="I28" s="58">
        <f t="shared" si="1"/>
        <v>0.44941480981318926</v>
      </c>
      <c r="J28" s="58">
        <f t="shared" si="1"/>
        <v>0.46616015661415122</v>
      </c>
      <c r="K28" s="58">
        <f t="shared" si="1"/>
        <v>0.46986717117969334</v>
      </c>
      <c r="L28" s="58">
        <f t="shared" si="1"/>
        <v>0.42346827531070574</v>
      </c>
      <c r="M28" s="58">
        <f t="shared" si="1"/>
        <v>0.39585502670383932</v>
      </c>
      <c r="N28" s="53"/>
    </row>
    <row r="29" spans="1:14" ht="18.75" x14ac:dyDescent="0.3">
      <c r="A29" s="53" t="s">
        <v>5</v>
      </c>
      <c r="B29" s="58">
        <f t="shared" ref="B29:M29" si="2">B12/B8</f>
        <v>0.17785234899328858</v>
      </c>
      <c r="C29" s="58">
        <f t="shared" si="2"/>
        <v>0.17377731529656607</v>
      </c>
      <c r="D29" s="58">
        <f t="shared" si="2"/>
        <v>0.21021806853582556</v>
      </c>
      <c r="E29" s="58">
        <f t="shared" si="2"/>
        <v>0.19571799307958476</v>
      </c>
      <c r="F29" s="58">
        <f t="shared" si="2"/>
        <v>0.18419110865154031</v>
      </c>
      <c r="G29" s="58">
        <f t="shared" si="2"/>
        <v>0.18329005651443409</v>
      </c>
      <c r="H29" s="58">
        <f t="shared" si="2"/>
        <v>0.18477768429227881</v>
      </c>
      <c r="I29" s="58">
        <f t="shared" si="2"/>
        <v>0.17510690974566734</v>
      </c>
      <c r="J29" s="58">
        <f t="shared" si="2"/>
        <v>0.18322923464155869</v>
      </c>
      <c r="K29" s="58">
        <f t="shared" si="2"/>
        <v>0.17969335067596862</v>
      </c>
      <c r="L29" s="59">
        <f t="shared" si="2"/>
        <v>0.15829638781888219</v>
      </c>
      <c r="M29" s="58">
        <f t="shared" si="2"/>
        <v>0.12992509489100132</v>
      </c>
      <c r="N29" s="53"/>
    </row>
    <row r="30" spans="1:14" ht="18.75" x14ac:dyDescent="0.3">
      <c r="A30" s="55" t="s">
        <v>6</v>
      </c>
      <c r="B30" s="60">
        <f t="shared" ref="B30:L30" si="3">B13/B8</f>
        <v>0.11956905687036383</v>
      </c>
      <c r="C30" s="60">
        <f t="shared" si="3"/>
        <v>0.10807194886279173</v>
      </c>
      <c r="D30" s="60">
        <f t="shared" si="3"/>
        <v>9.3084112149532716E-2</v>
      </c>
      <c r="E30" s="60">
        <f t="shared" si="3"/>
        <v>8.5640138408304492E-2</v>
      </c>
      <c r="F30" s="60">
        <f t="shared" si="3"/>
        <v>7.6923076923076927E-2</v>
      </c>
      <c r="G30" s="60">
        <f t="shared" si="3"/>
        <v>0.13288529097296473</v>
      </c>
      <c r="H30" s="60">
        <f t="shared" si="3"/>
        <v>0.11850365672124781</v>
      </c>
      <c r="I30" s="60">
        <f t="shared" si="3"/>
        <v>0.11731937879810939</v>
      </c>
      <c r="J30" s="60">
        <f t="shared" si="3"/>
        <v>0.12314719865759299</v>
      </c>
      <c r="K30" s="60">
        <f t="shared" si="3"/>
        <v>0.11974301367703283</v>
      </c>
      <c r="L30" s="60">
        <f t="shared" si="3"/>
        <v>0.1182135329602442</v>
      </c>
      <c r="M30" s="60">
        <f>L13/L8</f>
        <v>0.1182135329602442</v>
      </c>
      <c r="N30" s="61" t="s">
        <v>188</v>
      </c>
    </row>
    <row r="31" spans="1:14" ht="18.75" x14ac:dyDescent="0.3">
      <c r="A31" s="53" t="s">
        <v>166</v>
      </c>
      <c r="B31" s="58">
        <f t="shared" ref="B31:M31" si="4">B14/B8</f>
        <v>7.0823030731190395E-2</v>
      </c>
      <c r="C31" s="58">
        <f t="shared" si="4"/>
        <v>6.7340567860859221E-2</v>
      </c>
      <c r="D31" s="58">
        <f t="shared" si="4"/>
        <v>6.4299065420560741E-2</v>
      </c>
      <c r="E31" s="58">
        <f t="shared" si="4"/>
        <v>7.0934256055363326E-2</v>
      </c>
      <c r="F31" s="58">
        <f t="shared" si="4"/>
        <v>6.6777347352886915E-2</v>
      </c>
      <c r="G31" s="58">
        <f t="shared" si="4"/>
        <v>1.0080953108293876E-2</v>
      </c>
      <c r="H31" s="58">
        <f t="shared" si="4"/>
        <v>1.9998705585399002E-2</v>
      </c>
      <c r="I31" s="62">
        <f t="shared" si="4"/>
        <v>3.9950483907269865E-3</v>
      </c>
      <c r="J31" s="58">
        <f t="shared" si="4"/>
        <v>6.4789782791087906E-3</v>
      </c>
      <c r="K31" s="62">
        <f t="shared" si="4"/>
        <v>2.44373497300067E-3</v>
      </c>
      <c r="L31" s="59">
        <f t="shared" si="4"/>
        <v>7.5223490079220877E-3</v>
      </c>
      <c r="M31" s="62">
        <f t="shared" si="4"/>
        <v>-2.8215377380672465E-3</v>
      </c>
      <c r="N31" s="53"/>
    </row>
    <row r="32" spans="1:14" ht="18.75" x14ac:dyDescent="0.3">
      <c r="A32" s="53" t="s">
        <v>7</v>
      </c>
      <c r="B32" s="58">
        <f t="shared" ref="B32:M32" si="5">B15/B8</f>
        <v>0.36824443659484279</v>
      </c>
      <c r="C32" s="58">
        <f t="shared" si="5"/>
        <v>0.34918983202021703</v>
      </c>
      <c r="D32" s="58">
        <f t="shared" si="5"/>
        <v>0.36760124610591899</v>
      </c>
      <c r="E32" s="58">
        <f t="shared" si="5"/>
        <v>0.35229238754325259</v>
      </c>
      <c r="F32" s="58">
        <f t="shared" si="5"/>
        <v>0.32789153292750417</v>
      </c>
      <c r="G32" s="58">
        <f t="shared" si="5"/>
        <v>0.32625630059569266</v>
      </c>
      <c r="H32" s="58">
        <f t="shared" si="5"/>
        <v>0.32328004659892562</v>
      </c>
      <c r="I32" s="58">
        <f t="shared" si="5"/>
        <v>0.29642133693450373</v>
      </c>
      <c r="J32" s="58">
        <f t="shared" si="5"/>
        <v>0.31285541157826047</v>
      </c>
      <c r="K32" s="58">
        <f t="shared" si="5"/>
        <v>0.30188009932600213</v>
      </c>
      <c r="L32" s="59">
        <f t="shared" si="5"/>
        <v>0.28403226978704849</v>
      </c>
      <c r="M32" s="58">
        <f t="shared" si="5"/>
        <v>0.2269658392395284</v>
      </c>
      <c r="N32" s="53"/>
    </row>
    <row r="33" spans="1:14" ht="18.75" x14ac:dyDescent="0.3">
      <c r="A33" s="51" t="s">
        <v>8</v>
      </c>
      <c r="B33" s="58">
        <f>B16/B8</f>
        <v>0.15542211232779937</v>
      </c>
      <c r="C33" s="58">
        <f>C16/C8</f>
        <v>0.16218225063178238</v>
      </c>
      <c r="D33" s="58">
        <f>D16/D8</f>
        <v>0.158006230529595</v>
      </c>
      <c r="E33" s="58">
        <f>E16/E8</f>
        <v>0.15798010380622837</v>
      </c>
      <c r="F33" s="58">
        <f>F16/F8</f>
        <v>0.14628297362110312</v>
      </c>
      <c r="G33" s="58">
        <f t="shared" ref="G33:M33" si="6">G16/G8</f>
        <v>0.16244081258591722</v>
      </c>
      <c r="H33" s="58">
        <f t="shared" si="6"/>
        <v>0.1419972817293379</v>
      </c>
      <c r="I33" s="58">
        <f t="shared" si="6"/>
        <v>0.15299347287868556</v>
      </c>
      <c r="J33" s="58">
        <f t="shared" si="6"/>
        <v>0.15330474503589075</v>
      </c>
      <c r="K33" s="58">
        <f t="shared" si="6"/>
        <v>0.16798707185369122</v>
      </c>
      <c r="L33" s="58">
        <f t="shared" si="6"/>
        <v>0.13943600552365723</v>
      </c>
      <c r="M33" s="58">
        <f t="shared" si="6"/>
        <v>0.16888918746431092</v>
      </c>
      <c r="N33" s="53"/>
    </row>
    <row r="34" spans="1:14" ht="18.75" x14ac:dyDescent="0.3">
      <c r="A34" s="53" t="s">
        <v>9</v>
      </c>
      <c r="B34" s="62">
        <f>B17/B8</f>
        <v>-1.942776404097492E-3</v>
      </c>
      <c r="C34" s="62">
        <f t="shared" ref="C34:M34" si="7">C17/C8</f>
        <v>1.0405827263267431E-3</v>
      </c>
      <c r="D34" s="62">
        <f t="shared" si="7"/>
        <v>8.722741433021807E-4</v>
      </c>
      <c r="E34" s="62">
        <f t="shared" si="7"/>
        <v>-2.9195501730103807E-3</v>
      </c>
      <c r="F34" s="62">
        <f t="shared" si="7"/>
        <v>-4.1505257332595464E-3</v>
      </c>
      <c r="G34" s="58">
        <f t="shared" si="7"/>
        <v>-5.5750725523140369E-3</v>
      </c>
      <c r="H34" s="58">
        <f t="shared" si="7"/>
        <v>-1.1779172869069963E-2</v>
      </c>
      <c r="I34" s="58">
        <f t="shared" si="7"/>
        <v>-1.5698852126941255E-2</v>
      </c>
      <c r="J34" s="58">
        <f t="shared" si="7"/>
        <v>-8.2781765638109447E-2</v>
      </c>
      <c r="K34" s="58">
        <f t="shared" si="7"/>
        <v>6.4246580741791808E-3</v>
      </c>
      <c r="L34" s="58">
        <f t="shared" si="7"/>
        <v>1.7116069481793734E-2</v>
      </c>
      <c r="M34" s="58">
        <f t="shared" si="7"/>
        <v>-1.2864868496187565E-2</v>
      </c>
      <c r="N34" s="53"/>
    </row>
    <row r="35" spans="1:14" ht="18.75" x14ac:dyDescent="0.3">
      <c r="A35" s="51" t="s">
        <v>10</v>
      </c>
      <c r="B35" s="58">
        <f>B18/B8</f>
        <v>0.15736488873189686</v>
      </c>
      <c r="C35" s="58">
        <f t="shared" ref="C35:M35" si="8">C18/C8</f>
        <v>0.16114166790545562</v>
      </c>
      <c r="D35" s="58">
        <f t="shared" si="8"/>
        <v>0.15713395638629282</v>
      </c>
      <c r="E35" s="58">
        <f t="shared" si="8"/>
        <v>0.16089965397923875</v>
      </c>
      <c r="F35" s="58">
        <f t="shared" si="8"/>
        <v>0.15043349935436268</v>
      </c>
      <c r="G35" s="58">
        <f t="shared" si="8"/>
        <v>0.16801588513823126</v>
      </c>
      <c r="H35" s="58">
        <f t="shared" si="8"/>
        <v>0.15377645459840786</v>
      </c>
      <c r="I35" s="58">
        <f t="shared" si="8"/>
        <v>0.16869232500562684</v>
      </c>
      <c r="J35" s="58">
        <f t="shared" si="8"/>
        <v>0.23608651067400019</v>
      </c>
      <c r="K35" s="58">
        <f t="shared" si="8"/>
        <v>0.16156241377951205</v>
      </c>
      <c r="L35" s="58">
        <f t="shared" si="8"/>
        <v>0.1223199360418635</v>
      </c>
      <c r="M35" s="58">
        <f t="shared" si="8"/>
        <v>0.18175405596049848</v>
      </c>
      <c r="N35" s="53"/>
    </row>
    <row r="36" spans="1:14" ht="18.75" x14ac:dyDescent="0.3">
      <c r="A36" s="53" t="s">
        <v>11</v>
      </c>
      <c r="B36" s="58">
        <f>B19/B8</f>
        <v>1.9957612151183326E-2</v>
      </c>
      <c r="C36" s="58">
        <f t="shared" ref="C36:M36" si="9">C19/C8</f>
        <v>1.9176453099449979E-2</v>
      </c>
      <c r="D36" s="58">
        <f t="shared" si="9"/>
        <v>0.10492211838006231</v>
      </c>
      <c r="E36" s="58">
        <f t="shared" si="9"/>
        <v>2.8114186851211073E-2</v>
      </c>
      <c r="F36" s="58">
        <f t="shared" si="9"/>
        <v>2.1213798192215458E-2</v>
      </c>
      <c r="G36" s="58">
        <f t="shared" si="9"/>
        <v>3.0930197036810752E-2</v>
      </c>
      <c r="H36" s="58">
        <f t="shared" si="9"/>
        <v>2.0645912885897354E-2</v>
      </c>
      <c r="I36" s="58">
        <f t="shared" si="9"/>
        <v>3.0328606797209091E-2</v>
      </c>
      <c r="J36" s="58">
        <f t="shared" si="9"/>
        <v>4.0225598955905661E-2</v>
      </c>
      <c r="K36" s="58">
        <f t="shared" si="9"/>
        <v>-2.7590556146781758E-3</v>
      </c>
      <c r="L36" s="58">
        <f t="shared" si="9"/>
        <v>3.4413838214986552E-2</v>
      </c>
      <c r="M36" s="58">
        <f t="shared" si="9"/>
        <v>3.9132041248194555E-2</v>
      </c>
      <c r="N36" s="53"/>
    </row>
    <row r="37" spans="1:14" ht="18.75" x14ac:dyDescent="0.3">
      <c r="A37" s="56" t="s">
        <v>12</v>
      </c>
      <c r="B37" s="63">
        <f>B20/B8</f>
        <v>0.13740727658071353</v>
      </c>
      <c r="C37" s="63">
        <f t="shared" ref="C37:M37" si="10">C20/C8</f>
        <v>0.14196521480600566</v>
      </c>
      <c r="D37" s="63">
        <f t="shared" si="10"/>
        <v>5.2211838006230527E-2</v>
      </c>
      <c r="E37" s="63">
        <f t="shared" si="10"/>
        <v>0.13278546712802769</v>
      </c>
      <c r="F37" s="63">
        <f t="shared" si="10"/>
        <v>0.1292197011621472</v>
      </c>
      <c r="G37" s="63">
        <f t="shared" si="10"/>
        <v>0.13708568810142049</v>
      </c>
      <c r="H37" s="63">
        <f t="shared" si="10"/>
        <v>0.13313054171251051</v>
      </c>
      <c r="I37" s="63">
        <f t="shared" si="10"/>
        <v>0.13836371820841772</v>
      </c>
      <c r="J37" s="63">
        <f t="shared" si="10"/>
        <v>0.19586091171809453</v>
      </c>
      <c r="K37" s="63">
        <f t="shared" si="10"/>
        <v>0.16432146939419021</v>
      </c>
      <c r="L37" s="63">
        <f t="shared" si="10"/>
        <v>8.7906097826876958E-2</v>
      </c>
      <c r="M37" s="63">
        <f t="shared" si="10"/>
        <v>0.14262201471230393</v>
      </c>
      <c r="N37" s="53"/>
    </row>
    <row r="45" spans="1:14" x14ac:dyDescent="0.25">
      <c r="A45" s="64" t="s">
        <v>112</v>
      </c>
      <c r="B45" s="64" t="s">
        <v>113</v>
      </c>
      <c r="C45" s="64" t="s">
        <v>114</v>
      </c>
      <c r="D45" s="64" t="s">
        <v>115</v>
      </c>
      <c r="E45" s="64" t="s">
        <v>116</v>
      </c>
      <c r="F45" s="64" t="s">
        <v>117</v>
      </c>
    </row>
    <row r="46" spans="1:14" ht="56.25" customHeight="1" x14ac:dyDescent="0.25">
      <c r="A46" s="65" t="s">
        <v>118</v>
      </c>
      <c r="B46" s="66" t="s">
        <v>119</v>
      </c>
      <c r="C46" s="66" t="s">
        <v>120</v>
      </c>
      <c r="D46" s="66" t="s">
        <v>121</v>
      </c>
      <c r="E46" s="66" t="s">
        <v>122</v>
      </c>
      <c r="F46" s="66" t="s">
        <v>123</v>
      </c>
    </row>
    <row r="47" spans="1:14" ht="66.75" customHeight="1" x14ac:dyDescent="0.25">
      <c r="A47" s="67" t="s">
        <v>124</v>
      </c>
      <c r="B47" s="68" t="s">
        <v>125</v>
      </c>
      <c r="C47" s="68" t="s">
        <v>126</v>
      </c>
      <c r="D47" s="68" t="s">
        <v>127</v>
      </c>
      <c r="E47" s="68" t="s">
        <v>128</v>
      </c>
      <c r="F47" s="68" t="s">
        <v>129</v>
      </c>
    </row>
    <row r="48" spans="1:14" ht="78.75" customHeight="1" x14ac:dyDescent="0.25">
      <c r="A48" s="65" t="s">
        <v>130</v>
      </c>
      <c r="B48" s="66" t="s">
        <v>131</v>
      </c>
      <c r="C48" s="66" t="s">
        <v>132</v>
      </c>
      <c r="D48" s="66" t="s">
        <v>133</v>
      </c>
      <c r="E48" s="66" t="s">
        <v>134</v>
      </c>
      <c r="F48" s="66" t="s">
        <v>135</v>
      </c>
    </row>
    <row r="49" spans="1:6" ht="81" customHeight="1" x14ac:dyDescent="0.25">
      <c r="A49" s="67" t="s">
        <v>136</v>
      </c>
      <c r="B49" s="68" t="s">
        <v>125</v>
      </c>
      <c r="C49" s="68" t="s">
        <v>137</v>
      </c>
      <c r="D49" s="68" t="s">
        <v>138</v>
      </c>
      <c r="E49" s="68" t="s">
        <v>139</v>
      </c>
      <c r="F49" s="68" t="s">
        <v>140</v>
      </c>
    </row>
    <row r="50" spans="1:6" ht="69" customHeight="1" x14ac:dyDescent="0.25">
      <c r="A50" s="65" t="s">
        <v>141</v>
      </c>
      <c r="B50" s="66" t="s">
        <v>119</v>
      </c>
      <c r="C50" s="66" t="s">
        <v>142</v>
      </c>
      <c r="D50" s="66" t="s">
        <v>143</v>
      </c>
      <c r="E50" s="66" t="s">
        <v>144</v>
      </c>
      <c r="F50" s="66" t="s">
        <v>145</v>
      </c>
    </row>
    <row r="51" spans="1:6" ht="85.5" customHeight="1" x14ac:dyDescent="0.25">
      <c r="A51" s="67" t="s">
        <v>146</v>
      </c>
      <c r="B51" s="68" t="s">
        <v>125</v>
      </c>
      <c r="C51" s="68" t="s">
        <v>147</v>
      </c>
      <c r="D51" s="68" t="s">
        <v>148</v>
      </c>
      <c r="E51" s="68" t="s">
        <v>149</v>
      </c>
      <c r="F51" s="68" t="s">
        <v>150</v>
      </c>
    </row>
    <row r="52" spans="1:6" ht="84" customHeight="1" x14ac:dyDescent="0.25">
      <c r="A52" s="65" t="s">
        <v>151</v>
      </c>
      <c r="B52" s="66" t="s">
        <v>119</v>
      </c>
      <c r="C52" s="66" t="s">
        <v>152</v>
      </c>
      <c r="D52" s="66" t="s">
        <v>153</v>
      </c>
      <c r="E52" s="66" t="s">
        <v>154</v>
      </c>
      <c r="F52" s="66" t="s">
        <v>155</v>
      </c>
    </row>
  </sheetData>
  <mergeCells count="3">
    <mergeCell ref="B4:M6"/>
    <mergeCell ref="F21:H23"/>
    <mergeCell ref="A1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B12AF-E863-4840-9B7E-91F2308DB743}">
  <dimension ref="A1:P22"/>
  <sheetViews>
    <sheetView workbookViewId="0">
      <selection activeCell="H11" sqref="H11"/>
    </sheetView>
  </sheetViews>
  <sheetFormatPr defaultRowHeight="15.75" x14ac:dyDescent="0.25"/>
  <cols>
    <col min="1" max="1" width="40.25" bestFit="1" customWidth="1"/>
    <col min="2" max="2" width="20.75" customWidth="1"/>
    <col min="6" max="6" width="10.25" customWidth="1"/>
    <col min="7" max="7" width="10.375" customWidth="1"/>
  </cols>
  <sheetData>
    <row r="1" spans="1:16" ht="24.75" customHeight="1" x14ac:dyDescent="0.45">
      <c r="A1" s="50" t="s">
        <v>167</v>
      </c>
      <c r="B1" s="29"/>
      <c r="C1" s="30"/>
      <c r="D1" s="30"/>
      <c r="E1" s="30"/>
      <c r="F1" s="30"/>
      <c r="G1" s="30"/>
    </row>
    <row r="2" spans="1:16" ht="17.25" customHeight="1" x14ac:dyDescent="0.35">
      <c r="A2" s="50"/>
      <c r="B2" s="31"/>
      <c r="C2" s="30"/>
      <c r="D2" s="30"/>
      <c r="E2" s="30"/>
      <c r="F2" s="30"/>
      <c r="G2" s="30"/>
      <c r="P2" s="48"/>
    </row>
    <row r="3" spans="1:16" x14ac:dyDescent="0.25">
      <c r="A3" s="49" t="s">
        <v>111</v>
      </c>
      <c r="B3" s="30"/>
      <c r="C3" s="30"/>
      <c r="D3" s="30"/>
      <c r="E3" s="30"/>
      <c r="F3" s="30"/>
      <c r="G3" s="30"/>
    </row>
    <row r="4" spans="1:16" ht="16.5" thickBot="1" x14ac:dyDescent="0.3">
      <c r="A4" s="32" t="s">
        <v>168</v>
      </c>
      <c r="B4" s="33">
        <v>45291</v>
      </c>
      <c r="C4" s="33">
        <v>44926</v>
      </c>
      <c r="D4" s="33">
        <v>44561</v>
      </c>
      <c r="E4" s="33">
        <v>44196</v>
      </c>
      <c r="F4" s="33">
        <v>43830</v>
      </c>
      <c r="G4" s="33">
        <v>43465</v>
      </c>
    </row>
    <row r="5" spans="1:16" ht="18.75" customHeight="1" x14ac:dyDescent="0.25">
      <c r="A5" s="34" t="s">
        <v>169</v>
      </c>
      <c r="B5" s="35">
        <v>29771</v>
      </c>
      <c r="C5" s="36">
        <v>27518</v>
      </c>
      <c r="D5" s="36">
        <v>25371</v>
      </c>
      <c r="E5" s="36">
        <v>21454</v>
      </c>
      <c r="F5" s="36">
        <v>17772</v>
      </c>
      <c r="G5" s="36">
        <v>15451</v>
      </c>
    </row>
    <row r="6" spans="1:16" ht="15" customHeight="1" x14ac:dyDescent="0.25">
      <c r="A6" s="43" t="s">
        <v>170</v>
      </c>
      <c r="B6" s="44">
        <v>-14385</v>
      </c>
      <c r="C6" s="45">
        <v>-12173</v>
      </c>
      <c r="D6" s="45">
        <v>-10315</v>
      </c>
      <c r="E6" s="45">
        <v>-7934</v>
      </c>
      <c r="F6" s="45">
        <v>-6790</v>
      </c>
      <c r="G6" s="45">
        <v>-5581</v>
      </c>
    </row>
    <row r="7" spans="1:16" ht="12.75" customHeight="1" x14ac:dyDescent="0.25">
      <c r="A7" s="43" t="s">
        <v>171</v>
      </c>
      <c r="B7" s="44">
        <v>-1682</v>
      </c>
      <c r="C7" s="45">
        <v>-1572</v>
      </c>
      <c r="D7" s="45">
        <v>-1060</v>
      </c>
      <c r="E7" s="45">
        <v>-1741</v>
      </c>
      <c r="F7" s="45">
        <v>-1380</v>
      </c>
      <c r="G7" s="45">
        <v>-1274</v>
      </c>
    </row>
    <row r="8" spans="1:16" ht="15.75" customHeight="1" x14ac:dyDescent="0.25">
      <c r="A8" s="43" t="s">
        <v>172</v>
      </c>
      <c r="B8" s="44">
        <v>-1919</v>
      </c>
      <c r="C8" s="45">
        <v>-2120</v>
      </c>
      <c r="D8" s="45">
        <v>-2075</v>
      </c>
      <c r="E8" s="45">
        <v>-1778</v>
      </c>
      <c r="F8" s="45">
        <v>-1615</v>
      </c>
      <c r="G8" s="45">
        <v>-1407</v>
      </c>
    </row>
    <row r="9" spans="1:16" ht="16.5" customHeight="1" x14ac:dyDescent="0.25">
      <c r="A9" s="43" t="s">
        <v>173</v>
      </c>
      <c r="B9" s="44">
        <v>-1809</v>
      </c>
      <c r="C9" s="45">
        <v>-2257</v>
      </c>
      <c r="D9" s="45">
        <v>-2445</v>
      </c>
      <c r="E9" s="45">
        <v>-1861</v>
      </c>
      <c r="F9" s="45">
        <v>-1401</v>
      </c>
      <c r="G9" s="45">
        <v>-1314</v>
      </c>
    </row>
    <row r="10" spans="1:16" ht="14.25" customHeight="1" x14ac:dyDescent="0.25">
      <c r="A10" s="43" t="s">
        <v>174</v>
      </c>
      <c r="B10" s="44">
        <v>-2973</v>
      </c>
      <c r="C10" s="45">
        <v>-3253</v>
      </c>
      <c r="D10" s="45">
        <v>-3038</v>
      </c>
      <c r="E10" s="45">
        <v>-2642</v>
      </c>
      <c r="F10" s="45">
        <v>-2085</v>
      </c>
      <c r="G10" s="45">
        <v>-1831</v>
      </c>
    </row>
    <row r="11" spans="1:16" ht="19.5" customHeight="1" x14ac:dyDescent="0.25">
      <c r="A11" s="43" t="s">
        <v>175</v>
      </c>
      <c r="B11" s="44">
        <v>-2059</v>
      </c>
      <c r="C11" s="45">
        <v>-2099</v>
      </c>
      <c r="D11" s="45">
        <v>-2114</v>
      </c>
      <c r="E11" s="45">
        <v>-2070</v>
      </c>
      <c r="F11" s="45">
        <v>-1711</v>
      </c>
      <c r="G11" s="45">
        <v>-1541</v>
      </c>
    </row>
    <row r="12" spans="1:16" ht="16.5" customHeight="1" x14ac:dyDescent="0.25">
      <c r="A12" s="43" t="s">
        <v>176</v>
      </c>
      <c r="B12" s="47">
        <v>84</v>
      </c>
      <c r="C12" s="46">
        <v>-207</v>
      </c>
      <c r="D12" s="46">
        <v>-62</v>
      </c>
      <c r="E12" s="46">
        <v>-139</v>
      </c>
      <c r="F12" s="46">
        <v>-71</v>
      </c>
      <c r="G12" s="46">
        <v>-309</v>
      </c>
    </row>
    <row r="13" spans="1:16" ht="18" customHeight="1" x14ac:dyDescent="0.25">
      <c r="A13" s="38" t="s">
        <v>177</v>
      </c>
      <c r="B13" s="35">
        <v>24743</v>
      </c>
      <c r="C13" s="39">
        <v>-23681</v>
      </c>
      <c r="D13" s="39">
        <v>-21109</v>
      </c>
      <c r="E13" s="39">
        <v>-18165</v>
      </c>
      <c r="F13" s="39">
        <v>-15053</v>
      </c>
      <c r="G13" s="39">
        <v>-13257</v>
      </c>
    </row>
    <row r="14" spans="1:16" ht="12.75" customHeight="1" x14ac:dyDescent="0.25">
      <c r="A14" s="40" t="s">
        <v>178</v>
      </c>
      <c r="B14" s="35">
        <v>5028</v>
      </c>
      <c r="C14" s="39">
        <v>3837</v>
      </c>
      <c r="D14" s="39">
        <v>4262</v>
      </c>
      <c r="E14" s="39">
        <v>3289</v>
      </c>
      <c r="F14" s="39">
        <v>2719</v>
      </c>
      <c r="G14" s="39">
        <v>2194</v>
      </c>
    </row>
    <row r="15" spans="1:16" ht="16.5" customHeight="1" x14ac:dyDescent="0.25">
      <c r="A15" s="34" t="s">
        <v>179</v>
      </c>
      <c r="B15" s="34"/>
      <c r="C15" s="37">
        <v>174</v>
      </c>
      <c r="D15" s="37">
        <v>57</v>
      </c>
      <c r="E15" s="37">
        <v>88</v>
      </c>
      <c r="F15" s="37">
        <v>197</v>
      </c>
      <c r="G15" s="37">
        <v>168</v>
      </c>
    </row>
    <row r="16" spans="1:16" ht="15" customHeight="1" x14ac:dyDescent="0.25">
      <c r="A16" s="34" t="s">
        <v>180</v>
      </c>
      <c r="B16" s="34"/>
      <c r="C16" s="37">
        <v>-304</v>
      </c>
      <c r="D16" s="37">
        <v>-232</v>
      </c>
      <c r="E16" s="37">
        <v>-209</v>
      </c>
      <c r="F16" s="37">
        <v>-115</v>
      </c>
      <c r="G16" s="37">
        <v>-77</v>
      </c>
    </row>
    <row r="17" spans="1:7" ht="18" customHeight="1" x14ac:dyDescent="0.25">
      <c r="A17" s="34" t="s">
        <v>181</v>
      </c>
      <c r="B17" s="34"/>
      <c r="C17" s="37">
        <v>-304</v>
      </c>
      <c r="D17" s="37">
        <v>46</v>
      </c>
      <c r="E17" s="36">
        <v>1914</v>
      </c>
      <c r="F17" s="37">
        <v>208</v>
      </c>
      <c r="G17" s="37">
        <v>87</v>
      </c>
    </row>
    <row r="18" spans="1:7" x14ac:dyDescent="0.25">
      <c r="A18" s="34" t="s">
        <v>182</v>
      </c>
      <c r="B18" s="34"/>
      <c r="C18" s="37">
        <v>-37</v>
      </c>
      <c r="D18" s="37">
        <v>-34</v>
      </c>
      <c r="E18" s="37">
        <v>-17</v>
      </c>
      <c r="F18" s="37">
        <v>-11</v>
      </c>
      <c r="G18" s="37">
        <v>4</v>
      </c>
    </row>
    <row r="19" spans="1:7" ht="14.25" customHeight="1" x14ac:dyDescent="0.25">
      <c r="A19" s="38" t="s">
        <v>183</v>
      </c>
      <c r="B19">
        <v>383</v>
      </c>
      <c r="C19" s="41">
        <v>-471</v>
      </c>
      <c r="D19" s="41">
        <v>-163</v>
      </c>
      <c r="E19" s="39">
        <v>1776</v>
      </c>
      <c r="F19" s="41">
        <v>279</v>
      </c>
      <c r="G19" s="41">
        <v>182</v>
      </c>
    </row>
    <row r="20" spans="1:7" ht="15.75" customHeight="1" x14ac:dyDescent="0.25">
      <c r="A20" s="40" t="s">
        <v>184</v>
      </c>
      <c r="B20" s="40"/>
      <c r="C20" s="39">
        <v>3366</v>
      </c>
      <c r="D20" s="39">
        <v>4099</v>
      </c>
      <c r="E20" s="39">
        <v>5065</v>
      </c>
      <c r="F20" s="39">
        <v>2998</v>
      </c>
      <c r="G20" s="39">
        <v>2376</v>
      </c>
    </row>
    <row r="21" spans="1:7" ht="15" customHeight="1" x14ac:dyDescent="0.25">
      <c r="A21" s="34" t="s">
        <v>185</v>
      </c>
      <c r="B21" s="35">
        <v>1165</v>
      </c>
      <c r="C21" s="37">
        <v>-947</v>
      </c>
      <c r="D21" s="37">
        <v>70</v>
      </c>
      <c r="E21" s="37">
        <v>-863</v>
      </c>
      <c r="F21" s="37">
        <v>-539</v>
      </c>
      <c r="G21" s="37">
        <v>-319</v>
      </c>
    </row>
    <row r="22" spans="1:7" x14ac:dyDescent="0.25">
      <c r="A22" s="42" t="s">
        <v>186</v>
      </c>
      <c r="B22" s="35">
        <v>4246</v>
      </c>
      <c r="C22" s="39">
        <v>2419</v>
      </c>
      <c r="D22" s="39">
        <v>4169</v>
      </c>
      <c r="E22" s="39">
        <v>4202</v>
      </c>
      <c r="F22" s="39">
        <v>2459</v>
      </c>
      <c r="G22" s="39">
        <v>2057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DF6F3-1802-4400-B505-C96E9518A161}">
  <dimension ref="A1:Y79"/>
  <sheetViews>
    <sheetView zoomScale="90" zoomScaleNormal="90" workbookViewId="0">
      <selection activeCell="G45" sqref="G45:L45"/>
    </sheetView>
  </sheetViews>
  <sheetFormatPr defaultRowHeight="15.75" x14ac:dyDescent="0.25"/>
  <cols>
    <col min="1" max="1" width="60.625" bestFit="1" customWidth="1"/>
    <col min="2" max="12" width="10.125" bestFit="1" customWidth="1"/>
  </cols>
  <sheetData>
    <row r="1" spans="1:25" ht="23.25" x14ac:dyDescent="0.35">
      <c r="A1" s="88" t="s">
        <v>209</v>
      </c>
      <c r="N1" s="88" t="s">
        <v>209</v>
      </c>
    </row>
    <row r="2" spans="1:25" ht="23.25" x14ac:dyDescent="0.35">
      <c r="A2" s="88" t="s">
        <v>111</v>
      </c>
      <c r="N2" s="88" t="s">
        <v>111</v>
      </c>
    </row>
    <row r="3" spans="1:25" ht="18.75" x14ac:dyDescent="0.3">
      <c r="A3" s="5" t="s">
        <v>0</v>
      </c>
      <c r="B3" s="6" t="s">
        <v>40</v>
      </c>
      <c r="C3" s="6" t="s">
        <v>39</v>
      </c>
      <c r="D3" s="6" t="s">
        <v>38</v>
      </c>
      <c r="E3" s="6" t="s">
        <v>37</v>
      </c>
      <c r="F3" s="6" t="s">
        <v>36</v>
      </c>
      <c r="G3" s="6" t="s">
        <v>35</v>
      </c>
      <c r="H3" s="6" t="s">
        <v>34</v>
      </c>
      <c r="I3" s="6" t="s">
        <v>33</v>
      </c>
      <c r="J3" s="6" t="s">
        <v>32</v>
      </c>
      <c r="K3" s="6" t="s">
        <v>31</v>
      </c>
      <c r="L3" s="6" t="s">
        <v>30</v>
      </c>
      <c r="N3" s="5" t="s">
        <v>0</v>
      </c>
      <c r="O3" s="6" t="s">
        <v>40</v>
      </c>
      <c r="P3" s="6" t="s">
        <v>39</v>
      </c>
      <c r="Q3" s="6" t="s">
        <v>38</v>
      </c>
      <c r="R3" s="6" t="s">
        <v>37</v>
      </c>
      <c r="S3" s="6" t="s">
        <v>36</v>
      </c>
      <c r="T3" s="6" t="s">
        <v>35</v>
      </c>
      <c r="U3" s="6" t="s">
        <v>34</v>
      </c>
      <c r="V3" s="6" t="s">
        <v>33</v>
      </c>
      <c r="W3" s="6" t="s">
        <v>32</v>
      </c>
      <c r="X3" s="6" t="s">
        <v>31</v>
      </c>
      <c r="Y3" s="6" t="s">
        <v>30</v>
      </c>
    </row>
    <row r="4" spans="1:25" x14ac:dyDescent="0.25">
      <c r="A4" t="s">
        <v>43</v>
      </c>
      <c r="B4" s="1">
        <v>1604</v>
      </c>
      <c r="C4" s="1">
        <v>2201</v>
      </c>
      <c r="D4" s="1">
        <v>1393</v>
      </c>
      <c r="E4" s="1">
        <v>1590</v>
      </c>
      <c r="F4" s="1">
        <v>2883</v>
      </c>
      <c r="G4" s="1">
        <v>7575</v>
      </c>
      <c r="H4" s="1">
        <v>7349</v>
      </c>
      <c r="I4" s="1">
        <v>4794</v>
      </c>
      <c r="J4" s="1">
        <v>5197</v>
      </c>
      <c r="K4" s="1">
        <v>7776</v>
      </c>
      <c r="L4" s="1">
        <v>9081</v>
      </c>
      <c r="N4" t="s">
        <v>43</v>
      </c>
      <c r="O4" s="1">
        <v>1604</v>
      </c>
      <c r="P4" s="1">
        <v>2201</v>
      </c>
      <c r="Q4" s="1">
        <v>1393</v>
      </c>
      <c r="R4" s="1">
        <v>1590</v>
      </c>
      <c r="S4" s="1">
        <v>2883</v>
      </c>
      <c r="T4" s="1">
        <v>7575</v>
      </c>
      <c r="U4" s="1">
        <v>7349</v>
      </c>
      <c r="V4" s="1">
        <v>4794</v>
      </c>
      <c r="W4" s="1">
        <v>5197</v>
      </c>
      <c r="X4" s="1">
        <v>7776</v>
      </c>
      <c r="Y4" s="1">
        <v>9081</v>
      </c>
    </row>
    <row r="5" spans="1:25" x14ac:dyDescent="0.25">
      <c r="A5" t="s">
        <v>44</v>
      </c>
      <c r="B5" s="1">
        <v>3110</v>
      </c>
      <c r="C5" s="1">
        <v>3615</v>
      </c>
      <c r="D5" s="1">
        <v>6202</v>
      </c>
      <c r="E5" s="1">
        <v>8733</v>
      </c>
      <c r="F5" s="1">
        <v>10524</v>
      </c>
      <c r="G5" s="1">
        <v>4066</v>
      </c>
      <c r="H5" s="1">
        <v>7384</v>
      </c>
      <c r="I5" s="1">
        <v>11058</v>
      </c>
      <c r="J5" s="1">
        <v>9149</v>
      </c>
      <c r="K5" s="1">
        <v>10523</v>
      </c>
      <c r="L5" s="1">
        <v>10975</v>
      </c>
      <c r="N5" t="s">
        <v>44</v>
      </c>
      <c r="O5" s="1">
        <v>3110</v>
      </c>
      <c r="P5" s="1">
        <v>3615</v>
      </c>
      <c r="Q5" s="1">
        <v>6202</v>
      </c>
      <c r="R5" s="1">
        <v>8733</v>
      </c>
      <c r="S5" s="1">
        <v>10524</v>
      </c>
      <c r="T5" s="1">
        <v>4066</v>
      </c>
      <c r="U5" s="1">
        <v>7384</v>
      </c>
      <c r="V5" s="1">
        <v>11058</v>
      </c>
      <c r="W5" s="1">
        <v>9149</v>
      </c>
      <c r="X5" s="1">
        <v>10523</v>
      </c>
      <c r="Y5" s="1">
        <v>10975</v>
      </c>
    </row>
    <row r="6" spans="1:25" x14ac:dyDescent="0.25">
      <c r="A6" s="141" t="s">
        <v>45</v>
      </c>
      <c r="B6" s="142">
        <v>4714</v>
      </c>
      <c r="C6" s="142">
        <v>5816</v>
      </c>
      <c r="D6" s="142">
        <v>7595</v>
      </c>
      <c r="E6" s="142">
        <v>10323</v>
      </c>
      <c r="F6" s="142">
        <v>13407</v>
      </c>
      <c r="G6" s="142">
        <v>11641</v>
      </c>
      <c r="H6" s="142">
        <v>14733</v>
      </c>
      <c r="I6" s="142">
        <v>15852</v>
      </c>
      <c r="J6" s="142">
        <v>14346</v>
      </c>
      <c r="K6" s="142">
        <v>18299</v>
      </c>
      <c r="L6" s="142">
        <v>20056</v>
      </c>
      <c r="N6" s="4" t="s">
        <v>45</v>
      </c>
      <c r="O6" s="69">
        <v>4714</v>
      </c>
      <c r="P6" s="69">
        <v>5816</v>
      </c>
      <c r="Q6" s="69">
        <v>7595</v>
      </c>
      <c r="R6" s="69">
        <v>10323</v>
      </c>
      <c r="S6" s="69">
        <v>13407</v>
      </c>
      <c r="T6" s="69">
        <v>11641</v>
      </c>
      <c r="U6" s="69">
        <v>14733</v>
      </c>
      <c r="V6" s="69">
        <v>15852</v>
      </c>
      <c r="W6" s="69">
        <v>14346</v>
      </c>
      <c r="X6" s="69">
        <v>18299</v>
      </c>
      <c r="Y6" s="69">
        <v>20056</v>
      </c>
    </row>
    <row r="7" spans="1:25" x14ac:dyDescent="0.25">
      <c r="A7" t="s">
        <v>46</v>
      </c>
      <c r="C7" s="2">
        <v>0.23377174374204501</v>
      </c>
      <c r="D7" s="2">
        <v>0.30588033012379645</v>
      </c>
      <c r="E7" s="2">
        <v>0.35918367346938784</v>
      </c>
      <c r="F7" s="2">
        <v>0.29875036326649229</v>
      </c>
      <c r="G7" s="2">
        <v>-0.13172223465353916</v>
      </c>
      <c r="H7" s="2">
        <v>0.26561291985224633</v>
      </c>
      <c r="I7" s="2">
        <v>7.5951944614131461E-2</v>
      </c>
      <c r="J7" s="2">
        <v>-9.500378501135498E-2</v>
      </c>
      <c r="K7" s="2">
        <v>0.27554719085459367</v>
      </c>
      <c r="L7" s="2">
        <v>9.6016175747308585E-2</v>
      </c>
      <c r="N7" t="s">
        <v>46</v>
      </c>
      <c r="P7" s="2">
        <v>0.23377174374204501</v>
      </c>
      <c r="Q7" s="2">
        <v>0.30588033012379645</v>
      </c>
      <c r="R7" s="2">
        <v>0.35918367346938784</v>
      </c>
      <c r="S7" s="2">
        <v>0.29875036326649229</v>
      </c>
      <c r="T7" s="2">
        <v>-0.13172223465353916</v>
      </c>
      <c r="U7" s="2">
        <v>0.26561291985224633</v>
      </c>
      <c r="V7" s="2">
        <v>7.5951944614131461E-2</v>
      </c>
      <c r="W7" s="2">
        <v>-9.500378501135498E-2</v>
      </c>
      <c r="X7" s="2">
        <v>0.27554719085459367</v>
      </c>
      <c r="Y7" s="2">
        <v>9.6016175747308585E-2</v>
      </c>
    </row>
    <row r="8" spans="1:25" x14ac:dyDescent="0.25">
      <c r="A8" t="s">
        <v>47</v>
      </c>
      <c r="B8" s="1">
        <v>9639</v>
      </c>
      <c r="C8" s="1">
        <v>11371</v>
      </c>
      <c r="D8" s="1">
        <v>12398</v>
      </c>
      <c r="E8" s="1">
        <v>14577</v>
      </c>
      <c r="F8" s="1">
        <v>18525</v>
      </c>
      <c r="G8" s="1">
        <v>20375</v>
      </c>
      <c r="H8" s="1">
        <v>22962</v>
      </c>
      <c r="I8" s="1">
        <v>33995</v>
      </c>
      <c r="J8" s="1">
        <v>36941</v>
      </c>
      <c r="K8" s="1">
        <v>37227</v>
      </c>
      <c r="L8" s="1">
        <v>40004</v>
      </c>
      <c r="N8" t="s">
        <v>47</v>
      </c>
      <c r="O8" s="1">
        <v>9639</v>
      </c>
      <c r="P8" s="1">
        <v>11371</v>
      </c>
      <c r="Q8" s="1">
        <v>12398</v>
      </c>
      <c r="R8" s="1">
        <v>14577</v>
      </c>
      <c r="S8" s="1">
        <v>18525</v>
      </c>
      <c r="T8" s="1">
        <v>20375</v>
      </c>
      <c r="U8" s="1">
        <v>22962</v>
      </c>
      <c r="V8" s="1">
        <v>33995</v>
      </c>
      <c r="W8" s="1">
        <v>36941</v>
      </c>
      <c r="X8" s="1">
        <v>37227</v>
      </c>
      <c r="Y8" s="1">
        <v>40004</v>
      </c>
    </row>
    <row r="9" spans="1:25" x14ac:dyDescent="0.25">
      <c r="A9" t="s">
        <v>48</v>
      </c>
      <c r="B9" s="1">
        <v>267</v>
      </c>
      <c r="C9" s="1">
        <v>378</v>
      </c>
      <c r="D9" s="1">
        <v>655</v>
      </c>
      <c r="E9" s="1">
        <v>833</v>
      </c>
      <c r="F9" s="1">
        <v>713</v>
      </c>
      <c r="G9" s="1">
        <v>947</v>
      </c>
      <c r="H9" s="1">
        <v>800</v>
      </c>
      <c r="I9" s="1">
        <v>1148</v>
      </c>
      <c r="J9" s="1">
        <v>1287</v>
      </c>
      <c r="K9" s="1">
        <v>1898</v>
      </c>
      <c r="L9" s="1">
        <v>2509</v>
      </c>
      <c r="N9" t="s">
        <v>48</v>
      </c>
      <c r="O9" s="1">
        <v>267</v>
      </c>
      <c r="P9" s="1">
        <v>378</v>
      </c>
      <c r="Q9" s="1">
        <v>655</v>
      </c>
      <c r="R9" s="1">
        <v>833</v>
      </c>
      <c r="S9" s="1">
        <v>713</v>
      </c>
      <c r="T9" s="1">
        <v>947</v>
      </c>
      <c r="U9" s="1">
        <v>800</v>
      </c>
      <c r="V9" s="1">
        <v>1148</v>
      </c>
      <c r="W9" s="1">
        <v>1287</v>
      </c>
      <c r="X9" s="1">
        <v>1898</v>
      </c>
      <c r="Y9" s="1">
        <v>2509</v>
      </c>
    </row>
    <row r="10" spans="1:25" x14ac:dyDescent="0.25">
      <c r="A10" s="4" t="s">
        <v>49</v>
      </c>
      <c r="B10" s="69">
        <v>14620</v>
      </c>
      <c r="C10" s="69">
        <v>17565</v>
      </c>
      <c r="D10" s="69">
        <v>20648</v>
      </c>
      <c r="E10" s="69">
        <v>25733</v>
      </c>
      <c r="F10" s="69">
        <v>32645</v>
      </c>
      <c r="G10" s="69">
        <v>32963</v>
      </c>
      <c r="H10" s="69">
        <v>38495</v>
      </c>
      <c r="I10" s="69">
        <v>50995</v>
      </c>
      <c r="J10" s="69">
        <v>52574</v>
      </c>
      <c r="K10" s="69">
        <v>57424</v>
      </c>
      <c r="L10" s="69">
        <v>62569</v>
      </c>
      <c r="N10" s="4" t="s">
        <v>49</v>
      </c>
      <c r="O10" s="69">
        <v>14620</v>
      </c>
      <c r="P10" s="69">
        <v>17565</v>
      </c>
      <c r="Q10" s="69">
        <v>20648</v>
      </c>
      <c r="R10" s="69">
        <v>25733</v>
      </c>
      <c r="S10" s="69">
        <v>32645</v>
      </c>
      <c r="T10" s="69">
        <v>32963</v>
      </c>
      <c r="U10" s="69">
        <v>38495</v>
      </c>
      <c r="V10" s="69">
        <v>50995</v>
      </c>
      <c r="W10" s="69">
        <v>52574</v>
      </c>
      <c r="X10" s="69">
        <v>57424</v>
      </c>
      <c r="Y10" s="69">
        <v>62569</v>
      </c>
    </row>
    <row r="11" spans="1:25" x14ac:dyDescent="0.25">
      <c r="A11" t="s">
        <v>50</v>
      </c>
      <c r="B11" s="1">
        <v>858</v>
      </c>
      <c r="C11" s="1">
        <v>922</v>
      </c>
      <c r="D11" s="1">
        <v>1344</v>
      </c>
      <c r="E11" s="1">
        <v>1482</v>
      </c>
      <c r="F11" s="1">
        <v>1528</v>
      </c>
      <c r="G11" s="1">
        <v>1724</v>
      </c>
      <c r="H11" s="1">
        <v>1693</v>
      </c>
      <c r="I11" s="1">
        <v>1807</v>
      </c>
      <c r="J11" s="1">
        <v>1909</v>
      </c>
      <c r="K11" s="1">
        <v>1730</v>
      </c>
      <c r="L11" s="1">
        <v>1488</v>
      </c>
      <c r="N11" t="s">
        <v>50</v>
      </c>
      <c r="O11" s="1">
        <v>858</v>
      </c>
      <c r="P11" s="1">
        <v>922</v>
      </c>
      <c r="Q11" s="1">
        <v>1344</v>
      </c>
      <c r="R11" s="1">
        <v>1482</v>
      </c>
      <c r="S11" s="1">
        <v>1528</v>
      </c>
      <c r="T11" s="1">
        <v>1724</v>
      </c>
      <c r="U11" s="1">
        <v>1693</v>
      </c>
      <c r="V11" s="1">
        <v>1807</v>
      </c>
      <c r="W11" s="1">
        <v>1909</v>
      </c>
      <c r="X11" s="1">
        <v>1730</v>
      </c>
      <c r="Y11" s="1">
        <v>1488</v>
      </c>
    </row>
    <row r="12" spans="1:25" x14ac:dyDescent="0.25">
      <c r="A12" t="s">
        <v>51</v>
      </c>
      <c r="B12" s="1">
        <v>196</v>
      </c>
      <c r="C12" s="1">
        <v>31</v>
      </c>
      <c r="D12" s="1">
        <v>2348</v>
      </c>
      <c r="E12" s="1">
        <v>1539</v>
      </c>
      <c r="F12" s="1">
        <v>1961</v>
      </c>
      <c r="G12" s="1">
        <v>971</v>
      </c>
      <c r="H12" s="1">
        <v>2863</v>
      </c>
      <c r="I12" s="1">
        <v>6089</v>
      </c>
      <c r="J12" s="1">
        <v>6797</v>
      </c>
      <c r="K12" s="1">
        <v>5018</v>
      </c>
      <c r="L12" s="1">
        <v>3273</v>
      </c>
      <c r="N12" t="s">
        <v>51</v>
      </c>
      <c r="O12" s="1">
        <v>196</v>
      </c>
      <c r="P12" s="1">
        <v>31</v>
      </c>
      <c r="Q12" s="1">
        <v>2348</v>
      </c>
      <c r="R12" s="1">
        <v>1539</v>
      </c>
      <c r="S12" s="1">
        <v>1961</v>
      </c>
      <c r="T12" s="1">
        <v>971</v>
      </c>
      <c r="U12" s="1">
        <v>2863</v>
      </c>
      <c r="V12" s="1">
        <v>6089</v>
      </c>
      <c r="W12" s="1">
        <v>6797</v>
      </c>
      <c r="X12" s="1">
        <v>5018</v>
      </c>
      <c r="Y12" s="1">
        <v>3273</v>
      </c>
    </row>
    <row r="13" spans="1:25" x14ac:dyDescent="0.25">
      <c r="A13" t="s">
        <v>52</v>
      </c>
      <c r="B13" s="1">
        <v>3445</v>
      </c>
      <c r="C13" s="1">
        <v>3345</v>
      </c>
      <c r="D13" s="1">
        <v>4427</v>
      </c>
      <c r="E13" s="1">
        <v>4270</v>
      </c>
      <c r="F13" s="1">
        <v>4507</v>
      </c>
      <c r="G13" s="1">
        <v>7109</v>
      </c>
      <c r="H13" s="1">
        <v>6990</v>
      </c>
      <c r="I13" s="1">
        <v>10183</v>
      </c>
      <c r="J13" s="1">
        <v>12786</v>
      </c>
      <c r="K13" s="1">
        <v>11997</v>
      </c>
      <c r="L13" s="1">
        <v>11563</v>
      </c>
      <c r="N13" t="s">
        <v>52</v>
      </c>
      <c r="O13" s="1">
        <v>3445</v>
      </c>
      <c r="P13" s="1">
        <v>3345</v>
      </c>
      <c r="Q13" s="1">
        <v>4427</v>
      </c>
      <c r="R13" s="1">
        <v>4270</v>
      </c>
      <c r="S13" s="1">
        <v>4507</v>
      </c>
      <c r="T13" s="1">
        <v>7109</v>
      </c>
      <c r="U13" s="1">
        <v>6990</v>
      </c>
      <c r="V13" s="1">
        <v>10183</v>
      </c>
      <c r="W13" s="1">
        <v>12786</v>
      </c>
      <c r="X13" s="1">
        <v>11997</v>
      </c>
      <c r="Y13" s="1">
        <v>11563</v>
      </c>
    </row>
    <row r="14" spans="1:25" x14ac:dyDescent="0.25">
      <c r="A14" t="s">
        <v>53</v>
      </c>
      <c r="B14" s="1">
        <v>41</v>
      </c>
      <c r="C14" s="1">
        <v>54</v>
      </c>
      <c r="D14" s="1">
        <v>114</v>
      </c>
      <c r="E14" s="1">
        <v>79</v>
      </c>
      <c r="F14" s="1">
        <v>133</v>
      </c>
      <c r="G14" s="1">
        <v>565</v>
      </c>
      <c r="H14" s="1">
        <v>1292</v>
      </c>
      <c r="I14" s="1">
        <v>1305</v>
      </c>
      <c r="J14" s="1">
        <v>1737</v>
      </c>
      <c r="K14" s="1">
        <v>2455</v>
      </c>
      <c r="L14" s="1">
        <v>3273</v>
      </c>
      <c r="N14" t="s">
        <v>53</v>
      </c>
      <c r="O14" s="1">
        <v>41</v>
      </c>
      <c r="P14" s="1">
        <v>54</v>
      </c>
      <c r="Q14" s="1">
        <v>114</v>
      </c>
      <c r="R14" s="1">
        <v>79</v>
      </c>
      <c r="S14" s="1">
        <v>133</v>
      </c>
      <c r="T14" s="1">
        <v>565</v>
      </c>
      <c r="U14" s="1">
        <v>1292</v>
      </c>
      <c r="V14" s="1">
        <v>1305</v>
      </c>
      <c r="W14" s="1">
        <v>1737</v>
      </c>
      <c r="X14" s="1">
        <v>2455</v>
      </c>
      <c r="Y14" s="1">
        <v>3273</v>
      </c>
    </row>
    <row r="15" spans="1:25" x14ac:dyDescent="0.25">
      <c r="A15" s="4" t="s">
        <v>54</v>
      </c>
      <c r="B15" s="69">
        <v>4540</v>
      </c>
      <c r="C15" s="69">
        <v>4352</v>
      </c>
      <c r="D15" s="69">
        <v>8233</v>
      </c>
      <c r="E15" s="69">
        <v>7370</v>
      </c>
      <c r="F15" s="69">
        <v>8129</v>
      </c>
      <c r="G15" s="69">
        <v>10369</v>
      </c>
      <c r="H15" s="69">
        <v>12838</v>
      </c>
      <c r="I15" s="69">
        <v>19384</v>
      </c>
      <c r="J15" s="69">
        <v>23229</v>
      </c>
      <c r="K15" s="69">
        <v>21200</v>
      </c>
      <c r="L15" s="69">
        <v>19597</v>
      </c>
      <c r="N15" s="4" t="s">
        <v>54</v>
      </c>
      <c r="O15" s="69">
        <v>4540</v>
      </c>
      <c r="P15" s="69">
        <v>4352</v>
      </c>
      <c r="Q15" s="69">
        <v>8233</v>
      </c>
      <c r="R15" s="69">
        <v>7370</v>
      </c>
      <c r="S15" s="69">
        <v>8129</v>
      </c>
      <c r="T15" s="69">
        <v>10369</v>
      </c>
      <c r="U15" s="69">
        <v>12838</v>
      </c>
      <c r="V15" s="69">
        <v>19384</v>
      </c>
      <c r="W15" s="69">
        <v>23229</v>
      </c>
      <c r="X15" s="69">
        <v>21200</v>
      </c>
      <c r="Y15" s="69">
        <v>19597</v>
      </c>
    </row>
    <row r="16" spans="1:25" ht="18.75" x14ac:dyDescent="0.3">
      <c r="A16" s="13" t="s">
        <v>55</v>
      </c>
      <c r="B16" s="69">
        <v>19160</v>
      </c>
      <c r="C16" s="69">
        <v>21917</v>
      </c>
      <c r="D16" s="69">
        <v>28881</v>
      </c>
      <c r="E16" s="69">
        <v>33103</v>
      </c>
      <c r="F16" s="69">
        <v>40774</v>
      </c>
      <c r="G16" s="69">
        <v>43332</v>
      </c>
      <c r="H16" s="69">
        <v>51333</v>
      </c>
      <c r="I16" s="69">
        <v>70379</v>
      </c>
      <c r="J16" s="69">
        <v>75803</v>
      </c>
      <c r="K16" s="69">
        <v>78624</v>
      </c>
      <c r="L16" s="69">
        <v>82166</v>
      </c>
      <c r="N16" s="13" t="s">
        <v>55</v>
      </c>
      <c r="O16" s="69">
        <v>19160</v>
      </c>
      <c r="P16" s="69">
        <v>21917</v>
      </c>
      <c r="Q16" s="69">
        <v>28881</v>
      </c>
      <c r="R16" s="69">
        <v>33103</v>
      </c>
      <c r="S16" s="69">
        <v>40774</v>
      </c>
      <c r="T16" s="69">
        <v>43332</v>
      </c>
      <c r="U16" s="69">
        <v>51333</v>
      </c>
      <c r="V16" s="69">
        <v>70379</v>
      </c>
      <c r="W16" s="69">
        <v>75803</v>
      </c>
      <c r="X16" s="69">
        <v>78624</v>
      </c>
      <c r="Y16" s="69">
        <v>82166</v>
      </c>
    </row>
    <row r="17" spans="1:25" ht="18.75" x14ac:dyDescent="0.3">
      <c r="A17" s="13" t="s">
        <v>244</v>
      </c>
      <c r="B17" s="69"/>
      <c r="C17" s="69"/>
      <c r="D17" s="69"/>
      <c r="E17" s="69"/>
      <c r="F17" s="69"/>
      <c r="G17" s="69">
        <f t="shared" ref="G17:L17" si="0">(F16+G16)/2</f>
        <v>42053</v>
      </c>
      <c r="H17" s="69">
        <f t="shared" si="0"/>
        <v>47332.5</v>
      </c>
      <c r="I17" s="69">
        <f t="shared" si="0"/>
        <v>60856</v>
      </c>
      <c r="J17" s="69">
        <f t="shared" si="0"/>
        <v>73091</v>
      </c>
      <c r="K17" s="69">
        <f t="shared" si="0"/>
        <v>77213.5</v>
      </c>
      <c r="L17" s="69">
        <f t="shared" si="0"/>
        <v>80395</v>
      </c>
      <c r="N17" s="13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</row>
    <row r="18" spans="1:25" x14ac:dyDescent="0.25">
      <c r="A18" t="s">
        <v>56</v>
      </c>
      <c r="B18" s="1">
        <v>10453</v>
      </c>
      <c r="C18" s="1">
        <v>10727</v>
      </c>
      <c r="D18" s="1">
        <v>12406</v>
      </c>
      <c r="E18" s="1">
        <v>15355</v>
      </c>
      <c r="F18" s="1">
        <v>19999</v>
      </c>
      <c r="G18" s="1">
        <v>21843</v>
      </c>
      <c r="H18" s="1">
        <v>24759</v>
      </c>
      <c r="I18" s="1">
        <v>35670</v>
      </c>
      <c r="J18" s="1">
        <v>39038</v>
      </c>
      <c r="K18" s="1">
        <v>40140</v>
      </c>
      <c r="L18" s="1">
        <v>42074</v>
      </c>
      <c r="N18" t="s">
        <v>56</v>
      </c>
      <c r="O18" s="1">
        <v>10453</v>
      </c>
      <c r="P18" s="1">
        <v>10727</v>
      </c>
      <c r="Q18" s="1">
        <v>12406</v>
      </c>
      <c r="R18" s="1">
        <v>15355</v>
      </c>
      <c r="S18" s="1">
        <v>19999</v>
      </c>
      <c r="T18" s="1">
        <v>21843</v>
      </c>
      <c r="U18" s="1">
        <v>24759</v>
      </c>
      <c r="V18" s="1">
        <v>35670</v>
      </c>
      <c r="W18" s="1">
        <v>39038</v>
      </c>
      <c r="X18" s="1">
        <v>40140</v>
      </c>
      <c r="Y18" s="1">
        <v>42074</v>
      </c>
    </row>
    <row r="19" spans="1:25" x14ac:dyDescent="0.25">
      <c r="A19" t="s">
        <v>57</v>
      </c>
      <c r="B19" s="1">
        <v>0</v>
      </c>
      <c r="C19" s="1">
        <v>1093</v>
      </c>
      <c r="D19" s="1">
        <v>0</v>
      </c>
      <c r="E19" s="1">
        <v>0</v>
      </c>
      <c r="F19" s="1">
        <v>1000</v>
      </c>
      <c r="G19" s="1">
        <v>1998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N19" t="s">
        <v>57</v>
      </c>
      <c r="O19" s="1">
        <v>0</v>
      </c>
      <c r="P19" s="1">
        <v>1093</v>
      </c>
      <c r="Q19" s="1">
        <v>0</v>
      </c>
      <c r="R19" s="1">
        <v>0</v>
      </c>
      <c r="S19" s="1">
        <v>1000</v>
      </c>
      <c r="T19" s="1">
        <v>1998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5">
      <c r="A20" t="s">
        <v>59</v>
      </c>
      <c r="B20" s="1">
        <v>808</v>
      </c>
      <c r="C20" s="1">
        <v>1463</v>
      </c>
      <c r="D20" s="1">
        <v>1211</v>
      </c>
      <c r="E20" s="1">
        <v>1523</v>
      </c>
      <c r="F20" s="1">
        <v>1864</v>
      </c>
      <c r="G20" s="1">
        <v>2063</v>
      </c>
      <c r="H20" s="1">
        <v>2160</v>
      </c>
      <c r="I20" s="1">
        <v>2777</v>
      </c>
      <c r="J20" s="1">
        <v>3991</v>
      </c>
      <c r="K20" s="1">
        <v>4868</v>
      </c>
      <c r="L20" s="1">
        <v>6392</v>
      </c>
      <c r="N20" t="s">
        <v>59</v>
      </c>
      <c r="O20" s="1">
        <v>808</v>
      </c>
      <c r="P20" s="1">
        <v>1463</v>
      </c>
      <c r="Q20" s="1">
        <v>1211</v>
      </c>
      <c r="R20" s="1">
        <v>1523</v>
      </c>
      <c r="S20" s="1">
        <v>1864</v>
      </c>
      <c r="T20" s="1">
        <v>2063</v>
      </c>
      <c r="U20" s="1">
        <v>2160</v>
      </c>
      <c r="V20" s="1">
        <v>2777</v>
      </c>
      <c r="W20" s="1">
        <v>3991</v>
      </c>
      <c r="X20" s="1">
        <v>4868</v>
      </c>
      <c r="Y20" s="1">
        <v>6392</v>
      </c>
    </row>
    <row r="21" spans="1:25" x14ac:dyDescent="0.25">
      <c r="A21" s="4" t="s">
        <v>58</v>
      </c>
      <c r="B21" s="69">
        <v>11261</v>
      </c>
      <c r="C21" s="69">
        <v>13283</v>
      </c>
      <c r="D21" s="69">
        <v>13617</v>
      </c>
      <c r="E21" s="69">
        <v>16878</v>
      </c>
      <c r="F21" s="69">
        <v>22863</v>
      </c>
      <c r="G21" s="69">
        <v>25904</v>
      </c>
      <c r="H21" s="69">
        <v>26919</v>
      </c>
      <c r="I21" s="69">
        <v>38447</v>
      </c>
      <c r="J21" s="69">
        <v>43029</v>
      </c>
      <c r="K21" s="69">
        <v>45008</v>
      </c>
      <c r="L21" s="69">
        <v>48466</v>
      </c>
      <c r="N21" s="4" t="s">
        <v>58</v>
      </c>
      <c r="O21" s="69">
        <v>11261</v>
      </c>
      <c r="P21" s="69">
        <v>13283</v>
      </c>
      <c r="Q21" s="69">
        <v>13617</v>
      </c>
      <c r="R21" s="69">
        <v>16878</v>
      </c>
      <c r="S21" s="69">
        <v>22863</v>
      </c>
      <c r="T21" s="69">
        <v>25904</v>
      </c>
      <c r="U21" s="69">
        <v>26919</v>
      </c>
      <c r="V21" s="69">
        <v>38447</v>
      </c>
      <c r="W21" s="69">
        <v>43029</v>
      </c>
      <c r="X21" s="69">
        <v>45008</v>
      </c>
      <c r="Y21" s="69">
        <v>48466</v>
      </c>
    </row>
    <row r="22" spans="1:25" x14ac:dyDescent="0.25">
      <c r="A22" t="s">
        <v>60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4965</v>
      </c>
      <c r="I22" s="1">
        <v>8939</v>
      </c>
      <c r="J22" s="1">
        <v>8049</v>
      </c>
      <c r="K22" s="1">
        <v>10417</v>
      </c>
      <c r="L22" s="1">
        <v>9676</v>
      </c>
      <c r="N22" t="s">
        <v>60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4965</v>
      </c>
      <c r="V22" s="1">
        <v>8939</v>
      </c>
      <c r="W22" s="1">
        <v>8049</v>
      </c>
      <c r="X22" s="1">
        <v>10417</v>
      </c>
      <c r="Y22" s="1">
        <v>9676</v>
      </c>
    </row>
    <row r="23" spans="1:25" x14ac:dyDescent="0.25">
      <c r="A23" t="s">
        <v>62</v>
      </c>
      <c r="B23" s="1">
        <v>509</v>
      </c>
      <c r="C23" s="1">
        <v>386</v>
      </c>
      <c r="D23" s="1">
        <v>1505</v>
      </c>
      <c r="E23" s="1">
        <v>1513</v>
      </c>
      <c r="F23" s="1">
        <v>1917</v>
      </c>
      <c r="G23" s="1">
        <v>2042</v>
      </c>
      <c r="H23" s="1">
        <v>2520</v>
      </c>
      <c r="I23" s="1">
        <v>2930</v>
      </c>
      <c r="J23" s="1">
        <v>2998</v>
      </c>
      <c r="K23" s="1">
        <v>2925</v>
      </c>
      <c r="L23" s="1">
        <v>2973</v>
      </c>
      <c r="N23" t="s">
        <v>62</v>
      </c>
      <c r="O23" s="1">
        <v>509</v>
      </c>
      <c r="P23" s="1">
        <v>386</v>
      </c>
      <c r="Q23" s="1">
        <v>1505</v>
      </c>
      <c r="R23" s="1">
        <v>1513</v>
      </c>
      <c r="S23" s="1">
        <v>1917</v>
      </c>
      <c r="T23" s="1">
        <v>2042</v>
      </c>
      <c r="U23" s="1">
        <v>2520</v>
      </c>
      <c r="V23" s="1">
        <v>2930</v>
      </c>
      <c r="W23" s="1">
        <v>2998</v>
      </c>
      <c r="X23" s="1">
        <v>2925</v>
      </c>
      <c r="Y23" s="1">
        <v>2973</v>
      </c>
    </row>
    <row r="24" spans="1:25" x14ac:dyDescent="0.25">
      <c r="A24" s="4" t="s">
        <v>61</v>
      </c>
      <c r="B24" s="69">
        <v>509</v>
      </c>
      <c r="C24" s="69">
        <v>386</v>
      </c>
      <c r="D24" s="69">
        <v>1505</v>
      </c>
      <c r="E24" s="69">
        <v>1513</v>
      </c>
      <c r="F24" s="69">
        <v>1917</v>
      </c>
      <c r="G24" s="69">
        <v>2042</v>
      </c>
      <c r="H24" s="69">
        <v>7485</v>
      </c>
      <c r="I24" s="69">
        <v>11869</v>
      </c>
      <c r="J24" s="69">
        <v>11047</v>
      </c>
      <c r="K24" s="69">
        <v>13342</v>
      </c>
      <c r="L24" s="69">
        <v>12649</v>
      </c>
      <c r="N24" s="4" t="s">
        <v>61</v>
      </c>
      <c r="O24" s="69">
        <v>509</v>
      </c>
      <c r="P24" s="69">
        <v>386</v>
      </c>
      <c r="Q24" s="69">
        <v>1505</v>
      </c>
      <c r="R24" s="69">
        <v>1513</v>
      </c>
      <c r="S24" s="69">
        <v>1917</v>
      </c>
      <c r="T24" s="69">
        <v>2042</v>
      </c>
      <c r="U24" s="69">
        <v>7485</v>
      </c>
      <c r="V24" s="69">
        <v>11869</v>
      </c>
      <c r="W24" s="69">
        <v>11047</v>
      </c>
      <c r="X24" s="69">
        <v>13342</v>
      </c>
      <c r="Y24" s="69">
        <v>12649</v>
      </c>
    </row>
    <row r="25" spans="1:25" ht="18.75" x14ac:dyDescent="0.3">
      <c r="A25" s="13" t="s">
        <v>63</v>
      </c>
      <c r="B25" s="69">
        <v>11770</v>
      </c>
      <c r="C25" s="69">
        <v>13669</v>
      </c>
      <c r="D25" s="69">
        <v>15122</v>
      </c>
      <c r="E25" s="69">
        <v>18391</v>
      </c>
      <c r="F25" s="69">
        <v>24780</v>
      </c>
      <c r="G25" s="69">
        <v>27946</v>
      </c>
      <c r="H25" s="69">
        <v>34404</v>
      </c>
      <c r="I25" s="69">
        <v>50316</v>
      </c>
      <c r="J25" s="69">
        <v>54076</v>
      </c>
      <c r="K25" s="69">
        <v>58350</v>
      </c>
      <c r="L25" s="69">
        <v>61115</v>
      </c>
      <c r="N25" s="13" t="s">
        <v>63</v>
      </c>
      <c r="O25" s="69">
        <v>11770</v>
      </c>
      <c r="P25" s="69">
        <v>13669</v>
      </c>
      <c r="Q25" s="69">
        <v>15122</v>
      </c>
      <c r="R25" s="69">
        <v>18391</v>
      </c>
      <c r="S25" s="69">
        <v>24780</v>
      </c>
      <c r="T25" s="69">
        <v>27946</v>
      </c>
      <c r="U25" s="69">
        <v>34404</v>
      </c>
      <c r="V25" s="69">
        <v>50316</v>
      </c>
      <c r="W25" s="69">
        <v>54076</v>
      </c>
      <c r="X25" s="69">
        <v>58350</v>
      </c>
      <c r="Y25" s="69">
        <v>61115</v>
      </c>
    </row>
    <row r="26" spans="1:25" x14ac:dyDescent="0.25">
      <c r="A26" s="139" t="s">
        <v>64</v>
      </c>
      <c r="B26" s="140">
        <v>0</v>
      </c>
      <c r="C26" s="140">
        <v>1093</v>
      </c>
      <c r="D26" s="140">
        <v>0</v>
      </c>
      <c r="E26" s="140">
        <v>0</v>
      </c>
      <c r="F26" s="140">
        <v>1000</v>
      </c>
      <c r="G26" s="140">
        <v>1998</v>
      </c>
      <c r="H26" s="140">
        <v>4965</v>
      </c>
      <c r="I26" s="140">
        <v>8939</v>
      </c>
      <c r="J26" s="140">
        <v>8049</v>
      </c>
      <c r="K26" s="140">
        <v>10417</v>
      </c>
      <c r="L26" s="140">
        <v>9676</v>
      </c>
      <c r="N26" s="4" t="s">
        <v>64</v>
      </c>
      <c r="O26" s="69">
        <v>0</v>
      </c>
      <c r="P26" s="69">
        <v>1093</v>
      </c>
      <c r="Q26" s="69">
        <v>0</v>
      </c>
      <c r="R26" s="69">
        <v>0</v>
      </c>
      <c r="S26" s="69">
        <v>1000</v>
      </c>
      <c r="T26" s="69">
        <v>1998</v>
      </c>
      <c r="U26" s="69">
        <v>4965</v>
      </c>
      <c r="V26" s="69">
        <v>8939</v>
      </c>
      <c r="W26" s="69">
        <v>8049</v>
      </c>
      <c r="X26" s="69">
        <v>10417</v>
      </c>
      <c r="Y26" s="69">
        <v>9676</v>
      </c>
    </row>
    <row r="27" spans="1:25" x14ac:dyDescent="0.25">
      <c r="A27" t="s">
        <v>65</v>
      </c>
      <c r="G27" s="2">
        <v>0.998</v>
      </c>
      <c r="H27" s="2">
        <v>1.484984984984985</v>
      </c>
      <c r="I27" s="2">
        <v>0.80040281973816718</v>
      </c>
      <c r="J27" s="2">
        <v>-9.9563709587202176E-2</v>
      </c>
      <c r="K27" s="2">
        <v>0.29419803702323266</v>
      </c>
      <c r="L27" s="2">
        <v>-7.1133723720840925E-2</v>
      </c>
      <c r="N27" t="s">
        <v>65</v>
      </c>
      <c r="T27" s="2">
        <v>0.998</v>
      </c>
      <c r="U27" s="2">
        <v>1.484984984984985</v>
      </c>
      <c r="V27" s="2">
        <v>0.80040281973816718</v>
      </c>
      <c r="W27" s="2">
        <v>-9.9563709587202176E-2</v>
      </c>
      <c r="X27" s="2">
        <v>0.29419803702323266</v>
      </c>
      <c r="Y27" s="2">
        <v>-7.1133723720840925E-2</v>
      </c>
    </row>
    <row r="28" spans="1:25" x14ac:dyDescent="0.25">
      <c r="A28" t="s">
        <v>66</v>
      </c>
      <c r="C28" s="1">
        <v>0</v>
      </c>
      <c r="D28" s="1">
        <v>668</v>
      </c>
      <c r="E28" s="1">
        <v>2069</v>
      </c>
      <c r="F28" s="1">
        <v>3823</v>
      </c>
      <c r="G28" s="1">
        <v>5880</v>
      </c>
      <c r="H28" s="1">
        <v>8342</v>
      </c>
      <c r="I28" s="1">
        <v>12366</v>
      </c>
      <c r="J28" s="1">
        <v>16535</v>
      </c>
      <c r="K28" s="1">
        <v>18954</v>
      </c>
      <c r="L28" s="1">
        <v>23200</v>
      </c>
      <c r="N28" t="s">
        <v>66</v>
      </c>
      <c r="P28" s="1">
        <v>0</v>
      </c>
      <c r="Q28" s="1">
        <v>668</v>
      </c>
      <c r="R28" s="1">
        <v>2069</v>
      </c>
      <c r="S28" s="1">
        <v>3823</v>
      </c>
      <c r="T28" s="1">
        <v>5880</v>
      </c>
      <c r="U28" s="1">
        <v>8342</v>
      </c>
      <c r="V28" s="1">
        <v>12366</v>
      </c>
      <c r="W28" s="1">
        <v>16535</v>
      </c>
      <c r="X28" s="1">
        <v>18954</v>
      </c>
      <c r="Y28" s="1">
        <v>23200</v>
      </c>
    </row>
    <row r="29" spans="1:25" x14ac:dyDescent="0.25">
      <c r="A29" t="s">
        <v>67</v>
      </c>
      <c r="B29" s="1">
        <v>-61</v>
      </c>
      <c r="C29" s="1">
        <v>110</v>
      </c>
      <c r="D29" s="1">
        <v>-9</v>
      </c>
      <c r="E29" s="1">
        <v>59</v>
      </c>
      <c r="F29" s="1">
        <v>-142</v>
      </c>
      <c r="G29" s="1">
        <v>78</v>
      </c>
      <c r="H29" s="1">
        <v>-173</v>
      </c>
      <c r="I29" s="1">
        <v>-484</v>
      </c>
      <c r="J29" s="1">
        <v>-136</v>
      </c>
      <c r="K29" s="1">
        <v>-928</v>
      </c>
      <c r="L29" s="1">
        <v>-746</v>
      </c>
      <c r="N29" t="s">
        <v>67</v>
      </c>
      <c r="O29" s="1">
        <v>-61</v>
      </c>
      <c r="P29" s="1">
        <v>110</v>
      </c>
      <c r="Q29" s="1">
        <v>-9</v>
      </c>
      <c r="R29" s="1">
        <v>59</v>
      </c>
      <c r="S29" s="1">
        <v>-142</v>
      </c>
      <c r="T29" s="1">
        <v>78</v>
      </c>
      <c r="U29" s="1">
        <v>-173</v>
      </c>
      <c r="V29" s="1">
        <v>-484</v>
      </c>
      <c r="W29" s="1">
        <v>-136</v>
      </c>
      <c r="X29" s="1">
        <v>-928</v>
      </c>
      <c r="Y29" s="1">
        <v>-746</v>
      </c>
    </row>
    <row r="30" spans="1:25" x14ac:dyDescent="0.25">
      <c r="A30" s="139" t="s">
        <v>68</v>
      </c>
      <c r="B30" s="140">
        <v>7390</v>
      </c>
      <c r="C30" s="140">
        <v>8248</v>
      </c>
      <c r="D30" s="140">
        <v>13759</v>
      </c>
      <c r="E30" s="140">
        <v>14712</v>
      </c>
      <c r="F30" s="140">
        <v>15994</v>
      </c>
      <c r="G30" s="140">
        <v>15386</v>
      </c>
      <c r="H30" s="140">
        <v>16885</v>
      </c>
      <c r="I30" s="140">
        <v>20019</v>
      </c>
      <c r="J30" s="140">
        <v>21727</v>
      </c>
      <c r="K30" s="140">
        <v>20274</v>
      </c>
      <c r="L30" s="140">
        <v>21051</v>
      </c>
      <c r="N30" s="4" t="s">
        <v>68</v>
      </c>
      <c r="O30" s="69">
        <v>7390</v>
      </c>
      <c r="P30" s="69">
        <v>8248</v>
      </c>
      <c r="Q30" s="69">
        <v>13759</v>
      </c>
      <c r="R30" s="69">
        <v>14712</v>
      </c>
      <c r="S30" s="69">
        <v>15994</v>
      </c>
      <c r="T30" s="69">
        <v>15386</v>
      </c>
      <c r="U30" s="69">
        <v>16885</v>
      </c>
      <c r="V30" s="69">
        <v>20019</v>
      </c>
      <c r="W30" s="69">
        <v>21727</v>
      </c>
      <c r="X30" s="69">
        <v>20274</v>
      </c>
      <c r="Y30" s="69">
        <v>21051</v>
      </c>
    </row>
    <row r="31" spans="1:25" x14ac:dyDescent="0.25">
      <c r="A31" s="4"/>
      <c r="B31" s="69"/>
      <c r="C31" s="69"/>
      <c r="D31" s="69"/>
      <c r="E31" s="69"/>
      <c r="F31" s="69"/>
      <c r="G31" s="69">
        <f>(G30+F30)/2</f>
        <v>15690</v>
      </c>
      <c r="H31" s="69">
        <f>(H30+G30)/2</f>
        <v>16135.5</v>
      </c>
      <c r="I31" s="69">
        <f t="shared" ref="I31:L31" si="1">(I30+H30)/2</f>
        <v>18452</v>
      </c>
      <c r="J31" s="69">
        <f t="shared" si="1"/>
        <v>20873</v>
      </c>
      <c r="K31" s="69">
        <f t="shared" si="1"/>
        <v>21000.5</v>
      </c>
      <c r="L31" s="69">
        <f t="shared" si="1"/>
        <v>20662.5</v>
      </c>
      <c r="N31" s="4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</row>
    <row r="32" spans="1:25" x14ac:dyDescent="0.25">
      <c r="A32" t="s">
        <v>69</v>
      </c>
      <c r="B32" s="1">
        <v>4714</v>
      </c>
      <c r="C32" s="1">
        <v>4723</v>
      </c>
      <c r="D32" s="1">
        <v>7595</v>
      </c>
      <c r="E32" s="1">
        <v>10323</v>
      </c>
      <c r="F32" s="1">
        <v>12407</v>
      </c>
      <c r="G32" s="1">
        <v>9643</v>
      </c>
      <c r="H32" s="1">
        <v>9768</v>
      </c>
      <c r="I32" s="1">
        <v>6913</v>
      </c>
      <c r="J32" s="1">
        <v>6297</v>
      </c>
      <c r="K32" s="1">
        <v>7882</v>
      </c>
      <c r="L32" s="1">
        <v>10380</v>
      </c>
      <c r="N32" t="s">
        <v>69</v>
      </c>
      <c r="O32" s="1">
        <v>4714</v>
      </c>
      <c r="P32" s="1">
        <v>4723</v>
      </c>
      <c r="Q32" s="1">
        <v>7595</v>
      </c>
      <c r="R32" s="1">
        <v>10323</v>
      </c>
      <c r="S32" s="1">
        <v>12407</v>
      </c>
      <c r="T32" s="1">
        <v>9643</v>
      </c>
      <c r="U32" s="1">
        <v>9768</v>
      </c>
      <c r="V32" s="1">
        <v>6913</v>
      </c>
      <c r="W32" s="1">
        <v>6297</v>
      </c>
      <c r="X32" s="1">
        <v>7882</v>
      </c>
      <c r="Y32" s="1">
        <v>10380</v>
      </c>
    </row>
    <row r="33" spans="1:25" x14ac:dyDescent="0.25">
      <c r="A33" t="s">
        <v>70</v>
      </c>
      <c r="C33" s="2">
        <v>1.9092066185828482E-3</v>
      </c>
      <c r="D33" s="2">
        <v>0.60808807961041711</v>
      </c>
      <c r="E33" s="2">
        <v>0.35918367346938784</v>
      </c>
      <c r="F33" s="2">
        <v>0.2018792986534923</v>
      </c>
      <c r="G33" s="2">
        <v>-0.22277746433464984</v>
      </c>
      <c r="H33" s="2">
        <v>1.2962770921912226E-2</v>
      </c>
      <c r="I33" s="2">
        <v>-0.29228091728091732</v>
      </c>
      <c r="J33" s="2">
        <v>-8.9107478663387862E-2</v>
      </c>
      <c r="K33" s="2">
        <v>0.25170716214070188</v>
      </c>
      <c r="L33" s="2">
        <v>0.31692463841664553</v>
      </c>
      <c r="N33" t="s">
        <v>70</v>
      </c>
      <c r="P33" s="2">
        <v>1.9092066185828482E-3</v>
      </c>
      <c r="Q33" s="2">
        <v>0.60808807961041711</v>
      </c>
      <c r="R33" s="2">
        <v>0.35918367346938784</v>
      </c>
      <c r="S33" s="2">
        <v>0.2018792986534923</v>
      </c>
      <c r="T33" s="2">
        <v>-0.22277746433464984</v>
      </c>
      <c r="U33" s="2">
        <v>1.2962770921912226E-2</v>
      </c>
      <c r="V33" s="2">
        <v>-0.29228091728091732</v>
      </c>
      <c r="W33" s="2">
        <v>-8.9107478663387862E-2</v>
      </c>
      <c r="X33" s="2">
        <v>0.25170716214070188</v>
      </c>
      <c r="Y33" s="2">
        <v>0.31692463841664553</v>
      </c>
    </row>
    <row r="34" spans="1:25" x14ac:dyDescent="0.25">
      <c r="A34" t="s">
        <v>71</v>
      </c>
      <c r="B34" s="3">
        <v>3.8513071895424837</v>
      </c>
      <c r="C34" s="3">
        <v>3.8586601307189543</v>
      </c>
      <c r="D34" s="3">
        <v>6.1798209926769729</v>
      </c>
      <c r="E34" s="3">
        <v>8.4753694581280783</v>
      </c>
      <c r="F34" s="3">
        <v>10.161343161343162</v>
      </c>
      <c r="G34" s="3">
        <v>8.0157938487115548</v>
      </c>
      <c r="H34" s="3">
        <v>8.2222222222222214</v>
      </c>
      <c r="I34" s="3">
        <v>5.8239258635214828</v>
      </c>
      <c r="J34" s="3">
        <v>5.3094435075885329</v>
      </c>
      <c r="K34" s="3">
        <v>6.8065630397236614</v>
      </c>
      <c r="L34" s="3">
        <v>9.3766937669376702</v>
      </c>
      <c r="N34" t="s">
        <v>71</v>
      </c>
      <c r="O34" s="3">
        <v>3.8513071895424837</v>
      </c>
      <c r="P34" s="3">
        <v>3.8586601307189543</v>
      </c>
      <c r="Q34" s="3">
        <v>6.1798209926769729</v>
      </c>
      <c r="R34" s="3">
        <v>8.4753694581280783</v>
      </c>
      <c r="S34" s="3">
        <v>10.161343161343162</v>
      </c>
      <c r="T34" s="3">
        <v>8.0157938487115548</v>
      </c>
      <c r="U34" s="3">
        <v>8.2222222222222214</v>
      </c>
      <c r="V34" s="3">
        <v>5.8239258635214828</v>
      </c>
      <c r="W34" s="3">
        <v>5.3094435075885329</v>
      </c>
      <c r="X34" s="3">
        <v>6.8065630397236614</v>
      </c>
      <c r="Y34" s="3">
        <v>9.3766937669376702</v>
      </c>
    </row>
    <row r="35" spans="1:25" x14ac:dyDescent="0.25">
      <c r="A35" t="s">
        <v>72</v>
      </c>
      <c r="B35" s="1">
        <v>3359</v>
      </c>
      <c r="C35" s="1">
        <v>4282</v>
      </c>
      <c r="D35" s="1">
        <v>7031</v>
      </c>
      <c r="E35" s="1">
        <v>8855</v>
      </c>
      <c r="F35" s="1">
        <v>9782</v>
      </c>
      <c r="G35" s="1">
        <v>7059</v>
      </c>
      <c r="H35" s="1">
        <v>11576</v>
      </c>
      <c r="I35" s="1">
        <v>12548</v>
      </c>
      <c r="J35" s="1">
        <v>9545</v>
      </c>
      <c r="K35" s="1">
        <v>12416</v>
      </c>
      <c r="L35" s="1">
        <v>14103</v>
      </c>
      <c r="N35" t="s">
        <v>72</v>
      </c>
      <c r="O35" s="1">
        <v>3359</v>
      </c>
      <c r="P35" s="1">
        <v>4282</v>
      </c>
      <c r="Q35" s="1">
        <v>7031</v>
      </c>
      <c r="R35" s="1">
        <v>8855</v>
      </c>
      <c r="S35" s="1">
        <v>9782</v>
      </c>
      <c r="T35" s="1">
        <v>7059</v>
      </c>
      <c r="U35" s="1">
        <v>11576</v>
      </c>
      <c r="V35" s="1">
        <v>12548</v>
      </c>
      <c r="W35" s="1">
        <v>9545</v>
      </c>
      <c r="X35" s="1">
        <v>12416</v>
      </c>
      <c r="Y35" s="1">
        <v>14103</v>
      </c>
    </row>
    <row r="36" spans="1:25" x14ac:dyDescent="0.25">
      <c r="A36" t="s">
        <v>73</v>
      </c>
      <c r="B36" s="3">
        <v>6.0670000000000002</v>
      </c>
      <c r="C36" s="3">
        <v>6.7720000000000002</v>
      </c>
      <c r="D36" s="3">
        <v>11.259</v>
      </c>
      <c r="E36" s="3">
        <v>12.159000000000001</v>
      </c>
      <c r="F36" s="3">
        <v>13.295</v>
      </c>
      <c r="G36" s="3">
        <v>12.994999999999999</v>
      </c>
      <c r="H36" s="3">
        <v>14.382</v>
      </c>
      <c r="I36" s="3">
        <v>17.065999999999999</v>
      </c>
      <c r="J36" s="3">
        <v>18.507000000000001</v>
      </c>
      <c r="K36" s="3">
        <v>17.568000000000001</v>
      </c>
      <c r="L36" s="3">
        <v>19.085000000000001</v>
      </c>
      <c r="N36" t="s">
        <v>73</v>
      </c>
      <c r="O36" s="3">
        <v>6.0670000000000002</v>
      </c>
      <c r="P36" s="3">
        <v>6.7720000000000002</v>
      </c>
      <c r="Q36" s="3">
        <v>11.259</v>
      </c>
      <c r="R36" s="3">
        <v>12.159000000000001</v>
      </c>
      <c r="S36" s="3">
        <v>13.295</v>
      </c>
      <c r="T36" s="3">
        <v>12.994999999999999</v>
      </c>
      <c r="U36" s="3">
        <v>14.382</v>
      </c>
      <c r="V36" s="3">
        <v>17.065999999999999</v>
      </c>
      <c r="W36" s="3">
        <v>18.507000000000001</v>
      </c>
      <c r="X36" s="3">
        <v>17.568000000000001</v>
      </c>
      <c r="Y36" s="3">
        <v>19.085000000000001</v>
      </c>
    </row>
    <row r="38" spans="1:25" x14ac:dyDescent="0.25">
      <c r="G38" s="1">
        <f>G26+G30-G6</f>
        <v>5743</v>
      </c>
      <c r="H38" s="1">
        <f t="shared" ref="H38:L38" si="2">H26+H30-H6</f>
        <v>7117</v>
      </c>
      <c r="I38" s="1">
        <f t="shared" si="2"/>
        <v>13106</v>
      </c>
      <c r="J38" s="1">
        <f t="shared" si="2"/>
        <v>15430</v>
      </c>
      <c r="K38" s="1">
        <f t="shared" si="2"/>
        <v>12392</v>
      </c>
      <c r="L38" s="1">
        <f t="shared" si="2"/>
        <v>10671</v>
      </c>
    </row>
    <row r="42" spans="1:25" x14ac:dyDescent="0.25">
      <c r="G42" s="1">
        <v>20375</v>
      </c>
      <c r="H42" s="1">
        <v>22962</v>
      </c>
      <c r="I42" s="1">
        <v>33995</v>
      </c>
      <c r="J42" s="1">
        <v>36941</v>
      </c>
      <c r="K42" s="1">
        <v>37227</v>
      </c>
      <c r="L42" s="1">
        <v>40004</v>
      </c>
    </row>
    <row r="43" spans="1:25" x14ac:dyDescent="0.25">
      <c r="G43" s="140">
        <v>1998</v>
      </c>
      <c r="H43" s="140">
        <v>4965</v>
      </c>
      <c r="I43" s="140">
        <v>8939</v>
      </c>
      <c r="J43" s="140">
        <v>8049</v>
      </c>
      <c r="K43" s="140">
        <v>10417</v>
      </c>
      <c r="L43" s="140">
        <v>9676</v>
      </c>
    </row>
    <row r="44" spans="1:25" x14ac:dyDescent="0.25">
      <c r="G44" s="140">
        <v>15386</v>
      </c>
      <c r="H44" s="140">
        <v>16885</v>
      </c>
      <c r="I44" s="140">
        <v>20019</v>
      </c>
      <c r="J44" s="140">
        <v>21727</v>
      </c>
      <c r="K44" s="140">
        <v>20274</v>
      </c>
      <c r="L44" s="140">
        <v>21051</v>
      </c>
    </row>
    <row r="45" spans="1:25" x14ac:dyDescent="0.25">
      <c r="G45" s="1">
        <f>G42+G43+G44</f>
        <v>37759</v>
      </c>
      <c r="H45" s="1">
        <f t="shared" ref="H45:L45" si="3">H42+H43+H44</f>
        <v>44812</v>
      </c>
      <c r="I45" s="1">
        <f t="shared" si="3"/>
        <v>62953</v>
      </c>
      <c r="J45" s="1">
        <f t="shared" si="3"/>
        <v>66717</v>
      </c>
      <c r="K45" s="1">
        <f t="shared" si="3"/>
        <v>67918</v>
      </c>
      <c r="L45" s="1">
        <f t="shared" si="3"/>
        <v>70731</v>
      </c>
    </row>
    <row r="48" spans="1:25" ht="23.25" x14ac:dyDescent="0.35">
      <c r="A48" s="88" t="s">
        <v>209</v>
      </c>
    </row>
    <row r="49" spans="1:12" ht="23.25" x14ac:dyDescent="0.35">
      <c r="A49" s="88" t="s">
        <v>111</v>
      </c>
    </row>
    <row r="50" spans="1:12" ht="18.75" x14ac:dyDescent="0.3">
      <c r="A50" s="5" t="s">
        <v>0</v>
      </c>
      <c r="B50" s="6" t="s">
        <v>40</v>
      </c>
      <c r="C50" s="6" t="s">
        <v>39</v>
      </c>
      <c r="D50" s="6" t="s">
        <v>38</v>
      </c>
      <c r="E50" s="6" t="s">
        <v>37</v>
      </c>
      <c r="F50" s="6" t="s">
        <v>36</v>
      </c>
      <c r="G50" s="6" t="s">
        <v>35</v>
      </c>
      <c r="H50" s="6" t="s">
        <v>34</v>
      </c>
      <c r="I50" s="6" t="s">
        <v>33</v>
      </c>
      <c r="J50" s="6" t="s">
        <v>32</v>
      </c>
      <c r="K50" s="6" t="s">
        <v>31</v>
      </c>
      <c r="L50" s="6" t="s">
        <v>30</v>
      </c>
    </row>
    <row r="51" spans="1:12" x14ac:dyDescent="0.25">
      <c r="A51" t="s">
        <v>43</v>
      </c>
      <c r="B51" s="1">
        <v>1604</v>
      </c>
      <c r="C51" s="1">
        <v>2201</v>
      </c>
      <c r="D51" s="1">
        <v>1393</v>
      </c>
      <c r="E51" s="1">
        <v>1590</v>
      </c>
      <c r="F51" s="1">
        <v>2883</v>
      </c>
      <c r="G51" s="1">
        <v>7575</v>
      </c>
      <c r="H51" s="1">
        <v>7349</v>
      </c>
      <c r="I51" s="1">
        <v>4794</v>
      </c>
      <c r="J51" s="1">
        <v>5197</v>
      </c>
      <c r="K51" s="1">
        <v>7776</v>
      </c>
      <c r="L51" s="1">
        <v>9081</v>
      </c>
    </row>
    <row r="52" spans="1:12" x14ac:dyDescent="0.25">
      <c r="A52" t="s">
        <v>44</v>
      </c>
      <c r="B52" s="1">
        <v>3110</v>
      </c>
      <c r="C52" s="1">
        <v>3615</v>
      </c>
      <c r="D52" s="1">
        <v>6202</v>
      </c>
      <c r="E52" s="1">
        <v>8733</v>
      </c>
      <c r="F52" s="1">
        <v>10524</v>
      </c>
      <c r="G52" s="1">
        <v>4066</v>
      </c>
      <c r="H52" s="1">
        <v>7384</v>
      </c>
      <c r="I52" s="1">
        <v>11058</v>
      </c>
      <c r="J52" s="1">
        <v>9149</v>
      </c>
      <c r="K52" s="1">
        <v>10523</v>
      </c>
      <c r="L52" s="1">
        <v>10975</v>
      </c>
    </row>
    <row r="53" spans="1:12" x14ac:dyDescent="0.25">
      <c r="A53" s="4" t="s">
        <v>45</v>
      </c>
      <c r="B53" s="69">
        <v>4714</v>
      </c>
      <c r="C53" s="69">
        <v>5816</v>
      </c>
      <c r="D53" s="69">
        <v>7595</v>
      </c>
      <c r="E53" s="69">
        <v>10323</v>
      </c>
      <c r="F53" s="69">
        <v>13407</v>
      </c>
      <c r="G53" s="69">
        <v>11641</v>
      </c>
      <c r="H53" s="69">
        <v>14733</v>
      </c>
      <c r="I53" s="69">
        <v>15852</v>
      </c>
      <c r="J53" s="69">
        <v>14346</v>
      </c>
      <c r="K53" s="69">
        <v>18299</v>
      </c>
      <c r="L53" s="69">
        <v>20056</v>
      </c>
    </row>
    <row r="54" spans="1:12" x14ac:dyDescent="0.25">
      <c r="A54" t="s">
        <v>46</v>
      </c>
      <c r="C54" s="2">
        <v>0.23377174374204501</v>
      </c>
      <c r="D54" s="2">
        <v>0.30588033012379645</v>
      </c>
      <c r="E54" s="2">
        <v>0.35918367346938784</v>
      </c>
      <c r="F54" s="2">
        <v>0.29875036326649229</v>
      </c>
      <c r="G54" s="2">
        <v>-0.13172223465353916</v>
      </c>
      <c r="H54" s="2">
        <v>0.26561291985224633</v>
      </c>
      <c r="I54" s="2">
        <v>7.5951944614131461E-2</v>
      </c>
      <c r="J54" s="2">
        <v>-9.500378501135498E-2</v>
      </c>
      <c r="K54" s="2">
        <v>0.27554719085459367</v>
      </c>
      <c r="L54" s="2">
        <v>9.6016175747308585E-2</v>
      </c>
    </row>
    <row r="55" spans="1:12" x14ac:dyDescent="0.25">
      <c r="A55" s="104" t="s">
        <v>47</v>
      </c>
      <c r="B55" s="1">
        <v>9639</v>
      </c>
      <c r="C55" s="1">
        <v>11371</v>
      </c>
      <c r="D55" s="1">
        <v>12398</v>
      </c>
      <c r="E55" s="1">
        <v>14577</v>
      </c>
      <c r="F55" s="1">
        <v>18525</v>
      </c>
      <c r="G55" s="1">
        <v>20375</v>
      </c>
      <c r="H55" s="1">
        <v>22962</v>
      </c>
      <c r="I55" s="1">
        <v>33995</v>
      </c>
      <c r="J55" s="1">
        <v>36941</v>
      </c>
      <c r="K55" s="1">
        <v>37227</v>
      </c>
      <c r="L55" s="1">
        <v>40004</v>
      </c>
    </row>
    <row r="56" spans="1:12" x14ac:dyDescent="0.25">
      <c r="A56" t="s">
        <v>48</v>
      </c>
      <c r="B56" s="1">
        <v>267</v>
      </c>
      <c r="C56" s="1">
        <v>378</v>
      </c>
      <c r="D56" s="1">
        <v>655</v>
      </c>
      <c r="E56" s="1">
        <v>833</v>
      </c>
      <c r="F56" s="1">
        <v>713</v>
      </c>
      <c r="G56" s="1">
        <v>947</v>
      </c>
      <c r="H56" s="1">
        <v>800</v>
      </c>
      <c r="I56" s="1">
        <v>1148</v>
      </c>
      <c r="J56" s="1">
        <v>1287</v>
      </c>
      <c r="K56" s="1">
        <v>1898</v>
      </c>
      <c r="L56" s="1">
        <v>2509</v>
      </c>
    </row>
    <row r="57" spans="1:12" x14ac:dyDescent="0.25">
      <c r="A57" s="4" t="s">
        <v>49</v>
      </c>
      <c r="B57" s="69">
        <v>14620</v>
      </c>
      <c r="C57" s="69">
        <v>17565</v>
      </c>
      <c r="D57" s="69">
        <v>20648</v>
      </c>
      <c r="E57" s="69">
        <v>25733</v>
      </c>
      <c r="F57" s="69">
        <v>32645</v>
      </c>
      <c r="G57" s="69">
        <v>32963</v>
      </c>
      <c r="H57" s="69">
        <v>38495</v>
      </c>
      <c r="I57" s="69">
        <v>50995</v>
      </c>
      <c r="J57" s="69">
        <v>52574</v>
      </c>
      <c r="K57" s="69">
        <v>57424</v>
      </c>
      <c r="L57" s="69">
        <v>62569</v>
      </c>
    </row>
    <row r="58" spans="1:12" x14ac:dyDescent="0.25">
      <c r="A58" t="s">
        <v>50</v>
      </c>
      <c r="B58" s="1">
        <v>858</v>
      </c>
      <c r="C58" s="1">
        <v>922</v>
      </c>
      <c r="D58" s="1">
        <v>1344</v>
      </c>
      <c r="E58" s="1">
        <v>1482</v>
      </c>
      <c r="F58" s="1">
        <v>1528</v>
      </c>
      <c r="G58" s="1">
        <v>1724</v>
      </c>
      <c r="H58" s="1">
        <v>1693</v>
      </c>
      <c r="I58" s="1">
        <v>1807</v>
      </c>
      <c r="J58" s="1">
        <v>1909</v>
      </c>
      <c r="K58" s="1">
        <v>1730</v>
      </c>
      <c r="L58" s="1">
        <v>1488</v>
      </c>
    </row>
    <row r="59" spans="1:12" x14ac:dyDescent="0.25">
      <c r="A59" t="s">
        <v>51</v>
      </c>
      <c r="B59" s="1">
        <v>196</v>
      </c>
      <c r="C59" s="1">
        <v>31</v>
      </c>
      <c r="D59" s="1">
        <v>2348</v>
      </c>
      <c r="E59" s="1">
        <v>1539</v>
      </c>
      <c r="F59" s="1">
        <v>1961</v>
      </c>
      <c r="G59" s="1">
        <v>971</v>
      </c>
      <c r="H59" s="1">
        <v>2863</v>
      </c>
      <c r="I59" s="1">
        <v>6089</v>
      </c>
      <c r="J59" s="1">
        <v>6797</v>
      </c>
      <c r="K59" s="1">
        <v>5018</v>
      </c>
      <c r="L59" s="1">
        <v>3273</v>
      </c>
    </row>
    <row r="60" spans="1:12" x14ac:dyDescent="0.25">
      <c r="A60" t="s">
        <v>52</v>
      </c>
      <c r="B60" s="1">
        <v>3445</v>
      </c>
      <c r="C60" s="1">
        <v>3345</v>
      </c>
      <c r="D60" s="1">
        <v>4427</v>
      </c>
      <c r="E60" s="1">
        <v>4270</v>
      </c>
      <c r="F60" s="1">
        <v>4507</v>
      </c>
      <c r="G60" s="1">
        <v>7109</v>
      </c>
      <c r="H60" s="1">
        <v>6990</v>
      </c>
      <c r="I60" s="1">
        <v>10183</v>
      </c>
      <c r="J60" s="1">
        <v>12786</v>
      </c>
      <c r="K60" s="1">
        <v>11997</v>
      </c>
      <c r="L60" s="1">
        <v>11563</v>
      </c>
    </row>
    <row r="61" spans="1:12" x14ac:dyDescent="0.25">
      <c r="A61" t="s">
        <v>53</v>
      </c>
      <c r="B61" s="1">
        <v>41</v>
      </c>
      <c r="C61" s="1">
        <v>54</v>
      </c>
      <c r="D61" s="1">
        <v>114</v>
      </c>
      <c r="E61" s="1">
        <v>79</v>
      </c>
      <c r="F61" s="1">
        <v>133</v>
      </c>
      <c r="G61" s="1">
        <v>565</v>
      </c>
      <c r="H61" s="1">
        <v>1292</v>
      </c>
      <c r="I61" s="1">
        <v>1305</v>
      </c>
      <c r="J61" s="1">
        <v>1737</v>
      </c>
      <c r="K61" s="1">
        <v>2455</v>
      </c>
      <c r="L61" s="1">
        <v>3273</v>
      </c>
    </row>
    <row r="62" spans="1:12" x14ac:dyDescent="0.25">
      <c r="A62" s="4" t="s">
        <v>54</v>
      </c>
      <c r="B62" s="69">
        <v>4540</v>
      </c>
      <c r="C62" s="69">
        <v>4352</v>
      </c>
      <c r="D62" s="69">
        <v>8233</v>
      </c>
      <c r="E62" s="69">
        <v>7370</v>
      </c>
      <c r="F62" s="69">
        <v>8129</v>
      </c>
      <c r="G62" s="69">
        <v>10369</v>
      </c>
      <c r="H62" s="69">
        <v>12838</v>
      </c>
      <c r="I62" s="69">
        <v>19384</v>
      </c>
      <c r="J62" s="69">
        <v>23229</v>
      </c>
      <c r="K62" s="69">
        <v>21200</v>
      </c>
      <c r="L62" s="69">
        <v>19597</v>
      </c>
    </row>
    <row r="63" spans="1:12" ht="18.75" x14ac:dyDescent="0.3">
      <c r="A63" s="13" t="s">
        <v>55</v>
      </c>
      <c r="B63" s="69">
        <v>19160</v>
      </c>
      <c r="C63" s="69">
        <v>21917</v>
      </c>
      <c r="D63" s="69">
        <v>28881</v>
      </c>
      <c r="E63" s="69">
        <v>33103</v>
      </c>
      <c r="F63" s="69">
        <v>40774</v>
      </c>
      <c r="G63" s="69">
        <v>43332</v>
      </c>
      <c r="H63" s="69">
        <v>51333</v>
      </c>
      <c r="I63" s="69">
        <v>70379</v>
      </c>
      <c r="J63" s="69">
        <v>75803</v>
      </c>
      <c r="K63" s="69">
        <v>78624</v>
      </c>
      <c r="L63" s="69">
        <v>82166</v>
      </c>
    </row>
    <row r="64" spans="1:12" x14ac:dyDescent="0.25">
      <c r="A64" s="104" t="s">
        <v>56</v>
      </c>
      <c r="B64" s="1">
        <v>10453</v>
      </c>
      <c r="C64" s="1">
        <v>10727</v>
      </c>
      <c r="D64" s="1">
        <v>12406</v>
      </c>
      <c r="E64" s="1">
        <v>15355</v>
      </c>
      <c r="F64" s="1">
        <v>19999</v>
      </c>
      <c r="G64" s="1">
        <v>21843</v>
      </c>
      <c r="H64" s="1">
        <v>24759</v>
      </c>
      <c r="I64" s="1">
        <v>35670</v>
      </c>
      <c r="J64" s="1">
        <v>39038</v>
      </c>
      <c r="K64" s="1">
        <v>40140</v>
      </c>
      <c r="L64" s="1">
        <v>42074</v>
      </c>
    </row>
    <row r="65" spans="1:12" x14ac:dyDescent="0.25">
      <c r="A65" s="93" t="s">
        <v>57</v>
      </c>
      <c r="B65" s="103">
        <v>0</v>
      </c>
      <c r="C65" s="103">
        <v>1093</v>
      </c>
      <c r="D65" s="103">
        <v>0</v>
      </c>
      <c r="E65" s="103">
        <v>0</v>
      </c>
      <c r="F65" s="103">
        <v>1000</v>
      </c>
      <c r="G65" s="103">
        <v>1998</v>
      </c>
      <c r="H65" s="103">
        <v>0</v>
      </c>
      <c r="I65" s="103">
        <v>0</v>
      </c>
      <c r="J65" s="103">
        <v>0</v>
      </c>
      <c r="K65" s="103">
        <v>0</v>
      </c>
      <c r="L65" s="103">
        <v>0</v>
      </c>
    </row>
    <row r="66" spans="1:12" x14ac:dyDescent="0.25">
      <c r="A66" t="s">
        <v>59</v>
      </c>
      <c r="B66" s="1">
        <v>808</v>
      </c>
      <c r="C66" s="1">
        <v>1463</v>
      </c>
      <c r="D66" s="1">
        <v>1211</v>
      </c>
      <c r="E66" s="1">
        <v>1523</v>
      </c>
      <c r="F66" s="1">
        <v>1864</v>
      </c>
      <c r="G66" s="1">
        <v>2063</v>
      </c>
      <c r="H66" s="1">
        <v>2160</v>
      </c>
      <c r="I66" s="1">
        <v>2777</v>
      </c>
      <c r="J66" s="1">
        <v>3991</v>
      </c>
      <c r="K66" s="1">
        <v>4868</v>
      </c>
      <c r="L66" s="1">
        <v>6392</v>
      </c>
    </row>
    <row r="67" spans="1:12" x14ac:dyDescent="0.25">
      <c r="A67" s="4" t="s">
        <v>58</v>
      </c>
      <c r="B67" s="69">
        <v>11261</v>
      </c>
      <c r="C67" s="69">
        <v>13283</v>
      </c>
      <c r="D67" s="69">
        <v>13617</v>
      </c>
      <c r="E67" s="69">
        <v>16878</v>
      </c>
      <c r="F67" s="69">
        <v>22863</v>
      </c>
      <c r="G67" s="69">
        <v>25904</v>
      </c>
      <c r="H67" s="69">
        <v>26919</v>
      </c>
      <c r="I67" s="69">
        <v>38447</v>
      </c>
      <c r="J67" s="69">
        <v>43029</v>
      </c>
      <c r="K67" s="69">
        <v>45008</v>
      </c>
      <c r="L67" s="69">
        <v>48466</v>
      </c>
    </row>
    <row r="68" spans="1:12" x14ac:dyDescent="0.25">
      <c r="A68" t="s">
        <v>60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4965</v>
      </c>
      <c r="I68" s="1">
        <v>8939</v>
      </c>
      <c r="J68" s="1">
        <v>8049</v>
      </c>
      <c r="K68" s="1">
        <v>10417</v>
      </c>
      <c r="L68" s="1">
        <v>9676</v>
      </c>
    </row>
    <row r="69" spans="1:12" x14ac:dyDescent="0.25">
      <c r="A69" t="s">
        <v>62</v>
      </c>
      <c r="B69" s="1">
        <v>509</v>
      </c>
      <c r="C69" s="1">
        <v>386</v>
      </c>
      <c r="D69" s="1">
        <v>1505</v>
      </c>
      <c r="E69" s="1">
        <v>1513</v>
      </c>
      <c r="F69" s="1">
        <v>1917</v>
      </c>
      <c r="G69" s="1">
        <v>2042</v>
      </c>
      <c r="H69" s="1">
        <v>2520</v>
      </c>
      <c r="I69" s="1">
        <v>2930</v>
      </c>
      <c r="J69" s="1">
        <v>2998</v>
      </c>
      <c r="K69" s="1">
        <v>2925</v>
      </c>
      <c r="L69" s="1">
        <v>2973</v>
      </c>
    </row>
    <row r="70" spans="1:12" x14ac:dyDescent="0.25">
      <c r="A70" s="4" t="s">
        <v>61</v>
      </c>
      <c r="B70" s="69">
        <v>509</v>
      </c>
      <c r="C70" s="69">
        <v>386</v>
      </c>
      <c r="D70" s="69">
        <v>1505</v>
      </c>
      <c r="E70" s="69">
        <v>1513</v>
      </c>
      <c r="F70" s="69">
        <v>1917</v>
      </c>
      <c r="G70" s="69">
        <v>2042</v>
      </c>
      <c r="H70" s="69">
        <v>7485</v>
      </c>
      <c r="I70" s="69">
        <v>11869</v>
      </c>
      <c r="J70" s="69">
        <v>11047</v>
      </c>
      <c r="K70" s="69">
        <v>13342</v>
      </c>
      <c r="L70" s="69">
        <v>12649</v>
      </c>
    </row>
    <row r="71" spans="1:12" ht="18.75" x14ac:dyDescent="0.3">
      <c r="A71" s="13" t="s">
        <v>63</v>
      </c>
      <c r="B71" s="69">
        <v>11770</v>
      </c>
      <c r="C71" s="69">
        <v>13669</v>
      </c>
      <c r="D71" s="69">
        <v>15122</v>
      </c>
      <c r="E71" s="69">
        <v>18391</v>
      </c>
      <c r="F71" s="69">
        <v>24780</v>
      </c>
      <c r="G71" s="69">
        <v>27946</v>
      </c>
      <c r="H71" s="69">
        <v>34404</v>
      </c>
      <c r="I71" s="69">
        <v>50316</v>
      </c>
      <c r="J71" s="69">
        <v>54076</v>
      </c>
      <c r="K71" s="69">
        <v>58350</v>
      </c>
      <c r="L71" s="69">
        <v>61115</v>
      </c>
    </row>
    <row r="72" spans="1:12" x14ac:dyDescent="0.25">
      <c r="A72" s="4" t="s">
        <v>64</v>
      </c>
      <c r="B72" s="69">
        <v>0</v>
      </c>
      <c r="C72" s="69">
        <v>1093</v>
      </c>
      <c r="D72" s="69">
        <v>0</v>
      </c>
      <c r="E72" s="69">
        <v>0</v>
      </c>
      <c r="F72" s="69">
        <v>1000</v>
      </c>
      <c r="G72" s="101">
        <v>1998</v>
      </c>
      <c r="H72" s="101">
        <v>4965</v>
      </c>
      <c r="I72" s="101">
        <v>8939</v>
      </c>
      <c r="J72" s="101">
        <v>8049</v>
      </c>
      <c r="K72" s="101">
        <v>10417</v>
      </c>
      <c r="L72" s="101">
        <v>9676</v>
      </c>
    </row>
    <row r="79" spans="1:12" ht="18.75" x14ac:dyDescent="0.3">
      <c r="F79" s="13" t="s">
        <v>63</v>
      </c>
      <c r="G79" s="69">
        <v>27946</v>
      </c>
      <c r="H79" s="69">
        <v>34404</v>
      </c>
      <c r="I79" s="69">
        <v>50316</v>
      </c>
      <c r="J79" s="69">
        <v>54076</v>
      </c>
      <c r="K79" s="69">
        <v>58350</v>
      </c>
      <c r="L79" s="69">
        <v>61115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702B-7555-43DD-9D8F-53483FFDDD18}">
  <dimension ref="A1:R107"/>
  <sheetViews>
    <sheetView zoomScale="80" zoomScaleNormal="80" workbookViewId="0">
      <selection activeCell="A10" sqref="A10"/>
    </sheetView>
  </sheetViews>
  <sheetFormatPr defaultRowHeight="15.75" x14ac:dyDescent="0.25"/>
  <cols>
    <col min="1" max="1" width="77.625" bestFit="1" customWidth="1"/>
    <col min="2" max="3" width="10.125" bestFit="1" customWidth="1"/>
    <col min="4" max="4" width="11.75" bestFit="1" customWidth="1"/>
    <col min="5" max="6" width="10.125" bestFit="1" customWidth="1"/>
    <col min="7" max="7" width="11.125" bestFit="1" customWidth="1"/>
    <col min="8" max="9" width="10.125" bestFit="1" customWidth="1"/>
    <col min="10" max="10" width="12.5" customWidth="1"/>
    <col min="11" max="13" width="10.125" bestFit="1" customWidth="1"/>
  </cols>
  <sheetData>
    <row r="1" spans="1:17" x14ac:dyDescent="0.25">
      <c r="A1" s="17" t="s">
        <v>197</v>
      </c>
    </row>
    <row r="2" spans="1:17" x14ac:dyDescent="0.25">
      <c r="A2" s="17" t="s">
        <v>111</v>
      </c>
    </row>
    <row r="3" spans="1:17" ht="18.75" x14ac:dyDescent="0.3">
      <c r="A3" s="5" t="s">
        <v>0</v>
      </c>
      <c r="B3" s="6" t="s">
        <v>41</v>
      </c>
      <c r="C3" s="6" t="s">
        <v>40</v>
      </c>
      <c r="D3" s="6" t="s">
        <v>39</v>
      </c>
      <c r="E3" s="6" t="s">
        <v>38</v>
      </c>
      <c r="F3" s="6" t="s">
        <v>37</v>
      </c>
      <c r="G3" s="6" t="s">
        <v>36</v>
      </c>
      <c r="H3" s="6" t="s">
        <v>35</v>
      </c>
      <c r="I3" s="6" t="s">
        <v>34</v>
      </c>
      <c r="J3" s="6" t="s">
        <v>33</v>
      </c>
      <c r="K3" s="6" t="s">
        <v>32</v>
      </c>
      <c r="L3" s="6" t="s">
        <v>31</v>
      </c>
      <c r="M3" s="6" t="s">
        <v>30</v>
      </c>
    </row>
    <row r="4" spans="1:17" x14ac:dyDescent="0.25">
      <c r="A4" s="11" t="s">
        <v>12</v>
      </c>
      <c r="B4" s="12">
        <v>778</v>
      </c>
      <c r="C4" s="12">
        <v>955</v>
      </c>
      <c r="D4" s="12">
        <v>419</v>
      </c>
      <c r="E4" s="12">
        <v>1228</v>
      </c>
      <c r="F4" s="12">
        <v>1401</v>
      </c>
      <c r="G4" s="12">
        <v>1795</v>
      </c>
      <c r="H4" s="12">
        <v>2057</v>
      </c>
      <c r="I4" s="12">
        <v>2459</v>
      </c>
      <c r="J4" s="12">
        <v>4202</v>
      </c>
      <c r="K4" s="12">
        <v>4169</v>
      </c>
      <c r="L4" s="12">
        <v>2419</v>
      </c>
      <c r="M4" s="12">
        <v>4246</v>
      </c>
      <c r="Q4" s="1"/>
    </row>
    <row r="5" spans="1:17" x14ac:dyDescent="0.25">
      <c r="A5" s="7" t="s">
        <v>221</v>
      </c>
      <c r="B5" s="8">
        <v>382</v>
      </c>
      <c r="C5" s="8">
        <v>453</v>
      </c>
      <c r="D5" s="8">
        <v>516</v>
      </c>
      <c r="E5" s="8">
        <v>608</v>
      </c>
      <c r="F5" s="8">
        <v>724</v>
      </c>
      <c r="G5" s="8">
        <v>805</v>
      </c>
      <c r="H5" s="8">
        <v>776</v>
      </c>
      <c r="I5" s="8">
        <v>912</v>
      </c>
      <c r="J5" s="8">
        <v>1189</v>
      </c>
      <c r="K5" s="8">
        <v>1265</v>
      </c>
      <c r="L5" s="8">
        <v>1317</v>
      </c>
      <c r="M5" s="8">
        <v>1072</v>
      </c>
    </row>
    <row r="6" spans="1:17" x14ac:dyDescent="0.25">
      <c r="A6" s="7" t="s">
        <v>222</v>
      </c>
      <c r="B6" s="8">
        <v>148</v>
      </c>
      <c r="C6" s="8">
        <v>177</v>
      </c>
      <c r="D6" s="8">
        <v>258</v>
      </c>
      <c r="E6" s="8">
        <v>320</v>
      </c>
      <c r="F6" s="8">
        <v>398</v>
      </c>
      <c r="G6" s="8">
        <v>733</v>
      </c>
      <c r="H6" s="8">
        <v>853</v>
      </c>
      <c r="I6" s="8">
        <v>1021</v>
      </c>
      <c r="J6" s="8">
        <v>1376</v>
      </c>
      <c r="K6" s="8">
        <v>1376</v>
      </c>
      <c r="L6" s="8">
        <v>1261</v>
      </c>
      <c r="M6" s="8">
        <v>1475</v>
      </c>
    </row>
    <row r="7" spans="1:17" x14ac:dyDescent="0.25">
      <c r="A7" s="7" t="s">
        <v>223</v>
      </c>
      <c r="B7" s="8">
        <v>257</v>
      </c>
      <c r="C7" s="8">
        <v>408</v>
      </c>
      <c r="D7" s="8">
        <v>1027</v>
      </c>
      <c r="E7" s="8">
        <v>390</v>
      </c>
      <c r="F7" s="8">
        <v>635</v>
      </c>
      <c r="G7" s="8">
        <v>-802</v>
      </c>
      <c r="H7" s="8">
        <v>1794</v>
      </c>
      <c r="I7" s="8">
        <v>-321</v>
      </c>
      <c r="J7" s="8">
        <v>-548</v>
      </c>
      <c r="K7" s="8">
        <v>-1013</v>
      </c>
      <c r="L7" s="8">
        <v>816</v>
      </c>
      <c r="M7" s="8">
        <v>-1950</v>
      </c>
      <c r="Q7" s="1"/>
    </row>
    <row r="8" spans="1:17" x14ac:dyDescent="0.25">
      <c r="A8" s="71" t="s">
        <v>74</v>
      </c>
      <c r="B8" s="78">
        <v>1565</v>
      </c>
      <c r="C8" s="78">
        <v>1993</v>
      </c>
      <c r="D8" s="78">
        <v>2220</v>
      </c>
      <c r="E8" s="78">
        <v>2546</v>
      </c>
      <c r="F8" s="78">
        <v>3158</v>
      </c>
      <c r="G8" s="78">
        <v>2531</v>
      </c>
      <c r="H8" s="78">
        <v>5480</v>
      </c>
      <c r="I8" s="78">
        <v>4071</v>
      </c>
      <c r="J8" s="78">
        <v>6219</v>
      </c>
      <c r="K8" s="78">
        <v>5797</v>
      </c>
      <c r="L8" s="78">
        <v>5813</v>
      </c>
      <c r="M8" s="78">
        <v>4843</v>
      </c>
    </row>
    <row r="9" spans="1:17" x14ac:dyDescent="0.25">
      <c r="A9" s="71" t="s">
        <v>75</v>
      </c>
      <c r="B9" s="71"/>
      <c r="C9" s="73">
        <v>0.27348242811501589</v>
      </c>
      <c r="D9" s="73">
        <v>0.11389864525840432</v>
      </c>
      <c r="E9" s="73">
        <v>0.1468468468468469</v>
      </c>
      <c r="F9" s="73">
        <v>0.24037706205813048</v>
      </c>
      <c r="G9" s="74">
        <v>-0.19854338188727039</v>
      </c>
      <c r="H9" s="73">
        <v>1.1651521137890164</v>
      </c>
      <c r="I9" s="74">
        <v>-0.25711678832116791</v>
      </c>
      <c r="J9" s="73">
        <v>0.52763448784082545</v>
      </c>
      <c r="K9" s="74">
        <v>-6.7856568580157539E-2</v>
      </c>
      <c r="L9" s="73">
        <v>2.760048300845197E-3</v>
      </c>
      <c r="M9" s="74">
        <v>-0.16686736624806464</v>
      </c>
    </row>
    <row r="10" spans="1:17" x14ac:dyDescent="0.25">
      <c r="A10" s="7" t="s">
        <v>76</v>
      </c>
      <c r="B10" s="8">
        <v>-511</v>
      </c>
      <c r="C10" s="8">
        <v>-391</v>
      </c>
      <c r="D10" s="8">
        <v>-492</v>
      </c>
      <c r="E10" s="8">
        <v>-696</v>
      </c>
      <c r="F10" s="8">
        <v>-669</v>
      </c>
      <c r="G10" s="8">
        <v>-667</v>
      </c>
      <c r="H10" s="8">
        <v>-820</v>
      </c>
      <c r="I10" s="8">
        <v>-687</v>
      </c>
      <c r="J10" s="8">
        <v>-746</v>
      </c>
      <c r="K10" s="8">
        <v>-903</v>
      </c>
      <c r="L10" s="8">
        <v>-701</v>
      </c>
      <c r="M10" s="8">
        <v>-578</v>
      </c>
    </row>
    <row r="11" spans="1:17" x14ac:dyDescent="0.25">
      <c r="A11" s="76" t="s">
        <v>77</v>
      </c>
      <c r="B11" s="77">
        <v>-22</v>
      </c>
      <c r="C11" s="77">
        <v>-731</v>
      </c>
      <c r="D11" s="77">
        <v>-364</v>
      </c>
      <c r="E11" s="77">
        <v>-650</v>
      </c>
      <c r="F11" s="77">
        <v>-19</v>
      </c>
      <c r="G11" s="77">
        <v>-323</v>
      </c>
      <c r="H11" s="77">
        <v>-2124</v>
      </c>
      <c r="I11" s="77">
        <v>-70</v>
      </c>
      <c r="J11" s="77">
        <v>-3609</v>
      </c>
      <c r="K11" s="77">
        <v>-2763</v>
      </c>
      <c r="L11" s="77">
        <v>0</v>
      </c>
      <c r="M11" s="77">
        <v>466</v>
      </c>
    </row>
    <row r="12" spans="1:17" x14ac:dyDescent="0.25">
      <c r="A12" s="7" t="s">
        <v>78</v>
      </c>
      <c r="B12" s="8">
        <v>-825</v>
      </c>
      <c r="C12" s="8">
        <v>-599</v>
      </c>
      <c r="D12" s="8">
        <v>-2001</v>
      </c>
      <c r="E12" s="8">
        <v>-6297</v>
      </c>
      <c r="F12" s="8">
        <v>-4135</v>
      </c>
      <c r="G12" s="8">
        <v>-1890</v>
      </c>
      <c r="H12" s="8">
        <v>2638</v>
      </c>
      <c r="I12" s="8">
        <v>-4634</v>
      </c>
      <c r="J12" s="8">
        <v>-10638</v>
      </c>
      <c r="K12" s="8">
        <v>-1676</v>
      </c>
      <c r="L12" s="8">
        <v>-94</v>
      </c>
      <c r="M12" s="8">
        <v>3721</v>
      </c>
    </row>
    <row r="13" spans="1:17" x14ac:dyDescent="0.25">
      <c r="A13" s="76" t="s">
        <v>79</v>
      </c>
      <c r="B13" s="77">
        <v>-168</v>
      </c>
      <c r="C13" s="76"/>
      <c r="D13" s="77">
        <v>-24</v>
      </c>
      <c r="E13" s="77">
        <v>-395</v>
      </c>
      <c r="F13" s="77">
        <v>-1081</v>
      </c>
      <c r="G13" s="77">
        <v>-1605</v>
      </c>
      <c r="H13" s="77">
        <v>1127</v>
      </c>
      <c r="I13" s="77">
        <v>-351</v>
      </c>
      <c r="J13" s="77">
        <v>-1552</v>
      </c>
      <c r="K13" s="77">
        <v>193</v>
      </c>
      <c r="L13" s="77">
        <v>-2533</v>
      </c>
      <c r="M13" s="77">
        <v>-2857</v>
      </c>
    </row>
    <row r="14" spans="1:17" x14ac:dyDescent="0.25">
      <c r="A14" s="11" t="s">
        <v>80</v>
      </c>
      <c r="B14" s="12">
        <v>-1526</v>
      </c>
      <c r="C14" s="12">
        <v>-1721</v>
      </c>
      <c r="D14" s="12">
        <v>-2881</v>
      </c>
      <c r="E14" s="12">
        <v>-8038</v>
      </c>
      <c r="F14" s="12">
        <v>-5904</v>
      </c>
      <c r="G14" s="12">
        <v>-4485</v>
      </c>
      <c r="H14" s="12">
        <v>821</v>
      </c>
      <c r="I14" s="12">
        <v>-5742</v>
      </c>
      <c r="J14" s="12">
        <v>-16545</v>
      </c>
      <c r="K14" s="12">
        <v>-5149</v>
      </c>
      <c r="L14" s="12">
        <v>-3328</v>
      </c>
      <c r="M14" s="12">
        <v>752</v>
      </c>
    </row>
    <row r="15" spans="1:17" x14ac:dyDescent="0.25">
      <c r="A15" s="7" t="s">
        <v>81</v>
      </c>
      <c r="B15" s="8">
        <v>0</v>
      </c>
      <c r="C15" s="8">
        <v>0</v>
      </c>
      <c r="D15" s="8">
        <v>0</v>
      </c>
      <c r="E15" s="8">
        <v>75</v>
      </c>
      <c r="F15" s="8">
        <v>-886</v>
      </c>
      <c r="G15" s="8">
        <v>-862</v>
      </c>
      <c r="H15" s="8">
        <v>-3376</v>
      </c>
      <c r="I15" s="8">
        <v>-1273</v>
      </c>
      <c r="J15" s="8">
        <v>-1498</v>
      </c>
      <c r="K15" s="8">
        <v>-3211</v>
      </c>
      <c r="L15" s="8">
        <v>-4056</v>
      </c>
      <c r="M15" s="8">
        <v>-4875</v>
      </c>
    </row>
    <row r="16" spans="1:17" x14ac:dyDescent="0.25">
      <c r="A16" s="7" t="s">
        <v>82</v>
      </c>
      <c r="B16" s="8">
        <v>20</v>
      </c>
      <c r="C16" s="8">
        <v>-133</v>
      </c>
      <c r="D16" s="8">
        <v>-21</v>
      </c>
      <c r="E16" s="8">
        <v>-862</v>
      </c>
      <c r="F16" s="8">
        <v>-21</v>
      </c>
      <c r="G16" s="8">
        <v>820</v>
      </c>
      <c r="H16" s="8">
        <v>960</v>
      </c>
      <c r="I16" s="8">
        <v>2955</v>
      </c>
      <c r="J16" s="8">
        <v>3966</v>
      </c>
      <c r="K16" s="8">
        <v>-89</v>
      </c>
      <c r="L16" s="8">
        <v>1789</v>
      </c>
      <c r="M16" s="8">
        <v>475</v>
      </c>
    </row>
    <row r="17" spans="1:13" x14ac:dyDescent="0.25">
      <c r="A17" s="7" t="s">
        <v>83</v>
      </c>
      <c r="B17" s="8">
        <v>-230</v>
      </c>
      <c r="C17" s="8">
        <v>48</v>
      </c>
      <c r="D17" s="8">
        <v>1305</v>
      </c>
      <c r="E17" s="8">
        <v>5515</v>
      </c>
      <c r="F17" s="8">
        <v>2945</v>
      </c>
      <c r="G17" s="8">
        <v>4126</v>
      </c>
      <c r="H17" s="8">
        <v>1176</v>
      </c>
      <c r="I17" s="8">
        <v>2505</v>
      </c>
      <c r="J17" s="8">
        <v>9986</v>
      </c>
      <c r="K17" s="8">
        <v>2743</v>
      </c>
      <c r="L17" s="8">
        <v>1064</v>
      </c>
      <c r="M17" s="8">
        <v>1407</v>
      </c>
    </row>
    <row r="18" spans="1:13" x14ac:dyDescent="0.25">
      <c r="A18" s="11" t="s">
        <v>85</v>
      </c>
      <c r="B18" s="12">
        <v>-210</v>
      </c>
      <c r="C18" s="12">
        <v>-85</v>
      </c>
      <c r="D18" s="12">
        <v>1284</v>
      </c>
      <c r="E18" s="12">
        <v>4728</v>
      </c>
      <c r="F18" s="12">
        <v>2038</v>
      </c>
      <c r="G18" s="12">
        <v>4084</v>
      </c>
      <c r="H18" s="12">
        <v>-1240</v>
      </c>
      <c r="I18" s="12">
        <v>4187</v>
      </c>
      <c r="J18" s="12">
        <v>12454</v>
      </c>
      <c r="K18" s="12">
        <v>-557</v>
      </c>
      <c r="L18" s="12">
        <v>-1203</v>
      </c>
      <c r="M18" s="12">
        <v>-2993</v>
      </c>
    </row>
    <row r="19" spans="1:13" x14ac:dyDescent="0.25">
      <c r="A19" s="7" t="s">
        <v>84</v>
      </c>
      <c r="B19" s="8">
        <v>-1</v>
      </c>
      <c r="C19" s="8">
        <v>3</v>
      </c>
      <c r="D19" s="8">
        <v>-26</v>
      </c>
      <c r="E19" s="8">
        <v>-44</v>
      </c>
      <c r="F19" s="8">
        <v>0</v>
      </c>
      <c r="G19" s="8">
        <v>36</v>
      </c>
      <c r="H19" s="8">
        <v>-113</v>
      </c>
      <c r="I19" s="8">
        <v>-6</v>
      </c>
      <c r="J19" s="8">
        <v>169</v>
      </c>
      <c r="K19" s="8">
        <v>-102</v>
      </c>
      <c r="L19" s="8">
        <v>-155</v>
      </c>
      <c r="M19" s="8">
        <v>76</v>
      </c>
    </row>
    <row r="20" spans="1:13" x14ac:dyDescent="0.25">
      <c r="A20" s="7" t="s">
        <v>86</v>
      </c>
      <c r="B20" s="8">
        <v>-172</v>
      </c>
      <c r="C20" s="8">
        <v>190</v>
      </c>
      <c r="D20" s="8">
        <v>597</v>
      </c>
      <c r="E20" s="8">
        <v>-808</v>
      </c>
      <c r="F20" s="8">
        <v>-708</v>
      </c>
      <c r="G20" s="8">
        <v>2166</v>
      </c>
      <c r="H20" s="8">
        <v>4948</v>
      </c>
      <c r="I20" s="8">
        <v>2510</v>
      </c>
      <c r="J20" s="8">
        <v>2297</v>
      </c>
      <c r="K20" s="8">
        <v>-11</v>
      </c>
      <c r="L20" s="8">
        <v>1127</v>
      </c>
      <c r="M20" s="8">
        <v>2678</v>
      </c>
    </row>
    <row r="21" spans="1:13" x14ac:dyDescent="0.25">
      <c r="A21" s="71" t="s">
        <v>42</v>
      </c>
      <c r="B21" s="72">
        <v>1054</v>
      </c>
      <c r="C21" s="72">
        <v>1602</v>
      </c>
      <c r="D21" s="72">
        <v>1728</v>
      </c>
      <c r="E21" s="72">
        <v>1850</v>
      </c>
      <c r="F21" s="72">
        <v>2489</v>
      </c>
      <c r="G21" s="72">
        <v>1864</v>
      </c>
      <c r="H21" s="72">
        <v>4660</v>
      </c>
      <c r="I21" s="72">
        <v>3384</v>
      </c>
      <c r="J21" s="72">
        <v>5473</v>
      </c>
      <c r="K21" s="72">
        <v>4894</v>
      </c>
      <c r="L21" s="72">
        <v>5112</v>
      </c>
      <c r="M21" s="72">
        <v>4265</v>
      </c>
    </row>
    <row r="22" spans="1:13" x14ac:dyDescent="0.25">
      <c r="A22" s="71" t="s">
        <v>87</v>
      </c>
      <c r="B22" s="71"/>
      <c r="C22" s="73">
        <v>0.51992409867172684</v>
      </c>
      <c r="D22" s="73">
        <v>7.8651685393258397E-2</v>
      </c>
      <c r="E22" s="73">
        <v>7.060185185185186E-2</v>
      </c>
      <c r="F22" s="73">
        <v>0.34540540540540543</v>
      </c>
      <c r="G22" s="74">
        <v>-0.25110486139011656</v>
      </c>
      <c r="H22" s="73">
        <v>1.5</v>
      </c>
      <c r="I22" s="74">
        <v>-0.27381974248927043</v>
      </c>
      <c r="J22" s="73">
        <v>0.61731678486997632</v>
      </c>
      <c r="K22" s="74">
        <v>-0.10579207016261649</v>
      </c>
      <c r="L22" s="73">
        <v>4.4544340008173311E-2</v>
      </c>
      <c r="M22" s="74">
        <v>-0.16568857589984354</v>
      </c>
    </row>
    <row r="23" spans="1:13" x14ac:dyDescent="0.25">
      <c r="A23" s="71" t="s">
        <v>23</v>
      </c>
      <c r="B23" s="75">
        <v>0.18615330271988698</v>
      </c>
      <c r="C23" s="75">
        <v>0.23814478965363461</v>
      </c>
      <c r="D23" s="75">
        <v>0.21532710280373832</v>
      </c>
      <c r="E23" s="75">
        <v>0.20004325259515571</v>
      </c>
      <c r="F23" s="75">
        <v>0.22957019000184467</v>
      </c>
      <c r="G23" s="75">
        <v>0.14235527722621047</v>
      </c>
      <c r="H23" s="75">
        <v>0.30159860203223093</v>
      </c>
      <c r="I23" s="75">
        <v>0.19041188386225524</v>
      </c>
      <c r="J23" s="75">
        <v>0.25510394332059289</v>
      </c>
      <c r="K23" s="75">
        <v>0.19289740254621418</v>
      </c>
      <c r="L23" s="75">
        <v>0.18576931463042373</v>
      </c>
      <c r="M23" s="75">
        <v>0.14326021967686675</v>
      </c>
    </row>
    <row r="24" spans="1:13" x14ac:dyDescent="0.25">
      <c r="A24" s="7" t="s">
        <v>20</v>
      </c>
      <c r="B24" s="7"/>
      <c r="C24" s="10">
        <v>1.3149999999999999</v>
      </c>
      <c r="D24" s="10">
        <v>1.419</v>
      </c>
      <c r="E24" s="10">
        <v>1.514</v>
      </c>
      <c r="F24" s="10">
        <v>2.0569999999999999</v>
      </c>
      <c r="G24" s="10">
        <v>1.5489999999999999</v>
      </c>
      <c r="H24" s="10">
        <v>3.9359999999999999</v>
      </c>
      <c r="I24" s="10">
        <v>2.8820000000000001</v>
      </c>
      <c r="J24" s="10">
        <v>4.6660000000000004</v>
      </c>
      <c r="K24" s="10">
        <v>4.1689999999999996</v>
      </c>
      <c r="L24" s="10">
        <v>4.43</v>
      </c>
      <c r="M24" s="10">
        <v>3.867</v>
      </c>
    </row>
    <row r="25" spans="1:13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6.5" thickBot="1" x14ac:dyDescent="0.3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21" x14ac:dyDescent="0.35">
      <c r="A28" s="156" t="s">
        <v>240</v>
      </c>
      <c r="B28" s="157"/>
      <c r="C28" s="157"/>
      <c r="D28" s="157"/>
      <c r="E28" s="157"/>
      <c r="F28" s="157"/>
      <c r="G28" s="158"/>
      <c r="H28" s="3"/>
      <c r="I28" s="3"/>
      <c r="J28" s="3"/>
      <c r="K28" s="3"/>
      <c r="L28" s="3"/>
      <c r="M28" s="3"/>
    </row>
    <row r="29" spans="1:13" x14ac:dyDescent="0.25">
      <c r="H29" s="3"/>
      <c r="I29" s="3"/>
      <c r="J29" s="3"/>
      <c r="K29" s="3"/>
      <c r="L29" s="3"/>
      <c r="M29" s="3"/>
    </row>
    <row r="30" spans="1:13" x14ac:dyDescent="0.25">
      <c r="A30" s="113" t="s">
        <v>76</v>
      </c>
      <c r="B30" s="105">
        <v>-820</v>
      </c>
      <c r="C30" s="105">
        <v>-687</v>
      </c>
      <c r="D30" s="105">
        <v>-746</v>
      </c>
      <c r="E30" s="105">
        <v>-903</v>
      </c>
      <c r="F30" s="105">
        <v>-701</v>
      </c>
      <c r="G30" s="114">
        <v>-578</v>
      </c>
      <c r="H30" s="3"/>
      <c r="I30" s="3"/>
      <c r="J30" s="3"/>
      <c r="K30" s="3"/>
      <c r="L30" s="3"/>
      <c r="M30" s="3"/>
    </row>
    <row r="31" spans="1:13" x14ac:dyDescent="0.25">
      <c r="A31" s="113" t="s">
        <v>77</v>
      </c>
      <c r="B31" s="106">
        <v>-2124</v>
      </c>
      <c r="C31" s="106">
        <v>-70</v>
      </c>
      <c r="D31" s="106">
        <v>-3609</v>
      </c>
      <c r="E31" s="106">
        <v>-2763</v>
      </c>
      <c r="F31" s="106">
        <v>0</v>
      </c>
      <c r="G31" s="115" t="s">
        <v>224</v>
      </c>
      <c r="H31" s="3"/>
      <c r="I31" s="3"/>
      <c r="J31" s="3"/>
      <c r="K31" s="3"/>
      <c r="L31" s="3"/>
      <c r="M31" s="3"/>
    </row>
    <row r="32" spans="1:13" x14ac:dyDescent="0.25">
      <c r="A32" s="113" t="s">
        <v>78</v>
      </c>
      <c r="B32" s="105" t="s">
        <v>225</v>
      </c>
      <c r="C32" s="105">
        <v>-4634</v>
      </c>
      <c r="D32" s="105">
        <v>-10638</v>
      </c>
      <c r="E32" s="105">
        <v>-1676</v>
      </c>
      <c r="F32" s="105">
        <v>-94</v>
      </c>
      <c r="G32" s="114" t="s">
        <v>226</v>
      </c>
      <c r="H32" s="3"/>
      <c r="I32" s="3"/>
      <c r="J32" s="3"/>
      <c r="K32" s="3"/>
      <c r="L32" s="3"/>
      <c r="M32" s="3"/>
    </row>
    <row r="33" spans="1:13" x14ac:dyDescent="0.25">
      <c r="A33" s="116" t="s">
        <v>79</v>
      </c>
      <c r="B33" s="106" t="s">
        <v>227</v>
      </c>
      <c r="C33" s="106">
        <v>-351</v>
      </c>
      <c r="D33" s="106">
        <v>-1552</v>
      </c>
      <c r="E33" s="106" t="s">
        <v>228</v>
      </c>
      <c r="F33" s="106">
        <v>-2533</v>
      </c>
      <c r="G33" s="115">
        <v>-2857</v>
      </c>
      <c r="H33" s="3"/>
      <c r="I33" s="3"/>
      <c r="J33" s="3"/>
      <c r="K33" s="3"/>
      <c r="L33" s="3"/>
      <c r="M33" s="3"/>
    </row>
    <row r="34" spans="1:13" x14ac:dyDescent="0.25">
      <c r="A34" s="125" t="s">
        <v>229</v>
      </c>
      <c r="B34" s="123">
        <f>B30+B31</f>
        <v>-2944</v>
      </c>
      <c r="C34" s="124">
        <f>C30+C31+C32+C33</f>
        <v>-5742</v>
      </c>
      <c r="D34" s="124">
        <f>D30+D31+D32+D33</f>
        <v>-16545</v>
      </c>
      <c r="E34" s="124">
        <f>E30+E31+E32</f>
        <v>-5342</v>
      </c>
      <c r="F34" s="124">
        <f>F30+F32+F33</f>
        <v>-3328</v>
      </c>
      <c r="G34" s="126">
        <f>G30+G33</f>
        <v>-3435</v>
      </c>
      <c r="H34" s="3"/>
      <c r="I34" s="3"/>
      <c r="J34" s="3"/>
      <c r="K34" s="3"/>
      <c r="L34" s="3"/>
      <c r="M34" s="3"/>
    </row>
    <row r="35" spans="1:13" x14ac:dyDescent="0.25">
      <c r="A35" s="117"/>
      <c r="B35" s="107"/>
      <c r="C35" s="108"/>
      <c r="D35" s="108"/>
      <c r="E35" s="108"/>
      <c r="F35" s="108"/>
      <c r="G35" s="118"/>
      <c r="H35" s="3"/>
      <c r="I35" s="3"/>
      <c r="J35" s="3"/>
      <c r="K35" s="3"/>
      <c r="L35" s="3"/>
      <c r="M35" s="3"/>
    </row>
    <row r="36" spans="1:13" x14ac:dyDescent="0.25">
      <c r="A36" s="113" t="s">
        <v>81</v>
      </c>
      <c r="B36" s="105">
        <v>-3376</v>
      </c>
      <c r="C36" s="105">
        <v>-1273</v>
      </c>
      <c r="D36" s="105">
        <v>-1498</v>
      </c>
      <c r="E36" s="105">
        <v>-3211</v>
      </c>
      <c r="F36" s="105">
        <v>-4056</v>
      </c>
      <c r="G36" s="114">
        <v>-4875</v>
      </c>
      <c r="H36" s="3"/>
      <c r="I36" s="3"/>
      <c r="J36" s="3"/>
      <c r="K36" s="3"/>
      <c r="L36" s="3"/>
      <c r="M36" s="3"/>
    </row>
    <row r="37" spans="1:13" x14ac:dyDescent="0.25">
      <c r="A37" s="113" t="s">
        <v>82</v>
      </c>
      <c r="B37" s="105" t="s">
        <v>231</v>
      </c>
      <c r="C37" s="105" t="s">
        <v>232</v>
      </c>
      <c r="D37" s="105" t="s">
        <v>233</v>
      </c>
      <c r="E37" s="105">
        <v>-89</v>
      </c>
      <c r="F37" s="105" t="s">
        <v>234</v>
      </c>
      <c r="G37" s="114" t="s">
        <v>235</v>
      </c>
      <c r="H37" s="3"/>
      <c r="I37" s="3"/>
      <c r="J37" s="3"/>
      <c r="K37" s="3"/>
      <c r="L37" s="3"/>
      <c r="M37" s="3"/>
    </row>
    <row r="38" spans="1:13" x14ac:dyDescent="0.25">
      <c r="A38" s="113" t="s">
        <v>83</v>
      </c>
      <c r="B38" s="94" t="s">
        <v>236</v>
      </c>
      <c r="C38" s="94" t="s">
        <v>236</v>
      </c>
      <c r="D38" s="94" t="s">
        <v>236</v>
      </c>
      <c r="E38" s="94" t="s">
        <v>236</v>
      </c>
      <c r="F38" s="94" t="s">
        <v>236</v>
      </c>
      <c r="G38" s="119" t="s">
        <v>236</v>
      </c>
      <c r="H38" s="3"/>
      <c r="I38" s="3"/>
      <c r="J38" s="3"/>
      <c r="K38" s="3"/>
      <c r="L38" s="3"/>
      <c r="M38" s="3"/>
    </row>
    <row r="39" spans="1:13" x14ac:dyDescent="0.25">
      <c r="A39" s="125" t="s">
        <v>230</v>
      </c>
      <c r="B39" s="123">
        <f>B36</f>
        <v>-3376</v>
      </c>
      <c r="C39" s="123">
        <f>C36</f>
        <v>-1273</v>
      </c>
      <c r="D39" s="123">
        <f>D36</f>
        <v>-1498</v>
      </c>
      <c r="E39" s="123">
        <f>E36+E37</f>
        <v>-3300</v>
      </c>
      <c r="F39" s="123">
        <f>F36</f>
        <v>-4056</v>
      </c>
      <c r="G39" s="127">
        <f>G36</f>
        <v>-4875</v>
      </c>
      <c r="H39" s="3"/>
      <c r="I39" s="3"/>
      <c r="J39" s="3"/>
      <c r="K39" s="3"/>
      <c r="L39" s="3"/>
      <c r="M39" s="3"/>
    </row>
    <row r="40" spans="1:13" x14ac:dyDescent="0.25">
      <c r="A40" s="120"/>
      <c r="B40" s="102"/>
      <c r="C40" s="109"/>
      <c r="D40" s="109"/>
      <c r="E40" s="109"/>
      <c r="F40" s="109"/>
      <c r="G40" s="121"/>
      <c r="H40" s="3"/>
      <c r="I40" s="3"/>
      <c r="J40" s="3"/>
      <c r="K40" s="3"/>
      <c r="L40" s="3"/>
      <c r="M40" s="3"/>
    </row>
    <row r="41" spans="1:13" x14ac:dyDescent="0.25">
      <c r="A41" s="125" t="s">
        <v>84</v>
      </c>
      <c r="B41" s="123">
        <v>-113</v>
      </c>
      <c r="C41" s="123">
        <v>-6</v>
      </c>
      <c r="D41" s="123" t="s">
        <v>237</v>
      </c>
      <c r="E41" s="123">
        <v>-102</v>
      </c>
      <c r="F41" s="123">
        <v>-155</v>
      </c>
      <c r="G41" s="127" t="s">
        <v>238</v>
      </c>
      <c r="H41" s="3"/>
      <c r="I41" s="3"/>
      <c r="J41" s="3"/>
      <c r="K41" s="3"/>
      <c r="L41" s="3"/>
      <c r="M41" s="3"/>
    </row>
    <row r="42" spans="1:13" x14ac:dyDescent="0.25">
      <c r="A42" s="120"/>
      <c r="C42" s="3"/>
      <c r="D42" s="3"/>
      <c r="E42" s="3"/>
      <c r="F42" s="3"/>
      <c r="G42" s="122"/>
      <c r="H42" s="3"/>
      <c r="I42" s="3"/>
      <c r="J42" s="3"/>
      <c r="K42" s="3"/>
      <c r="L42" s="3"/>
      <c r="M42" s="3"/>
    </row>
    <row r="43" spans="1:13" ht="16.5" thickBot="1" x14ac:dyDescent="0.3">
      <c r="A43" s="128" t="s">
        <v>239</v>
      </c>
      <c r="B43" s="129">
        <f>B34+B39+B41</f>
        <v>-6433</v>
      </c>
      <c r="C43" s="130">
        <f>C34+C39+C41</f>
        <v>-7021</v>
      </c>
      <c r="D43" s="130">
        <f>D34+D39</f>
        <v>-18043</v>
      </c>
      <c r="E43" s="130">
        <f>E34+E39</f>
        <v>-8642</v>
      </c>
      <c r="F43" s="130">
        <f>F34+F39+F41</f>
        <v>-7539</v>
      </c>
      <c r="G43" s="131">
        <f>G34+G39</f>
        <v>-8310</v>
      </c>
    </row>
    <row r="46" spans="1:13" ht="16.5" thickBot="1" x14ac:dyDescent="0.3"/>
    <row r="47" spans="1:13" ht="18.75" x14ac:dyDescent="0.3">
      <c r="A47" s="110" t="s">
        <v>0</v>
      </c>
      <c r="B47" s="111" t="s">
        <v>35</v>
      </c>
      <c r="C47" s="111" t="s">
        <v>34</v>
      </c>
      <c r="D47" s="111" t="s">
        <v>33</v>
      </c>
      <c r="E47" s="111" t="s">
        <v>32</v>
      </c>
      <c r="F47" s="111" t="s">
        <v>31</v>
      </c>
      <c r="G47" s="112" t="s">
        <v>30</v>
      </c>
    </row>
    <row r="48" spans="1:13" x14ac:dyDescent="0.25">
      <c r="A48" s="113" t="s">
        <v>241</v>
      </c>
      <c r="B48" s="133">
        <f t="shared" ref="B48:G48" si="0">B34/B43</f>
        <v>0.45764029224312142</v>
      </c>
      <c r="C48" s="133">
        <f t="shared" si="0"/>
        <v>0.81783221763281588</v>
      </c>
      <c r="D48" s="133">
        <f t="shared" si="0"/>
        <v>0.91697611261985257</v>
      </c>
      <c r="E48" s="133">
        <f t="shared" si="0"/>
        <v>0.61814394816014806</v>
      </c>
      <c r="F48" s="133">
        <f t="shared" si="0"/>
        <v>0.44143785647963923</v>
      </c>
      <c r="G48" s="134">
        <f t="shared" si="0"/>
        <v>0.41335740072202165</v>
      </c>
    </row>
    <row r="49" spans="1:13" x14ac:dyDescent="0.25">
      <c r="A49" s="113" t="s">
        <v>242</v>
      </c>
      <c r="B49" s="133">
        <v>0.2</v>
      </c>
      <c r="C49" s="133">
        <v>0.21</v>
      </c>
      <c r="D49" s="133">
        <v>0.35</v>
      </c>
      <c r="E49" s="133">
        <v>0.38</v>
      </c>
      <c r="F49" s="133">
        <v>0.25</v>
      </c>
      <c r="G49" s="134">
        <v>0.31</v>
      </c>
    </row>
    <row r="50" spans="1:13" ht="16.5" thickBot="1" x14ac:dyDescent="0.3">
      <c r="A50" s="135" t="s">
        <v>243</v>
      </c>
      <c r="B50" s="136">
        <v>0.11</v>
      </c>
      <c r="C50" s="136">
        <v>0.12</v>
      </c>
      <c r="D50" s="136">
        <v>0.05</v>
      </c>
      <c r="E50" s="136">
        <v>0.18</v>
      </c>
      <c r="F50" s="136">
        <v>0.16</v>
      </c>
      <c r="G50" s="137">
        <v>0.26</v>
      </c>
    </row>
    <row r="51" spans="1:13" x14ac:dyDescent="0.25">
      <c r="B51" s="132"/>
      <c r="C51" s="132"/>
      <c r="D51" s="132"/>
      <c r="E51" s="132"/>
      <c r="F51" s="132"/>
      <c r="G51" s="132"/>
    </row>
    <row r="52" spans="1:13" x14ac:dyDescent="0.25">
      <c r="B52" s="132"/>
      <c r="C52" s="132"/>
      <c r="D52" s="132"/>
      <c r="E52" s="132"/>
      <c r="F52" s="132"/>
      <c r="G52" s="132"/>
    </row>
    <row r="53" spans="1:13" x14ac:dyDescent="0.25">
      <c r="B53" s="132"/>
      <c r="C53" s="132"/>
      <c r="D53" s="132"/>
      <c r="E53" s="132"/>
      <c r="F53" s="132"/>
      <c r="G53" s="132"/>
    </row>
    <row r="54" spans="1:13" x14ac:dyDescent="0.25">
      <c r="B54" s="132"/>
      <c r="C54" s="132"/>
      <c r="D54" s="132"/>
      <c r="E54" s="132"/>
      <c r="F54" s="132"/>
      <c r="G54" s="132"/>
    </row>
    <row r="55" spans="1:13" x14ac:dyDescent="0.25">
      <c r="B55" s="132"/>
      <c r="C55" s="132"/>
      <c r="D55" s="132"/>
      <c r="E55" s="132"/>
      <c r="F55" s="132"/>
      <c r="G55" s="132"/>
    </row>
    <row r="56" spans="1:13" x14ac:dyDescent="0.25">
      <c r="B56" s="132"/>
      <c r="C56" s="132"/>
      <c r="D56" s="132"/>
      <c r="E56" s="132"/>
      <c r="F56" s="132"/>
      <c r="G56" s="132"/>
    </row>
    <row r="59" spans="1:13" x14ac:dyDescent="0.25">
      <c r="A59" s="17" t="s">
        <v>197</v>
      </c>
    </row>
    <row r="60" spans="1:13" x14ac:dyDescent="0.25">
      <c r="A60" s="17" t="s">
        <v>111</v>
      </c>
    </row>
    <row r="61" spans="1:13" ht="18.75" x14ac:dyDescent="0.3">
      <c r="A61" s="5" t="s">
        <v>0</v>
      </c>
      <c r="B61" s="6" t="s">
        <v>41</v>
      </c>
      <c r="C61" s="6" t="s">
        <v>40</v>
      </c>
      <c r="D61" s="6" t="s">
        <v>39</v>
      </c>
      <c r="E61" s="6" t="s">
        <v>38</v>
      </c>
      <c r="F61" s="6" t="s">
        <v>37</v>
      </c>
      <c r="G61" s="6" t="s">
        <v>36</v>
      </c>
      <c r="H61" s="6" t="s">
        <v>35</v>
      </c>
      <c r="I61" s="6" t="s">
        <v>34</v>
      </c>
      <c r="J61" s="6" t="s">
        <v>33</v>
      </c>
      <c r="K61" s="6" t="s">
        <v>32</v>
      </c>
      <c r="L61" s="6" t="s">
        <v>31</v>
      </c>
      <c r="M61" s="6" t="s">
        <v>30</v>
      </c>
    </row>
    <row r="62" spans="1:13" x14ac:dyDescent="0.25">
      <c r="A62" t="s">
        <v>74</v>
      </c>
      <c r="B62" s="1">
        <v>1565</v>
      </c>
      <c r="C62" s="1">
        <v>1993</v>
      </c>
      <c r="D62" s="1">
        <v>2220</v>
      </c>
      <c r="E62" s="1">
        <v>2546</v>
      </c>
      <c r="F62" s="1">
        <v>3158</v>
      </c>
      <c r="G62" s="1">
        <v>2531</v>
      </c>
      <c r="H62" s="1">
        <v>5480</v>
      </c>
      <c r="I62" s="1">
        <v>4071</v>
      </c>
      <c r="J62" s="1">
        <v>6219</v>
      </c>
      <c r="K62" s="1">
        <v>5797</v>
      </c>
      <c r="L62" s="1">
        <v>5813</v>
      </c>
      <c r="M62" s="1">
        <v>4843</v>
      </c>
    </row>
    <row r="63" spans="1:13" x14ac:dyDescent="0.25">
      <c r="A63" t="s">
        <v>75</v>
      </c>
      <c r="C63" s="15">
        <v>0.27348242811501589</v>
      </c>
      <c r="D63" s="15">
        <v>0.11389864525840432</v>
      </c>
      <c r="E63" s="15">
        <v>0.1468468468468469</v>
      </c>
      <c r="F63" s="15">
        <v>0.24037706205813048</v>
      </c>
      <c r="G63" s="14">
        <v>-0.19854338188727039</v>
      </c>
      <c r="H63" s="15">
        <v>1.1651521137890164</v>
      </c>
      <c r="I63" s="14">
        <v>-0.25711678832116791</v>
      </c>
      <c r="J63" s="15">
        <v>0.52763448784082545</v>
      </c>
      <c r="K63" s="14">
        <v>-6.7856568580157539E-2</v>
      </c>
      <c r="L63" s="15">
        <v>2.760048300845197E-3</v>
      </c>
      <c r="M63" s="14">
        <v>-0.16686736624806464</v>
      </c>
    </row>
    <row r="64" spans="1:13" x14ac:dyDescent="0.25">
      <c r="A64" t="s">
        <v>42</v>
      </c>
      <c r="B64" s="1">
        <v>1054</v>
      </c>
      <c r="C64" s="1">
        <v>1602</v>
      </c>
      <c r="D64" s="1">
        <v>1728</v>
      </c>
      <c r="E64" s="1">
        <v>1850</v>
      </c>
      <c r="F64" s="1">
        <v>2489</v>
      </c>
      <c r="G64" s="1">
        <v>1864</v>
      </c>
      <c r="H64" s="1">
        <v>4660</v>
      </c>
      <c r="I64" s="1">
        <v>3384</v>
      </c>
      <c r="J64" s="1">
        <v>5473</v>
      </c>
      <c r="K64" s="1">
        <v>4894</v>
      </c>
      <c r="L64" s="1">
        <v>5112</v>
      </c>
      <c r="M64" s="1">
        <v>4265</v>
      </c>
    </row>
    <row r="65" spans="1:13" x14ac:dyDescent="0.25">
      <c r="A65" t="s">
        <v>87</v>
      </c>
      <c r="C65" s="15">
        <v>0.51992409867172684</v>
      </c>
      <c r="D65" s="15">
        <v>7.8651685393258397E-2</v>
      </c>
      <c r="E65" s="15">
        <v>7.060185185185186E-2</v>
      </c>
      <c r="F65" s="15">
        <v>0.34540540540540543</v>
      </c>
      <c r="G65" s="14">
        <v>-0.25110486139011656</v>
      </c>
      <c r="H65" s="15">
        <v>1.5</v>
      </c>
      <c r="I65" s="14">
        <v>-0.27381974248927043</v>
      </c>
      <c r="J65" s="15">
        <v>0.61731678486997632</v>
      </c>
      <c r="K65" s="14">
        <v>-0.10579207016261649</v>
      </c>
      <c r="L65" s="15">
        <v>4.4544340008173311E-2</v>
      </c>
      <c r="M65" s="14">
        <v>-0.16568857589984354</v>
      </c>
    </row>
    <row r="66" spans="1:13" x14ac:dyDescent="0.25">
      <c r="A66" t="s">
        <v>23</v>
      </c>
      <c r="B66" s="2">
        <v>0.18615330271988698</v>
      </c>
      <c r="C66" s="2">
        <v>0.23814478965363461</v>
      </c>
      <c r="D66" s="2">
        <v>0.21532710280373832</v>
      </c>
      <c r="E66" s="2">
        <v>0.20004325259515571</v>
      </c>
      <c r="F66" s="2">
        <v>0.22957019000184467</v>
      </c>
      <c r="G66" s="2">
        <v>0.14235527722621047</v>
      </c>
      <c r="H66" s="2">
        <v>0.30159860203223093</v>
      </c>
      <c r="I66" s="2">
        <v>0.19041188386225524</v>
      </c>
      <c r="J66" s="2">
        <v>0.25510394332059289</v>
      </c>
      <c r="K66" s="2">
        <v>0.19289740254621418</v>
      </c>
      <c r="L66" s="2">
        <v>0.18576931463042373</v>
      </c>
      <c r="M66" s="2">
        <v>0.14326021967686675</v>
      </c>
    </row>
    <row r="70" spans="1:13" ht="18.75" x14ac:dyDescent="0.3">
      <c r="A70" s="5" t="s">
        <v>0</v>
      </c>
      <c r="B70" s="6" t="s">
        <v>41</v>
      </c>
      <c r="C70" s="6" t="s">
        <v>40</v>
      </c>
      <c r="D70" s="6" t="s">
        <v>39</v>
      </c>
      <c r="E70" s="6" t="s">
        <v>38</v>
      </c>
      <c r="F70" s="6" t="s">
        <v>37</v>
      </c>
      <c r="G70" s="6" t="s">
        <v>36</v>
      </c>
      <c r="H70" s="6" t="s">
        <v>35</v>
      </c>
      <c r="I70" s="6" t="s">
        <v>34</v>
      </c>
      <c r="J70" s="6" t="s">
        <v>33</v>
      </c>
      <c r="K70" s="6" t="s">
        <v>32</v>
      </c>
      <c r="L70" s="6" t="s">
        <v>31</v>
      </c>
      <c r="M70" s="6" t="s">
        <v>30</v>
      </c>
    </row>
    <row r="71" spans="1:13" x14ac:dyDescent="0.25">
      <c r="A71" t="s">
        <v>74</v>
      </c>
      <c r="B71" s="1">
        <v>1565</v>
      </c>
      <c r="C71" s="1">
        <v>1993</v>
      </c>
      <c r="D71" s="1">
        <v>2220</v>
      </c>
      <c r="E71" s="1">
        <v>2546</v>
      </c>
      <c r="F71" s="1">
        <v>3158</v>
      </c>
      <c r="G71" s="1">
        <v>2531</v>
      </c>
      <c r="H71" s="1">
        <v>5480</v>
      </c>
      <c r="I71" s="1">
        <v>4071</v>
      </c>
      <c r="J71" s="1">
        <v>6219</v>
      </c>
      <c r="K71" s="1">
        <v>5797</v>
      </c>
      <c r="L71" s="1">
        <v>5813</v>
      </c>
      <c r="M71" s="1">
        <v>4843</v>
      </c>
    </row>
    <row r="72" spans="1:13" x14ac:dyDescent="0.25">
      <c r="A72" t="s">
        <v>42</v>
      </c>
      <c r="B72" s="1">
        <v>1054</v>
      </c>
      <c r="C72" s="1">
        <v>1602</v>
      </c>
      <c r="D72" s="1">
        <v>1728</v>
      </c>
      <c r="E72" s="1">
        <v>1850</v>
      </c>
      <c r="F72" s="1">
        <v>2489</v>
      </c>
      <c r="G72" s="1">
        <v>1864</v>
      </c>
      <c r="H72" s="1">
        <v>4660</v>
      </c>
      <c r="I72" s="1">
        <v>3384</v>
      </c>
      <c r="J72" s="1">
        <v>5473</v>
      </c>
      <c r="K72" s="1">
        <v>4894</v>
      </c>
      <c r="L72" s="1">
        <v>5112</v>
      </c>
      <c r="M72" s="1">
        <v>4265</v>
      </c>
    </row>
    <row r="75" spans="1:13" x14ac:dyDescent="0.25">
      <c r="A75" s="17" t="s">
        <v>197</v>
      </c>
    </row>
    <row r="76" spans="1:13" x14ac:dyDescent="0.25">
      <c r="A76" s="17" t="s">
        <v>111</v>
      </c>
    </row>
    <row r="77" spans="1:13" ht="18.75" x14ac:dyDescent="0.3">
      <c r="A77" s="5" t="s">
        <v>0</v>
      </c>
      <c r="B77" s="6" t="s">
        <v>41</v>
      </c>
      <c r="C77" s="6" t="s">
        <v>40</v>
      </c>
      <c r="D77" s="6" t="s">
        <v>39</v>
      </c>
      <c r="E77" s="6" t="s">
        <v>38</v>
      </c>
      <c r="F77" s="6" t="s">
        <v>37</v>
      </c>
      <c r="G77" s="6" t="s">
        <v>36</v>
      </c>
      <c r="H77" s="6" t="s">
        <v>35</v>
      </c>
      <c r="I77" s="6" t="s">
        <v>34</v>
      </c>
      <c r="J77" s="6" t="s">
        <v>33</v>
      </c>
      <c r="K77" s="6" t="s">
        <v>32</v>
      </c>
      <c r="L77" s="6" t="s">
        <v>31</v>
      </c>
      <c r="M77" s="6" t="s">
        <v>30</v>
      </c>
    </row>
    <row r="78" spans="1:13" x14ac:dyDescent="0.25">
      <c r="A78" t="s">
        <v>75</v>
      </c>
      <c r="C78" s="15">
        <v>0.27348242811501589</v>
      </c>
      <c r="D78" s="15">
        <v>0.11389864525840432</v>
      </c>
      <c r="E78" s="15">
        <v>0.1468468468468469</v>
      </c>
      <c r="F78" s="15">
        <v>0.24037706205813048</v>
      </c>
      <c r="G78" s="14">
        <v>-0.19854338188727039</v>
      </c>
      <c r="H78" s="15">
        <v>1.1651521137890164</v>
      </c>
      <c r="I78" s="14">
        <v>-0.25711678832116791</v>
      </c>
      <c r="J78" s="15">
        <v>0.52763448784082545</v>
      </c>
      <c r="K78" s="14">
        <v>-6.7856568580157539E-2</v>
      </c>
      <c r="L78" s="15">
        <v>2.760048300845197E-3</v>
      </c>
      <c r="M78" s="14">
        <v>-0.16686736624806464</v>
      </c>
    </row>
    <row r="79" spans="1:13" x14ac:dyDescent="0.25">
      <c r="A79" t="s">
        <v>87</v>
      </c>
      <c r="C79" s="15">
        <v>0.51992409867172684</v>
      </c>
      <c r="D79" s="15">
        <v>7.8651685393258397E-2</v>
      </c>
      <c r="E79" s="15">
        <v>7.060185185185186E-2</v>
      </c>
      <c r="F79" s="15">
        <v>0.34540540540540543</v>
      </c>
      <c r="G79" s="14">
        <v>-0.25110486139011656</v>
      </c>
      <c r="H79" s="15">
        <v>1.5</v>
      </c>
      <c r="I79" s="14">
        <v>-0.27381974248927043</v>
      </c>
      <c r="J79" s="15">
        <v>0.61731678486997632</v>
      </c>
      <c r="K79" s="14">
        <v>-0.10579207016261649</v>
      </c>
      <c r="L79" s="15">
        <v>4.4544340008173311E-2</v>
      </c>
      <c r="M79" s="14">
        <v>-0.16568857589984354</v>
      </c>
    </row>
    <row r="80" spans="1:13" x14ac:dyDescent="0.25">
      <c r="A80" t="s">
        <v>23</v>
      </c>
      <c r="B80" s="2">
        <v>0.18615330271988698</v>
      </c>
      <c r="C80" s="2">
        <v>0.23814478965363461</v>
      </c>
      <c r="D80" s="2">
        <v>0.21532710280373832</v>
      </c>
      <c r="E80" s="2">
        <v>0.20004325259515571</v>
      </c>
      <c r="F80" s="2">
        <v>0.22957019000184467</v>
      </c>
      <c r="G80" s="2">
        <v>0.14235527722621047</v>
      </c>
      <c r="H80" s="2">
        <v>0.30159860203223093</v>
      </c>
      <c r="I80" s="2">
        <v>0.19041188386225524</v>
      </c>
      <c r="J80" s="2">
        <v>0.25510394332059289</v>
      </c>
      <c r="K80" s="2">
        <v>0.19289740254621418</v>
      </c>
      <c r="L80" s="2">
        <v>0.18576931463042373</v>
      </c>
      <c r="M80" s="2">
        <v>0.14326021967686675</v>
      </c>
    </row>
    <row r="87" spans="1:18" ht="18.75" x14ac:dyDescent="0.3">
      <c r="A87" s="5" t="s">
        <v>0</v>
      </c>
      <c r="B87" s="6" t="s">
        <v>35</v>
      </c>
      <c r="C87" s="6" t="s">
        <v>34</v>
      </c>
      <c r="D87" s="6" t="s">
        <v>33</v>
      </c>
      <c r="E87" s="6" t="s">
        <v>32</v>
      </c>
      <c r="F87" s="6" t="s">
        <v>31</v>
      </c>
      <c r="G87" s="6" t="s">
        <v>30</v>
      </c>
      <c r="H87" s="6"/>
    </row>
    <row r="88" spans="1:18" x14ac:dyDescent="0.25">
      <c r="A88" t="s">
        <v>198</v>
      </c>
      <c r="B88" s="1">
        <v>5480</v>
      </c>
      <c r="C88" s="1">
        <v>4071</v>
      </c>
      <c r="D88" s="1">
        <v>6219</v>
      </c>
      <c r="E88" s="1">
        <v>5797</v>
      </c>
      <c r="F88" s="1">
        <v>5813</v>
      </c>
      <c r="G88" s="1">
        <v>4843</v>
      </c>
      <c r="H88" s="1"/>
    </row>
    <row r="89" spans="1:18" x14ac:dyDescent="0.25">
      <c r="A89" t="s">
        <v>199</v>
      </c>
      <c r="B89" s="1">
        <v>4660</v>
      </c>
      <c r="C89" s="1">
        <v>3384</v>
      </c>
      <c r="D89" s="1">
        <v>5473</v>
      </c>
      <c r="E89" s="1">
        <v>4894</v>
      </c>
      <c r="F89" s="1">
        <v>5112</v>
      </c>
      <c r="G89" s="1">
        <v>4265</v>
      </c>
      <c r="H89" s="1"/>
    </row>
    <row r="90" spans="1:18" x14ac:dyDescent="0.25">
      <c r="A90" t="s">
        <v>200</v>
      </c>
      <c r="B90" s="1">
        <v>-5.99</v>
      </c>
      <c r="C90" s="1">
        <v>-14.31</v>
      </c>
      <c r="D90" s="1">
        <v>9.5299999999999994</v>
      </c>
      <c r="E90" s="1">
        <v>20.02</v>
      </c>
      <c r="F90" s="1">
        <v>83.96</v>
      </c>
      <c r="G90" s="1">
        <v>159.49</v>
      </c>
    </row>
    <row r="91" spans="1:18" ht="16.5" thickBot="1" x14ac:dyDescent="0.3">
      <c r="A91" t="s">
        <v>201</v>
      </c>
      <c r="B91" s="1">
        <v>-16.850000000000001</v>
      </c>
      <c r="C91" s="1">
        <v>-31.6</v>
      </c>
      <c r="D91" s="1">
        <v>-4.51</v>
      </c>
      <c r="E91" s="1">
        <v>-0.88</v>
      </c>
      <c r="F91" s="1">
        <v>55.13</v>
      </c>
      <c r="G91" s="1">
        <v>111.7</v>
      </c>
    </row>
    <row r="92" spans="1:18" ht="18.75" thickBot="1" x14ac:dyDescent="0.3">
      <c r="A92" t="s">
        <v>202</v>
      </c>
      <c r="B92" s="1">
        <v>295.08</v>
      </c>
      <c r="C92" s="1">
        <v>327.63</v>
      </c>
      <c r="D92" s="1">
        <v>173.11</v>
      </c>
      <c r="E92" s="1">
        <v>847.83</v>
      </c>
      <c r="F92" s="1">
        <v>175.9</v>
      </c>
      <c r="G92" s="1">
        <v>100.96</v>
      </c>
      <c r="M92" s="81"/>
      <c r="N92" s="81"/>
      <c r="O92" s="81"/>
      <c r="P92" s="81"/>
      <c r="Q92" s="81"/>
      <c r="R92" s="81"/>
    </row>
    <row r="93" spans="1:18" ht="18.75" thickBot="1" x14ac:dyDescent="0.3">
      <c r="A93" t="s">
        <v>203</v>
      </c>
      <c r="B93" s="1">
        <v>233.88</v>
      </c>
      <c r="C93" s="1">
        <v>265.13</v>
      </c>
      <c r="D93" s="1">
        <v>34.71</v>
      </c>
      <c r="E93" s="1">
        <v>713.51</v>
      </c>
      <c r="F93" s="1">
        <v>5.09</v>
      </c>
      <c r="G93" s="1">
        <v>-50.19</v>
      </c>
      <c r="M93" s="79"/>
      <c r="N93" s="79"/>
      <c r="O93" s="79"/>
      <c r="P93" s="79"/>
      <c r="Q93" s="79"/>
      <c r="R93" s="80"/>
    </row>
    <row r="94" spans="1:18" ht="18" x14ac:dyDescent="0.25">
      <c r="M94" s="81"/>
      <c r="N94" s="81"/>
      <c r="O94" s="81"/>
      <c r="P94" s="81"/>
      <c r="Q94" s="81"/>
      <c r="R94" s="81"/>
    </row>
    <row r="98" spans="1:7" ht="18.75" x14ac:dyDescent="0.3">
      <c r="A98" s="5" t="s">
        <v>0</v>
      </c>
      <c r="B98" s="6" t="s">
        <v>35</v>
      </c>
      <c r="C98" s="6" t="s">
        <v>34</v>
      </c>
      <c r="D98" s="6" t="s">
        <v>33</v>
      </c>
      <c r="E98" s="6" t="s">
        <v>32</v>
      </c>
      <c r="F98" s="6" t="s">
        <v>31</v>
      </c>
      <c r="G98" s="6" t="s">
        <v>30</v>
      </c>
    </row>
    <row r="99" spans="1:7" x14ac:dyDescent="0.25">
      <c r="A99" t="s">
        <v>198</v>
      </c>
      <c r="B99" s="1">
        <v>5480</v>
      </c>
      <c r="C99" s="1">
        <v>4071</v>
      </c>
      <c r="D99" s="1">
        <v>6219</v>
      </c>
      <c r="E99" s="1">
        <v>5797</v>
      </c>
      <c r="F99" s="1">
        <v>5813</v>
      </c>
      <c r="G99" s="1">
        <v>4843</v>
      </c>
    </row>
    <row r="100" spans="1:7" x14ac:dyDescent="0.25">
      <c r="A100" t="s">
        <v>200</v>
      </c>
      <c r="B100" s="1">
        <v>-5.99</v>
      </c>
      <c r="C100" s="1">
        <v>-14.31</v>
      </c>
      <c r="D100" s="1">
        <v>9.5299999999999994</v>
      </c>
      <c r="E100" s="1">
        <v>20.02</v>
      </c>
      <c r="F100" s="1">
        <v>83.96</v>
      </c>
      <c r="G100" s="1">
        <v>159.49</v>
      </c>
    </row>
    <row r="101" spans="1:7" x14ac:dyDescent="0.25">
      <c r="A101" t="s">
        <v>202</v>
      </c>
      <c r="B101" s="1">
        <v>295.08</v>
      </c>
      <c r="C101" s="1">
        <v>327.63</v>
      </c>
      <c r="D101" s="1">
        <v>173.11</v>
      </c>
      <c r="E101" s="1">
        <v>847.83</v>
      </c>
      <c r="F101" s="1">
        <v>175.9</v>
      </c>
      <c r="G101" s="1">
        <v>100.96</v>
      </c>
    </row>
    <row r="104" spans="1:7" ht="18.75" x14ac:dyDescent="0.3">
      <c r="A104" s="5" t="s">
        <v>0</v>
      </c>
      <c r="B104" s="6" t="s">
        <v>35</v>
      </c>
      <c r="C104" s="6" t="s">
        <v>34</v>
      </c>
      <c r="D104" s="6" t="s">
        <v>33</v>
      </c>
      <c r="E104" s="6" t="s">
        <v>32</v>
      </c>
      <c r="F104" s="6" t="s">
        <v>31</v>
      </c>
      <c r="G104" s="6" t="s">
        <v>30</v>
      </c>
    </row>
    <row r="105" spans="1:7" x14ac:dyDescent="0.25">
      <c r="A105" t="s">
        <v>199</v>
      </c>
      <c r="B105" s="1">
        <v>4660</v>
      </c>
      <c r="C105" s="1">
        <v>3384</v>
      </c>
      <c r="D105" s="1">
        <v>5473</v>
      </c>
      <c r="E105" s="1">
        <v>4894</v>
      </c>
      <c r="F105" s="1">
        <v>5112</v>
      </c>
      <c r="G105" s="1">
        <v>4265</v>
      </c>
    </row>
    <row r="106" spans="1:7" x14ac:dyDescent="0.25">
      <c r="A106" t="s">
        <v>201</v>
      </c>
      <c r="B106" s="1">
        <v>-16.850000000000001</v>
      </c>
      <c r="C106" s="1">
        <v>-31.6</v>
      </c>
      <c r="D106" s="1">
        <v>-4.51</v>
      </c>
      <c r="E106" s="1">
        <v>-0.88</v>
      </c>
      <c r="F106" s="1">
        <v>55.13</v>
      </c>
      <c r="G106" s="1">
        <v>111.7</v>
      </c>
    </row>
    <row r="107" spans="1:7" x14ac:dyDescent="0.25">
      <c r="A107" t="s">
        <v>203</v>
      </c>
      <c r="B107" s="1">
        <v>233.88</v>
      </c>
      <c r="C107" s="1">
        <v>265.13</v>
      </c>
      <c r="D107" s="1">
        <v>34.71</v>
      </c>
      <c r="E107" s="1">
        <v>713.51</v>
      </c>
      <c r="F107" s="1">
        <v>5.09</v>
      </c>
      <c r="G107" s="1">
        <v>-50.19</v>
      </c>
    </row>
  </sheetData>
  <mergeCells count="1">
    <mergeCell ref="A28:G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0F0B-6EDE-4AFC-9572-4F70720E4BF9}">
  <dimension ref="A1:G22"/>
  <sheetViews>
    <sheetView workbookViewId="0">
      <selection activeCell="A8" sqref="A8"/>
    </sheetView>
  </sheetViews>
  <sheetFormatPr defaultRowHeight="15.75" x14ac:dyDescent="0.25"/>
  <cols>
    <col min="1" max="1" width="34.75" bestFit="1" customWidth="1"/>
  </cols>
  <sheetData>
    <row r="1" spans="1:7" ht="18.75" x14ac:dyDescent="0.3">
      <c r="A1" s="5" t="s">
        <v>0</v>
      </c>
      <c r="B1" s="6" t="s">
        <v>35</v>
      </c>
      <c r="C1" s="6" t="s">
        <v>34</v>
      </c>
      <c r="D1" s="6" t="s">
        <v>33</v>
      </c>
      <c r="E1" s="6" t="s">
        <v>32</v>
      </c>
      <c r="F1" s="6" t="s">
        <v>31</v>
      </c>
      <c r="G1" s="6" t="s">
        <v>30</v>
      </c>
    </row>
    <row r="2" spans="1:7" x14ac:dyDescent="0.25">
      <c r="A2" s="11" t="s">
        <v>12</v>
      </c>
      <c r="B2" s="12">
        <v>2057</v>
      </c>
      <c r="C2" s="12">
        <v>2459</v>
      </c>
      <c r="D2" s="12">
        <v>4202</v>
      </c>
      <c r="E2" s="12">
        <v>4169</v>
      </c>
      <c r="F2" s="12">
        <v>2419</v>
      </c>
      <c r="G2" s="12">
        <v>4246</v>
      </c>
    </row>
    <row r="3" spans="1:7" x14ac:dyDescent="0.25">
      <c r="A3" s="7" t="s">
        <v>221</v>
      </c>
      <c r="B3" s="8">
        <v>776</v>
      </c>
      <c r="C3" s="8">
        <v>912</v>
      </c>
      <c r="D3" s="8">
        <v>1189</v>
      </c>
      <c r="E3" s="8">
        <v>1265</v>
      </c>
      <c r="F3" s="8">
        <v>1317</v>
      </c>
      <c r="G3" s="8">
        <v>1072</v>
      </c>
    </row>
    <row r="4" spans="1:7" x14ac:dyDescent="0.25">
      <c r="A4" s="7" t="s">
        <v>222</v>
      </c>
      <c r="B4" s="8">
        <v>853</v>
      </c>
      <c r="C4" s="8">
        <v>1021</v>
      </c>
      <c r="D4" s="8">
        <v>1376</v>
      </c>
      <c r="E4" s="8">
        <v>1376</v>
      </c>
      <c r="F4" s="8">
        <v>1261</v>
      </c>
      <c r="G4" s="8">
        <v>1475</v>
      </c>
    </row>
    <row r="5" spans="1:7" x14ac:dyDescent="0.25">
      <c r="A5" s="7" t="s">
        <v>223</v>
      </c>
      <c r="B5" s="8">
        <v>1794</v>
      </c>
      <c r="C5" s="8">
        <v>-321</v>
      </c>
      <c r="D5" s="8">
        <v>-548</v>
      </c>
      <c r="E5" s="8">
        <v>-1013</v>
      </c>
      <c r="F5" s="8">
        <v>816</v>
      </c>
      <c r="G5" s="8">
        <v>-1950</v>
      </c>
    </row>
    <row r="6" spans="1:7" x14ac:dyDescent="0.25">
      <c r="A6" s="71" t="s">
        <v>74</v>
      </c>
      <c r="B6" s="78">
        <v>5480</v>
      </c>
      <c r="C6" s="78">
        <v>4071</v>
      </c>
      <c r="D6" s="78">
        <v>6219</v>
      </c>
      <c r="E6" s="78">
        <v>5797</v>
      </c>
      <c r="F6" s="78">
        <v>5813</v>
      </c>
      <c r="G6" s="78">
        <v>4843</v>
      </c>
    </row>
    <row r="7" spans="1:7" x14ac:dyDescent="0.25">
      <c r="A7" s="71" t="s">
        <v>75</v>
      </c>
      <c r="B7" s="73">
        <v>1.1651521137890164</v>
      </c>
      <c r="C7" s="74">
        <v>-0.25711678832116791</v>
      </c>
      <c r="D7" s="73">
        <v>0.52763448784082545</v>
      </c>
      <c r="E7" s="74">
        <v>-6.7856568580157539E-2</v>
      </c>
      <c r="F7" s="73">
        <v>2.760048300845197E-3</v>
      </c>
      <c r="G7" s="74">
        <v>-0.16686736624806464</v>
      </c>
    </row>
    <row r="8" spans="1:7" x14ac:dyDescent="0.25">
      <c r="A8" s="7" t="s">
        <v>76</v>
      </c>
      <c r="B8" s="8">
        <v>-820</v>
      </c>
      <c r="C8" s="8">
        <v>-687</v>
      </c>
      <c r="D8" s="8">
        <v>-746</v>
      </c>
      <c r="E8" s="8">
        <v>-903</v>
      </c>
      <c r="F8" s="8">
        <v>-701</v>
      </c>
      <c r="G8" s="8">
        <v>-578</v>
      </c>
    </row>
    <row r="9" spans="1:7" x14ac:dyDescent="0.25">
      <c r="A9" s="76" t="s">
        <v>77</v>
      </c>
      <c r="B9" s="77">
        <v>-2124</v>
      </c>
      <c r="C9" s="77">
        <v>-70</v>
      </c>
      <c r="D9" s="77">
        <v>-3609</v>
      </c>
      <c r="E9" s="77">
        <v>-2763</v>
      </c>
      <c r="F9" s="77">
        <v>0</v>
      </c>
      <c r="G9" s="77">
        <v>466</v>
      </c>
    </row>
    <row r="10" spans="1:7" x14ac:dyDescent="0.25">
      <c r="A10" s="7" t="s">
        <v>78</v>
      </c>
      <c r="B10" s="8">
        <v>2638</v>
      </c>
      <c r="C10" s="8">
        <v>-4634</v>
      </c>
      <c r="D10" s="8">
        <v>-10638</v>
      </c>
      <c r="E10" s="8">
        <v>-1676</v>
      </c>
      <c r="F10" s="8">
        <v>-94</v>
      </c>
      <c r="G10" s="8">
        <v>3721</v>
      </c>
    </row>
    <row r="11" spans="1:7" x14ac:dyDescent="0.25">
      <c r="A11" s="76" t="s">
        <v>79</v>
      </c>
      <c r="B11" s="77">
        <v>1127</v>
      </c>
      <c r="C11" s="77">
        <v>-351</v>
      </c>
      <c r="D11" s="77">
        <v>-1552</v>
      </c>
      <c r="E11" s="77">
        <v>193</v>
      </c>
      <c r="F11" s="77">
        <v>-2533</v>
      </c>
      <c r="G11" s="77">
        <v>-2857</v>
      </c>
    </row>
    <row r="12" spans="1:7" x14ac:dyDescent="0.25">
      <c r="A12" s="11" t="s">
        <v>80</v>
      </c>
      <c r="B12" s="12">
        <v>821</v>
      </c>
      <c r="C12" s="12">
        <v>-5742</v>
      </c>
      <c r="D12" s="12">
        <v>-16545</v>
      </c>
      <c r="E12" s="12">
        <v>-5149</v>
      </c>
      <c r="F12" s="12">
        <v>-3328</v>
      </c>
      <c r="G12" s="12">
        <v>752</v>
      </c>
    </row>
    <row r="13" spans="1:7" x14ac:dyDescent="0.25">
      <c r="A13" s="7" t="s">
        <v>81</v>
      </c>
      <c r="B13" s="8">
        <v>-3376</v>
      </c>
      <c r="C13" s="8">
        <v>-1273</v>
      </c>
      <c r="D13" s="8">
        <v>-1498</v>
      </c>
      <c r="E13" s="8">
        <v>-3211</v>
      </c>
      <c r="F13" s="8">
        <v>-4056</v>
      </c>
      <c r="G13" s="8">
        <v>-4875</v>
      </c>
    </row>
    <row r="14" spans="1:7" x14ac:dyDescent="0.25">
      <c r="A14" s="7" t="s">
        <v>82</v>
      </c>
      <c r="B14" s="8">
        <v>960</v>
      </c>
      <c r="C14" s="8">
        <v>2955</v>
      </c>
      <c r="D14" s="8">
        <v>3966</v>
      </c>
      <c r="E14" s="8">
        <v>-89</v>
      </c>
      <c r="F14" s="8">
        <v>1789</v>
      </c>
      <c r="G14" s="8">
        <v>475</v>
      </c>
    </row>
    <row r="15" spans="1:7" x14ac:dyDescent="0.25">
      <c r="A15" s="7" t="s">
        <v>83</v>
      </c>
      <c r="B15" s="8">
        <v>1176</v>
      </c>
      <c r="C15" s="8">
        <v>2505</v>
      </c>
      <c r="D15" s="8">
        <v>9986</v>
      </c>
      <c r="E15" s="8">
        <v>2743</v>
      </c>
      <c r="F15" s="8">
        <v>1064</v>
      </c>
      <c r="G15" s="8">
        <v>1407</v>
      </c>
    </row>
    <row r="16" spans="1:7" x14ac:dyDescent="0.25">
      <c r="A16" s="11" t="s">
        <v>85</v>
      </c>
      <c r="B16" s="12">
        <v>-1240</v>
      </c>
      <c r="C16" s="12">
        <v>4187</v>
      </c>
      <c r="D16" s="12">
        <v>12454</v>
      </c>
      <c r="E16" s="12">
        <v>-557</v>
      </c>
      <c r="F16" s="12">
        <v>-1203</v>
      </c>
      <c r="G16" s="12">
        <v>-2993</v>
      </c>
    </row>
    <row r="17" spans="1:7" x14ac:dyDescent="0.25">
      <c r="A17" s="7" t="s">
        <v>84</v>
      </c>
      <c r="B17" s="8">
        <v>-113</v>
      </c>
      <c r="C17" s="8">
        <v>-6</v>
      </c>
      <c r="D17" s="8">
        <v>169</v>
      </c>
      <c r="E17" s="8">
        <v>-102</v>
      </c>
      <c r="F17" s="8">
        <v>-155</v>
      </c>
      <c r="G17" s="8">
        <v>76</v>
      </c>
    </row>
    <row r="18" spans="1:7" x14ac:dyDescent="0.25">
      <c r="A18" s="7" t="s">
        <v>86</v>
      </c>
      <c r="B18" s="8">
        <v>4948</v>
      </c>
      <c r="C18" s="8">
        <v>2510</v>
      </c>
      <c r="D18" s="8">
        <v>2297</v>
      </c>
      <c r="E18" s="8">
        <v>-11</v>
      </c>
      <c r="F18" s="8">
        <v>1127</v>
      </c>
      <c r="G18" s="8">
        <v>2678</v>
      </c>
    </row>
    <row r="19" spans="1:7" x14ac:dyDescent="0.25">
      <c r="A19" s="71" t="s">
        <v>42</v>
      </c>
      <c r="B19" s="72">
        <v>4660</v>
      </c>
      <c r="C19" s="72">
        <v>3384</v>
      </c>
      <c r="D19" s="72">
        <v>5473</v>
      </c>
      <c r="E19" s="72">
        <v>4894</v>
      </c>
      <c r="F19" s="72">
        <v>5112</v>
      </c>
      <c r="G19" s="72">
        <v>4265</v>
      </c>
    </row>
    <row r="20" spans="1:7" x14ac:dyDescent="0.25">
      <c r="A20" s="71" t="s">
        <v>87</v>
      </c>
      <c r="B20" s="73">
        <v>1.5</v>
      </c>
      <c r="C20" s="74">
        <v>-0.27381974248927043</v>
      </c>
      <c r="D20" s="73">
        <v>0.61731678486997632</v>
      </c>
      <c r="E20" s="74">
        <v>-0.10579207016261649</v>
      </c>
      <c r="F20" s="73">
        <v>4.4544340008173311E-2</v>
      </c>
      <c r="G20" s="74">
        <v>-0.16568857589984354</v>
      </c>
    </row>
    <row r="21" spans="1:7" x14ac:dyDescent="0.25">
      <c r="A21" s="71" t="s">
        <v>23</v>
      </c>
      <c r="B21" s="75">
        <v>0.30159860203223093</v>
      </c>
      <c r="C21" s="75">
        <v>0.19041188386225524</v>
      </c>
      <c r="D21" s="75">
        <v>0.25510394332059289</v>
      </c>
      <c r="E21" s="75">
        <v>0.19289740254621418</v>
      </c>
      <c r="F21" s="75">
        <v>0.18576931463042373</v>
      </c>
      <c r="G21" s="75">
        <v>0.14326021967686675</v>
      </c>
    </row>
    <row r="22" spans="1:7" x14ac:dyDescent="0.25">
      <c r="A22" s="7" t="s">
        <v>20</v>
      </c>
      <c r="B22" s="10">
        <v>3.9359999999999999</v>
      </c>
      <c r="C22" s="10">
        <v>2.8820000000000001</v>
      </c>
      <c r="D22" s="10">
        <v>4.6660000000000004</v>
      </c>
      <c r="E22" s="10">
        <v>4.1689999999999996</v>
      </c>
      <c r="F22" s="10">
        <v>4.43</v>
      </c>
      <c r="G22" s="10">
        <v>3.867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E4B71-A64B-42FC-85C7-276E2158E5A1}">
  <dimension ref="A1:N67"/>
  <sheetViews>
    <sheetView topLeftCell="A3" workbookViewId="0">
      <selection activeCell="A28" sqref="A28"/>
    </sheetView>
  </sheetViews>
  <sheetFormatPr defaultRowHeight="15.75" x14ac:dyDescent="0.25"/>
  <cols>
    <col min="1" max="1" width="52.875" customWidth="1"/>
    <col min="2" max="2" width="52.75" bestFit="1" customWidth="1"/>
    <col min="3" max="12" width="10.125" bestFit="1" customWidth="1"/>
    <col min="13" max="13" width="8.375" customWidth="1"/>
    <col min="14" max="14" width="9" hidden="1" customWidth="1"/>
  </cols>
  <sheetData>
    <row r="1" spans="1:14" x14ac:dyDescent="0.25">
      <c r="A1" s="159" t="s">
        <v>210</v>
      </c>
      <c r="B1" s="17" t="s">
        <v>211</v>
      </c>
      <c r="C1" s="151" t="e" vm="1">
        <v>#VALUE!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</row>
    <row r="2" spans="1:14" x14ac:dyDescent="0.25">
      <c r="A2" s="159"/>
      <c r="B2" s="17" t="s">
        <v>111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</row>
    <row r="3" spans="1:14" ht="21" x14ac:dyDescent="0.35">
      <c r="A3" s="89"/>
      <c r="B3" s="17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</row>
    <row r="4" spans="1:14" ht="18.75" x14ac:dyDescent="0.3">
      <c r="B4" s="5" t="s">
        <v>0</v>
      </c>
      <c r="C4" s="6" t="s">
        <v>40</v>
      </c>
      <c r="D4" s="6" t="s">
        <v>39</v>
      </c>
      <c r="E4" s="6" t="s">
        <v>38</v>
      </c>
      <c r="F4" s="6" t="s">
        <v>37</v>
      </c>
      <c r="G4" s="6" t="s">
        <v>36</v>
      </c>
      <c r="H4" s="6" t="s">
        <v>35</v>
      </c>
      <c r="I4" s="6" t="s">
        <v>34</v>
      </c>
      <c r="J4" s="6" t="s">
        <v>33</v>
      </c>
      <c r="K4" s="6" t="s">
        <v>32</v>
      </c>
      <c r="L4" s="6" t="s">
        <v>31</v>
      </c>
      <c r="M4" s="6" t="s">
        <v>30</v>
      </c>
    </row>
    <row r="5" spans="1:14" x14ac:dyDescent="0.25">
      <c r="B5" s="4" t="s">
        <v>88</v>
      </c>
      <c r="D5" s="1">
        <v>44225.180172</v>
      </c>
      <c r="E5" s="1">
        <v>47626.314305</v>
      </c>
      <c r="F5" s="1">
        <v>88484.637317000001</v>
      </c>
      <c r="G5" s="1">
        <v>99088.215710000004</v>
      </c>
      <c r="H5" s="1">
        <v>127012.39720799999</v>
      </c>
      <c r="I5" s="1">
        <v>274410.22166799998</v>
      </c>
      <c r="J5" s="1">
        <v>221568.331836</v>
      </c>
      <c r="K5" s="1">
        <v>81192.775072999997</v>
      </c>
      <c r="L5" s="1">
        <v>66208.591155999995</v>
      </c>
      <c r="M5" s="1">
        <v>61539.121500000001</v>
      </c>
    </row>
    <row r="6" spans="1:14" x14ac:dyDescent="0.25">
      <c r="B6" t="s">
        <v>89</v>
      </c>
      <c r="E6" s="2">
        <v>7.690492429363438E-2</v>
      </c>
      <c r="F6" s="2">
        <v>0.85789386830025038</v>
      </c>
      <c r="G6" s="2">
        <v>0.11983524727588835</v>
      </c>
      <c r="H6" s="2">
        <v>0.28181132638138617</v>
      </c>
      <c r="I6" s="2">
        <v>1.1604995079229634</v>
      </c>
      <c r="J6" s="2">
        <v>-0.1925653115645658</v>
      </c>
      <c r="K6" s="2">
        <v>-0.63355424306260022</v>
      </c>
      <c r="L6" s="2">
        <v>-0.18455070544796381</v>
      </c>
      <c r="M6" s="2">
        <v>-0.16435146580842708</v>
      </c>
    </row>
    <row r="7" spans="1:14" x14ac:dyDescent="0.25">
      <c r="B7" t="s">
        <v>90</v>
      </c>
      <c r="C7" s="1">
        <v>-4723</v>
      </c>
      <c r="D7" s="1">
        <v>36630.180172</v>
      </c>
      <c r="E7" s="1">
        <v>37303.314305</v>
      </c>
      <c r="F7" s="1">
        <v>76077.637317000001</v>
      </c>
      <c r="G7" s="1">
        <v>89445.215710000004</v>
      </c>
      <c r="H7" s="1">
        <v>117244.39720799999</v>
      </c>
      <c r="I7" s="1">
        <v>267497.22166799998</v>
      </c>
      <c r="J7" s="1">
        <v>215271.331836</v>
      </c>
      <c r="K7" s="1">
        <v>73310.775072999997</v>
      </c>
      <c r="L7" s="1">
        <v>55828.591156000002</v>
      </c>
      <c r="M7" s="1">
        <v>51549.936900000001</v>
      </c>
    </row>
    <row r="8" spans="1:14" x14ac:dyDescent="0.25">
      <c r="A8" s="90" t="s">
        <v>215</v>
      </c>
      <c r="B8" t="s">
        <v>213</v>
      </c>
      <c r="D8" s="3">
        <v>36.014000000000003</v>
      </c>
      <c r="E8" s="3">
        <v>33.994999999999997</v>
      </c>
      <c r="F8" s="3">
        <v>49.295000000000002</v>
      </c>
      <c r="G8" s="3">
        <v>48.170999999999999</v>
      </c>
      <c r="H8" s="3">
        <v>51.652000000000001</v>
      </c>
      <c r="I8" s="3">
        <v>65.305000000000007</v>
      </c>
      <c r="J8" s="3">
        <v>53.146999999999998</v>
      </c>
      <c r="K8" s="3">
        <v>33.564999999999998</v>
      </c>
      <c r="L8" s="3">
        <v>15.593</v>
      </c>
      <c r="M8" s="3">
        <v>14.764480000000001</v>
      </c>
    </row>
    <row r="9" spans="1:14" x14ac:dyDescent="0.25">
      <c r="A9" s="90" t="s">
        <v>215</v>
      </c>
      <c r="B9" t="s">
        <v>212</v>
      </c>
      <c r="D9" s="3">
        <v>4.782</v>
      </c>
      <c r="E9" s="3">
        <v>4.3929999999999998</v>
      </c>
      <c r="F9" s="3">
        <v>6.758</v>
      </c>
      <c r="G9" s="3">
        <v>6.4130000000000003</v>
      </c>
      <c r="H9" s="3">
        <v>7.1470000000000002</v>
      </c>
      <c r="I9" s="3">
        <v>12.791</v>
      </c>
      <c r="J9" s="3">
        <v>8.7330000000000005</v>
      </c>
      <c r="K9" s="3">
        <v>2.9510000000000001</v>
      </c>
      <c r="L9" s="3">
        <v>2.2240000000000002</v>
      </c>
      <c r="M9" s="3">
        <v>2.0274100000000002</v>
      </c>
    </row>
    <row r="10" spans="1:14" x14ac:dyDescent="0.25">
      <c r="A10" s="90" t="s">
        <v>215</v>
      </c>
      <c r="B10" t="s">
        <v>214</v>
      </c>
      <c r="D10" s="3">
        <v>3.214</v>
      </c>
      <c r="E10" s="3">
        <v>3.2370000000000001</v>
      </c>
      <c r="F10" s="3">
        <v>5.532</v>
      </c>
      <c r="G10" s="3">
        <v>6.44</v>
      </c>
      <c r="H10" s="3">
        <v>7.5220000000000002</v>
      </c>
      <c r="I10" s="3">
        <v>13.707000000000001</v>
      </c>
      <c r="J10" s="3">
        <v>10.198</v>
      </c>
      <c r="K10" s="3">
        <v>4.0049999999999999</v>
      </c>
      <c r="L10" s="3">
        <v>3.145</v>
      </c>
      <c r="M10" s="3">
        <v>2.9801000000000002</v>
      </c>
    </row>
    <row r="11" spans="1:14" x14ac:dyDescent="0.25">
      <c r="A11" t="s">
        <v>219</v>
      </c>
      <c r="B11" s="4" t="s">
        <v>91</v>
      </c>
      <c r="C11" s="4"/>
      <c r="D11" s="83">
        <v>23.905502795675677</v>
      </c>
      <c r="E11" s="83">
        <v>19.134718483326637</v>
      </c>
      <c r="F11" s="83">
        <v>47.470298989806864</v>
      </c>
      <c r="G11" s="83">
        <v>21.263565603004292</v>
      </c>
      <c r="H11" s="83">
        <v>37.533214304964538</v>
      </c>
      <c r="I11" s="83">
        <v>50.138904013886354</v>
      </c>
      <c r="J11" s="83">
        <v>45.273463799754801</v>
      </c>
      <c r="K11" s="83">
        <v>15.882780726330203</v>
      </c>
      <c r="L11" s="83">
        <v>15.523702498475966</v>
      </c>
      <c r="M11" s="83">
        <v>12.27252</v>
      </c>
    </row>
    <row r="12" spans="1:14" x14ac:dyDescent="0.25">
      <c r="A12" s="90" t="s">
        <v>215</v>
      </c>
      <c r="B12" s="4" t="s">
        <v>92</v>
      </c>
      <c r="C12" s="4"/>
      <c r="D12" s="83">
        <v>17.370455684210526</v>
      </c>
      <c r="E12" s="83">
        <v>15.081163491133628</v>
      </c>
      <c r="F12" s="83">
        <v>34.960346628605294</v>
      </c>
      <c r="G12" s="83">
        <v>18.081791187956206</v>
      </c>
      <c r="H12" s="83">
        <v>31.199311522476052</v>
      </c>
      <c r="I12" s="83">
        <v>44.124492951921532</v>
      </c>
      <c r="J12" s="83">
        <v>38.221206112816972</v>
      </c>
      <c r="K12" s="83">
        <v>13.96744797402374</v>
      </c>
      <c r="L12" s="83">
        <v>13.670987230229196</v>
      </c>
      <c r="M12" s="83">
        <v>11.036479999999999</v>
      </c>
    </row>
    <row r="13" spans="1:14" x14ac:dyDescent="0.25">
      <c r="A13" s="90" t="s">
        <v>215</v>
      </c>
      <c r="B13" t="s">
        <v>93</v>
      </c>
      <c r="C13" s="3">
        <v>-0.58853582554517136</v>
      </c>
      <c r="D13" s="3">
        <v>3.9608758836505191</v>
      </c>
      <c r="E13" s="3">
        <v>3.4406303546393655</v>
      </c>
      <c r="F13" s="3">
        <v>5.8101143513823121</v>
      </c>
      <c r="G13" s="3">
        <v>5.7889596602161673</v>
      </c>
      <c r="H13" s="3">
        <v>6.5971414139095206</v>
      </c>
      <c r="I13" s="3">
        <v>12.468407833877132</v>
      </c>
      <c r="J13" s="3">
        <v>8.4849368111623509</v>
      </c>
      <c r="K13" s="3">
        <v>2.6641025900501489</v>
      </c>
      <c r="L13" s="3">
        <v>1.8752675810688253</v>
      </c>
      <c r="M13" s="3">
        <v>1.6940500000000001</v>
      </c>
    </row>
    <row r="14" spans="1:14" ht="21.75" customHeight="1" x14ac:dyDescent="0.25">
      <c r="A14" s="162" t="s">
        <v>218</v>
      </c>
      <c r="B14" s="163" t="s">
        <v>94</v>
      </c>
      <c r="C14" s="3">
        <v>-2.6578503095104109</v>
      </c>
      <c r="D14" s="3">
        <v>17.476230998091602</v>
      </c>
      <c r="E14" s="3">
        <v>15.84004853715499</v>
      </c>
      <c r="F14" s="3">
        <v>25.317017409983361</v>
      </c>
      <c r="G14" s="3">
        <v>28.377289248096446</v>
      </c>
      <c r="H14" s="3">
        <v>29.985779337084399</v>
      </c>
      <c r="I14" s="3">
        <v>42.772181270866646</v>
      </c>
      <c r="J14" s="3">
        <v>40.132612199105147</v>
      </c>
      <c r="K14" s="3">
        <v>15.654660489643391</v>
      </c>
      <c r="L14" s="3">
        <v>8.6115365040876135</v>
      </c>
      <c r="M14" s="3">
        <v>7.7952399999999997</v>
      </c>
    </row>
    <row r="15" spans="1:14" ht="42.75" customHeight="1" x14ac:dyDescent="0.25">
      <c r="A15" s="162"/>
      <c r="B15" s="16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4" x14ac:dyDescent="0.25">
      <c r="A16" t="s">
        <v>220</v>
      </c>
      <c r="B16" t="s">
        <v>95</v>
      </c>
      <c r="C16" s="3">
        <v>-3.7454401268834259</v>
      </c>
      <c r="D16" s="3">
        <v>24.617056567204301</v>
      </c>
      <c r="E16" s="3">
        <v>22.871437342121396</v>
      </c>
      <c r="F16" s="3">
        <v>34.580744234999997</v>
      </c>
      <c r="G16" s="3">
        <v>37.645292807239059</v>
      </c>
      <c r="H16" s="3">
        <v>39.107537427618411</v>
      </c>
      <c r="I16" s="3">
        <v>52.812876933464956</v>
      </c>
      <c r="J16" s="3">
        <v>52.518012158087338</v>
      </c>
      <c r="K16" s="3">
        <v>21.779790574272134</v>
      </c>
      <c r="L16" s="3">
        <v>10.31761063685086</v>
      </c>
      <c r="M16" s="3">
        <v>9.2949800000000007</v>
      </c>
    </row>
    <row r="17" spans="1:13" x14ac:dyDescent="0.25">
      <c r="A17" t="s">
        <v>219</v>
      </c>
      <c r="B17" t="s">
        <v>96</v>
      </c>
      <c r="C17" s="3">
        <v>-2.7332175925925926</v>
      </c>
      <c r="D17" s="3">
        <v>19.80009739027027</v>
      </c>
      <c r="E17" s="3">
        <v>14.98726970871836</v>
      </c>
      <c r="F17" s="3">
        <v>40.814183109978543</v>
      </c>
      <c r="G17" s="3">
        <v>19.194252298283264</v>
      </c>
      <c r="H17" s="3">
        <v>34.646689482269501</v>
      </c>
      <c r="I17" s="3">
        <v>48.87579420208295</v>
      </c>
      <c r="J17" s="3">
        <v>43.986786235390277</v>
      </c>
      <c r="K17" s="3">
        <v>14.340918441510173</v>
      </c>
      <c r="L17" s="3">
        <v>13.089939309730363</v>
      </c>
      <c r="M17" s="3">
        <v>10.25461</v>
      </c>
    </row>
    <row r="18" spans="1:13" x14ac:dyDescent="0.25">
      <c r="A18" s="84" t="s">
        <v>204</v>
      </c>
      <c r="B18" t="s">
        <v>97</v>
      </c>
      <c r="C18" s="3">
        <v>0.13251697381183317</v>
      </c>
      <c r="F18" s="3">
        <v>6.2523446292359633E-2</v>
      </c>
      <c r="G18" s="3">
        <v>0.12985831275185233</v>
      </c>
      <c r="H18" s="3">
        <v>0.29404797157240153</v>
      </c>
      <c r="I18" s="3">
        <v>0.44652580048953494</v>
      </c>
      <c r="J18" s="3">
        <v>0.37046071708013073</v>
      </c>
      <c r="K18" s="3">
        <v>0.51381079214757819</v>
      </c>
      <c r="L18" s="3">
        <v>0.45964562253574653</v>
      </c>
      <c r="M18" s="3">
        <v>0.46773258622355329</v>
      </c>
    </row>
    <row r="19" spans="1:13" x14ac:dyDescent="0.25">
      <c r="A19" s="84" t="s">
        <v>204</v>
      </c>
      <c r="B19" t="s">
        <v>98</v>
      </c>
      <c r="C19" s="3">
        <v>0.61508159819921215</v>
      </c>
      <c r="F19" s="3">
        <v>0.33277870216306155</v>
      </c>
      <c r="G19" s="3">
        <v>0.63388324873096447</v>
      </c>
      <c r="H19" s="3">
        <v>1.2698209718670077</v>
      </c>
      <c r="I19" s="3">
        <v>1.429325231851615</v>
      </c>
      <c r="J19" s="3">
        <v>1.5005592841163311</v>
      </c>
      <c r="K19" s="3">
        <v>2.2244287849669018</v>
      </c>
      <c r="L19" s="3">
        <v>1.4925188955730371</v>
      </c>
      <c r="M19" s="3">
        <v>1.4642371087252382</v>
      </c>
    </row>
    <row r="20" spans="1:13" x14ac:dyDescent="0.25">
      <c r="A20" s="84" t="s">
        <v>204</v>
      </c>
      <c r="B20" t="s">
        <v>99</v>
      </c>
      <c r="C20" s="3">
        <v>0.63252314814814814</v>
      </c>
      <c r="F20" s="3">
        <v>0.53648068669527893</v>
      </c>
      <c r="G20" s="3">
        <v>0.42875536480686693</v>
      </c>
      <c r="H20" s="3">
        <v>1.4671985815602837</v>
      </c>
      <c r="I20" s="3">
        <v>1.6332906997990133</v>
      </c>
      <c r="J20" s="3">
        <v>1.6446669391091131</v>
      </c>
      <c r="K20" s="3">
        <v>2.0377543035993742</v>
      </c>
      <c r="L20" s="3">
        <v>2.268698710433763</v>
      </c>
      <c r="M20" s="3">
        <v>1.926198527949075</v>
      </c>
    </row>
    <row r="21" spans="1:13" x14ac:dyDescent="0.25">
      <c r="A21" s="85" t="s">
        <v>205</v>
      </c>
      <c r="B21" t="s">
        <v>100</v>
      </c>
      <c r="C21" s="3">
        <v>1.2939095083941881</v>
      </c>
      <c r="D21" s="3">
        <v>1.4682382316222369</v>
      </c>
      <c r="E21" s="3">
        <v>1.4752932811944544</v>
      </c>
      <c r="F21" s="3">
        <v>1.3966671040545859</v>
      </c>
      <c r="G21" s="3">
        <v>1.2359481161210624</v>
      </c>
      <c r="H21" s="3">
        <v>1.4003120472528696</v>
      </c>
      <c r="I21" s="3">
        <v>1.2965120815668323</v>
      </c>
      <c r="J21" s="3">
        <v>1.1919170791791582</v>
      </c>
      <c r="K21" s="3">
        <v>1.2336917881265552</v>
      </c>
      <c r="L21" s="3">
        <v>1.2392192464820699</v>
      </c>
      <c r="M21" s="3">
        <v>1.1894234241463708</v>
      </c>
    </row>
    <row r="22" spans="1:13" x14ac:dyDescent="0.25">
      <c r="A22" s="85" t="s">
        <v>205</v>
      </c>
      <c r="B22" s="4" t="s">
        <v>101</v>
      </c>
      <c r="C22" s="83">
        <v>1.3220000000000001</v>
      </c>
      <c r="D22" s="83">
        <v>1.516</v>
      </c>
      <c r="E22" s="83">
        <v>1.5249999999999999</v>
      </c>
      <c r="F22" s="83">
        <v>1.4279999999999999</v>
      </c>
      <c r="G22" s="83">
        <v>1.2729999999999999</v>
      </c>
      <c r="H22" s="83">
        <v>1.43</v>
      </c>
      <c r="I22" s="83">
        <v>1.3260000000000001</v>
      </c>
      <c r="J22" s="83">
        <v>1.222</v>
      </c>
      <c r="K22" s="83">
        <v>1.276</v>
      </c>
      <c r="L22" s="83">
        <v>1.2909999999999999</v>
      </c>
      <c r="M22" s="83">
        <v>1.278</v>
      </c>
    </row>
    <row r="23" spans="1:13" x14ac:dyDescent="0.25">
      <c r="A23" s="93" t="s">
        <v>217</v>
      </c>
      <c r="B23" t="s">
        <v>102</v>
      </c>
      <c r="C23" s="3">
        <v>0.39100000000000001</v>
      </c>
      <c r="D23" s="3">
        <v>0.36399999999999999</v>
      </c>
      <c r="E23" s="3">
        <v>0.34799999999999998</v>
      </c>
      <c r="F23" s="3">
        <v>0.35599999999999998</v>
      </c>
      <c r="G23" s="3">
        <v>0.36099999999999999</v>
      </c>
      <c r="H23" s="3">
        <v>0.36199999999999999</v>
      </c>
      <c r="I23" s="3">
        <v>0.33900000000000002</v>
      </c>
      <c r="J23" s="3">
        <v>0.34200000000000003</v>
      </c>
      <c r="K23" s="3">
        <v>0.35699999999999998</v>
      </c>
      <c r="L23" s="3">
        <v>0.38400000000000001</v>
      </c>
      <c r="M23" s="3">
        <v>0.38500000000000001</v>
      </c>
    </row>
    <row r="24" spans="1:13" x14ac:dyDescent="0.25">
      <c r="A24" s="87" t="s">
        <v>207</v>
      </c>
      <c r="B24" s="4" t="s">
        <v>103</v>
      </c>
      <c r="C24" s="82">
        <v>5.3999999999999999E-2</v>
      </c>
      <c r="D24" s="82">
        <v>0.112</v>
      </c>
      <c r="E24" s="82">
        <v>0.1</v>
      </c>
      <c r="F24" s="82">
        <v>0.11799999999999999</v>
      </c>
      <c r="G24" s="82">
        <v>0.13700000000000001</v>
      </c>
      <c r="H24" s="82">
        <v>0.152</v>
      </c>
      <c r="I24" s="82">
        <v>0.23300000000000001</v>
      </c>
      <c r="J24" s="82">
        <v>0.19800000000000001</v>
      </c>
      <c r="K24" s="82">
        <v>0.12</v>
      </c>
      <c r="L24" s="82">
        <v>0.21099999999999999</v>
      </c>
      <c r="M24" s="82">
        <v>0.214</v>
      </c>
    </row>
    <row r="25" spans="1:13" x14ac:dyDescent="0.25">
      <c r="A25" s="87" t="s">
        <v>207</v>
      </c>
      <c r="B25" s="4" t="s">
        <v>104</v>
      </c>
      <c r="C25" s="82">
        <v>0.02</v>
      </c>
      <c r="D25" s="82">
        <v>4.8000000000000001E-2</v>
      </c>
      <c r="E25" s="82">
        <v>4.4999999999999998E-2</v>
      </c>
      <c r="F25" s="82">
        <v>4.9000000000000002E-2</v>
      </c>
      <c r="G25" s="82">
        <v>4.8000000000000001E-2</v>
      </c>
      <c r="H25" s="82">
        <v>0.05</v>
      </c>
      <c r="I25" s="82">
        <v>6.6000000000000003E-2</v>
      </c>
      <c r="J25" s="82">
        <v>5.6000000000000001E-2</v>
      </c>
      <c r="K25" s="82">
        <v>3.1E-2</v>
      </c>
      <c r="L25" s="82">
        <v>5.5E-2</v>
      </c>
      <c r="M25" s="82">
        <v>5.5E-2</v>
      </c>
    </row>
    <row r="26" spans="1:13" x14ac:dyDescent="0.25">
      <c r="A26" s="87" t="s">
        <v>207</v>
      </c>
      <c r="B26" s="4" t="s">
        <v>105</v>
      </c>
      <c r="C26" s="2">
        <v>4.5105013574580737E-2</v>
      </c>
      <c r="D26" s="2">
        <v>8.7631204443308644E-2</v>
      </c>
      <c r="E26" s="2">
        <v>9.2600992395501916E-2</v>
      </c>
      <c r="F26" s="2">
        <v>0.10212066825724588</v>
      </c>
      <c r="G26" s="2">
        <v>0.10926341378193656</v>
      </c>
      <c r="H26" s="2">
        <v>0.10206683937270156</v>
      </c>
      <c r="I26" s="2">
        <v>9.422625012894395E-2</v>
      </c>
      <c r="J26" s="2">
        <v>0.14557978256842766</v>
      </c>
      <c r="K26" s="2">
        <v>8.9846779912079761E-2</v>
      </c>
      <c r="L26" s="2">
        <v>0.12840370775364887</v>
      </c>
      <c r="M26" s="2">
        <v>0.13381452629706242</v>
      </c>
    </row>
    <row r="27" spans="1:13" x14ac:dyDescent="0.25">
      <c r="B27" t="s">
        <v>106</v>
      </c>
      <c r="D27" s="2">
        <v>2.7766986934232449E-2</v>
      </c>
      <c r="E27" s="2">
        <v>2.9416511028503362E-2</v>
      </c>
      <c r="F27" s="2">
        <v>2.0286007316381211E-2</v>
      </c>
      <c r="G27" s="2">
        <v>2.0759279852411421E-2</v>
      </c>
      <c r="H27" s="2">
        <v>1.9360314851573541E-2</v>
      </c>
      <c r="I27" s="2">
        <v>1.531284066044691E-2</v>
      </c>
      <c r="J27" s="2">
        <v>1.8815865811932918E-2</v>
      </c>
      <c r="K27" s="2">
        <v>2.9793291309788215E-2</v>
      </c>
      <c r="L27" s="2">
        <v>6.413065020513152E-2</v>
      </c>
      <c r="M27" s="2">
        <v>7.0331099999999994E-2</v>
      </c>
    </row>
    <row r="28" spans="1:13" x14ac:dyDescent="0.25">
      <c r="A28" s="86" t="s">
        <v>206</v>
      </c>
      <c r="B28" s="4" t="s">
        <v>107</v>
      </c>
      <c r="C28" s="4"/>
      <c r="D28" s="82">
        <v>4.1831372824372992E-2</v>
      </c>
      <c r="E28" s="82">
        <v>5.226102494642746E-2</v>
      </c>
      <c r="F28" s="82">
        <v>2.1065803697902272E-2</v>
      </c>
      <c r="G28" s="82">
        <v>4.7028801221311242E-2</v>
      </c>
      <c r="H28" s="82">
        <v>2.6643068506598155E-2</v>
      </c>
      <c r="I28" s="82">
        <v>1.9944592321424544E-2</v>
      </c>
      <c r="J28" s="82">
        <v>2.2087994071383951E-2</v>
      </c>
      <c r="K28" s="82">
        <v>6.2961267125108453E-2</v>
      </c>
      <c r="L28" s="82">
        <v>6.4417622026586407E-2</v>
      </c>
      <c r="M28" s="82">
        <v>8.1482899999999997E-2</v>
      </c>
    </row>
    <row r="29" spans="1:13" x14ac:dyDescent="0.25">
      <c r="B29" t="s">
        <v>108</v>
      </c>
      <c r="D29" s="2">
        <v>-4.0849673202614381E-3</v>
      </c>
      <c r="E29" s="2">
        <v>8.9503661513425543E-3</v>
      </c>
      <c r="F29" s="2">
        <v>-2.4630541871921183E-3</v>
      </c>
      <c r="G29" s="2">
        <v>1.4742014742014743E-2</v>
      </c>
      <c r="H29" s="2">
        <v>1.2468827930174564E-2</v>
      </c>
      <c r="I29" s="2">
        <v>8.4175084175084171E-4</v>
      </c>
      <c r="J29" s="2">
        <v>8.4245998315080029E-4</v>
      </c>
      <c r="K29" s="2">
        <v>2.3608768971332208E-2</v>
      </c>
      <c r="L29" s="2">
        <v>4.4041450777202069E-2</v>
      </c>
      <c r="M29" s="2">
        <v>5.4673721340388004E-2</v>
      </c>
    </row>
    <row r="30" spans="1:13" x14ac:dyDescent="0.25">
      <c r="B30" t="s">
        <v>109</v>
      </c>
      <c r="D30" s="2">
        <v>-4.0849673202614381E-3</v>
      </c>
      <c r="E30" s="2">
        <v>8.9503661513425543E-3</v>
      </c>
      <c r="F30" s="2">
        <v>-2.4630541871921183E-3</v>
      </c>
      <c r="G30" s="2">
        <v>1.4742014742014743E-2</v>
      </c>
      <c r="H30" s="2">
        <v>1.2468827930174564E-2</v>
      </c>
      <c r="I30" s="2">
        <v>8.4175084175084171E-4</v>
      </c>
      <c r="J30" s="2">
        <v>8.4245998315080029E-4</v>
      </c>
      <c r="K30" s="2">
        <v>2.3608768971332208E-2</v>
      </c>
      <c r="L30" s="2">
        <v>4.4041450777202069E-2</v>
      </c>
      <c r="M30" s="2">
        <v>5.4673721340388004E-2</v>
      </c>
    </row>
    <row r="39" spans="1:9" x14ac:dyDescent="0.25">
      <c r="A39" s="160" t="s">
        <v>211</v>
      </c>
      <c r="B39" s="161" t="e" vm="3">
        <v>#VALUE!</v>
      </c>
      <c r="C39" s="161"/>
      <c r="D39" s="161"/>
      <c r="E39" s="161"/>
      <c r="F39" s="161"/>
      <c r="G39" s="161"/>
      <c r="H39" s="161"/>
      <c r="I39" s="161"/>
    </row>
    <row r="40" spans="1:9" x14ac:dyDescent="0.25">
      <c r="A40" s="160"/>
      <c r="B40" s="161"/>
      <c r="C40" s="161"/>
      <c r="D40" s="161"/>
      <c r="E40" s="161"/>
      <c r="F40" s="161"/>
      <c r="G40" s="161"/>
      <c r="H40" s="161"/>
      <c r="I40" s="161"/>
    </row>
    <row r="41" spans="1:9" x14ac:dyDescent="0.25">
      <c r="A41" s="160"/>
      <c r="B41" s="161"/>
      <c r="C41" s="161"/>
      <c r="D41" s="161"/>
      <c r="E41" s="161"/>
      <c r="F41" s="161"/>
      <c r="G41" s="161"/>
      <c r="H41" s="161"/>
      <c r="I41" s="161"/>
    </row>
    <row r="42" spans="1:9" ht="18.75" x14ac:dyDescent="0.3">
      <c r="A42" s="5" t="s">
        <v>0</v>
      </c>
      <c r="B42" s="6" t="s">
        <v>37</v>
      </c>
      <c r="C42" s="6" t="s">
        <v>36</v>
      </c>
      <c r="D42" s="6" t="s">
        <v>35</v>
      </c>
      <c r="E42" s="6" t="s">
        <v>34</v>
      </c>
      <c r="F42" s="6" t="s">
        <v>33</v>
      </c>
      <c r="G42" s="6" t="s">
        <v>32</v>
      </c>
      <c r="H42" s="6" t="s">
        <v>31</v>
      </c>
      <c r="I42" s="6" t="s">
        <v>30</v>
      </c>
    </row>
    <row r="43" spans="1:9" x14ac:dyDescent="0.25">
      <c r="A43" s="11" t="s">
        <v>88</v>
      </c>
      <c r="B43" s="8">
        <v>88484.637317000001</v>
      </c>
      <c r="C43" s="8">
        <v>99088.215710000004</v>
      </c>
      <c r="D43" s="8">
        <v>127012.39720799999</v>
      </c>
      <c r="E43" s="8">
        <v>274410.22166799998</v>
      </c>
      <c r="F43" s="8">
        <v>221568.331836</v>
      </c>
      <c r="G43" s="8">
        <v>81192.775072999997</v>
      </c>
      <c r="H43" s="8">
        <v>66208.591155999995</v>
      </c>
      <c r="I43" s="8">
        <v>61539.121500000001</v>
      </c>
    </row>
    <row r="44" spans="1:9" x14ac:dyDescent="0.25">
      <c r="A44" s="7" t="s">
        <v>89</v>
      </c>
      <c r="B44" s="9">
        <v>0.85789386830025038</v>
      </c>
      <c r="C44" s="9">
        <v>0.11983524727588835</v>
      </c>
      <c r="D44" s="9">
        <v>0.28181132638138617</v>
      </c>
      <c r="E44" s="9">
        <v>1.1604995079229634</v>
      </c>
      <c r="F44" s="9">
        <v>-0.1925653115645658</v>
      </c>
      <c r="G44" s="9">
        <v>-0.63355424306260022</v>
      </c>
      <c r="H44" s="9">
        <v>-0.18455070544796381</v>
      </c>
      <c r="I44" s="9">
        <v>-0.16435146580842708</v>
      </c>
    </row>
    <row r="45" spans="1:9" x14ac:dyDescent="0.25">
      <c r="A45" s="7" t="s">
        <v>90</v>
      </c>
      <c r="B45" s="8">
        <v>76077.637317000001</v>
      </c>
      <c r="C45" s="8">
        <v>89445.215710000004</v>
      </c>
      <c r="D45" s="8">
        <v>117244.39720799999</v>
      </c>
      <c r="E45" s="8">
        <v>267497.22166799998</v>
      </c>
      <c r="F45" s="8">
        <v>215271.331836</v>
      </c>
      <c r="G45" s="8">
        <v>73310.775072999997</v>
      </c>
      <c r="H45" s="8">
        <v>55828.591156000002</v>
      </c>
      <c r="I45" s="8">
        <v>51549.936900000001</v>
      </c>
    </row>
    <row r="46" spans="1:9" x14ac:dyDescent="0.25">
      <c r="A46" s="7" t="s">
        <v>213</v>
      </c>
      <c r="B46" s="10">
        <v>49.295000000000002</v>
      </c>
      <c r="C46" s="10">
        <v>48.170999999999999</v>
      </c>
      <c r="D46" s="10">
        <v>51.652000000000001</v>
      </c>
      <c r="E46" s="10">
        <v>65.305000000000007</v>
      </c>
      <c r="F46" s="10">
        <v>53.146999999999998</v>
      </c>
      <c r="G46" s="10">
        <v>33.564999999999998</v>
      </c>
      <c r="H46" s="10">
        <v>15.593</v>
      </c>
      <c r="I46" s="10">
        <v>14.764480000000001</v>
      </c>
    </row>
    <row r="47" spans="1:9" x14ac:dyDescent="0.25">
      <c r="A47" s="7" t="s">
        <v>212</v>
      </c>
      <c r="B47" s="10">
        <v>6.758</v>
      </c>
      <c r="C47" s="10">
        <v>6.4130000000000003</v>
      </c>
      <c r="D47" s="10">
        <v>7.1470000000000002</v>
      </c>
      <c r="E47" s="10">
        <v>12.791</v>
      </c>
      <c r="F47" s="10">
        <v>8.7330000000000005</v>
      </c>
      <c r="G47" s="10">
        <v>2.9510000000000001</v>
      </c>
      <c r="H47" s="10">
        <v>2.2240000000000002</v>
      </c>
      <c r="I47" s="10">
        <v>2.0274100000000002</v>
      </c>
    </row>
    <row r="48" spans="1:9" x14ac:dyDescent="0.25">
      <c r="A48" s="7" t="s">
        <v>214</v>
      </c>
      <c r="B48" s="10">
        <v>5.532</v>
      </c>
      <c r="C48" s="10">
        <v>6.44</v>
      </c>
      <c r="D48" s="10">
        <v>7.5220000000000002</v>
      </c>
      <c r="E48" s="10">
        <v>13.707000000000001</v>
      </c>
      <c r="F48" s="10">
        <v>10.198</v>
      </c>
      <c r="G48" s="10">
        <v>4.0049999999999999</v>
      </c>
      <c r="H48" s="10">
        <v>3.145</v>
      </c>
      <c r="I48" s="10">
        <v>2.9801000000000002</v>
      </c>
    </row>
    <row r="49" spans="1:9" x14ac:dyDescent="0.25">
      <c r="A49" s="11" t="s">
        <v>91</v>
      </c>
      <c r="B49" s="91">
        <v>47.470298989806864</v>
      </c>
      <c r="C49" s="91">
        <v>21.263565603004292</v>
      </c>
      <c r="D49" s="91">
        <v>37.533214304964538</v>
      </c>
      <c r="E49" s="91">
        <v>50.138904013886354</v>
      </c>
      <c r="F49" s="91">
        <v>45.273463799754801</v>
      </c>
      <c r="G49" s="91">
        <v>15.882780726330203</v>
      </c>
      <c r="H49" s="91">
        <v>15.523702498475966</v>
      </c>
      <c r="I49" s="91">
        <v>12.27252</v>
      </c>
    </row>
    <row r="50" spans="1:9" x14ac:dyDescent="0.25">
      <c r="A50" s="11" t="s">
        <v>92</v>
      </c>
      <c r="B50" s="91">
        <v>34.960346628605294</v>
      </c>
      <c r="C50" s="91">
        <v>18.081791187956206</v>
      </c>
      <c r="D50" s="91">
        <v>31.199311522476052</v>
      </c>
      <c r="E50" s="91">
        <v>44.124492951921532</v>
      </c>
      <c r="F50" s="91">
        <v>38.221206112816972</v>
      </c>
      <c r="G50" s="91">
        <v>13.96744797402374</v>
      </c>
      <c r="H50" s="91">
        <v>13.670987230229196</v>
      </c>
      <c r="I50" s="91">
        <v>11.036479999999999</v>
      </c>
    </row>
    <row r="51" spans="1:9" x14ac:dyDescent="0.25">
      <c r="A51" s="7" t="s">
        <v>93</v>
      </c>
      <c r="B51" s="10">
        <v>5.8101143513823121</v>
      </c>
      <c r="C51" s="10">
        <v>5.7889596602161673</v>
      </c>
      <c r="D51" s="10">
        <v>6.5971414139095206</v>
      </c>
      <c r="E51" s="10">
        <v>12.468407833877132</v>
      </c>
      <c r="F51" s="10">
        <v>8.4849368111623509</v>
      </c>
      <c r="G51" s="10">
        <v>2.6641025900501489</v>
      </c>
      <c r="H51" s="10">
        <v>1.8752675810688253</v>
      </c>
      <c r="I51" s="10">
        <v>1.6940500000000001</v>
      </c>
    </row>
    <row r="52" spans="1:9" x14ac:dyDescent="0.25">
      <c r="A52" s="7" t="s">
        <v>94</v>
      </c>
      <c r="B52" s="10">
        <v>25.317017409983361</v>
      </c>
      <c r="C52" s="10">
        <v>28.377289248096446</v>
      </c>
      <c r="D52" s="10">
        <v>29.985779337084399</v>
      </c>
      <c r="E52" s="10">
        <v>42.772181270866646</v>
      </c>
      <c r="F52" s="10">
        <v>40.132612199105147</v>
      </c>
      <c r="G52" s="10">
        <v>15.654660489643391</v>
      </c>
      <c r="H52" s="10">
        <v>8.6115365040876135</v>
      </c>
      <c r="I52" s="10">
        <v>7.7952399999999997</v>
      </c>
    </row>
    <row r="53" spans="1:9" x14ac:dyDescent="0.25">
      <c r="A53" s="7" t="s">
        <v>95</v>
      </c>
      <c r="B53" s="10">
        <v>34.580744234999997</v>
      </c>
      <c r="C53" s="10">
        <v>37.645292807239059</v>
      </c>
      <c r="D53" s="10">
        <v>39.107537427618411</v>
      </c>
      <c r="E53" s="10">
        <v>52.812876933464956</v>
      </c>
      <c r="F53" s="10">
        <v>52.518012158087338</v>
      </c>
      <c r="G53" s="10">
        <v>21.779790574272134</v>
      </c>
      <c r="H53" s="10">
        <v>10.31761063685086</v>
      </c>
      <c r="I53" s="10">
        <v>9.2949800000000007</v>
      </c>
    </row>
    <row r="54" spans="1:9" x14ac:dyDescent="0.25">
      <c r="A54" s="7" t="s">
        <v>96</v>
      </c>
      <c r="B54" s="10">
        <v>40.814183109978543</v>
      </c>
      <c r="C54" s="10">
        <v>19.194252298283264</v>
      </c>
      <c r="D54" s="10">
        <v>34.646689482269501</v>
      </c>
      <c r="E54" s="10">
        <v>48.87579420208295</v>
      </c>
      <c r="F54" s="10">
        <v>43.986786235390277</v>
      </c>
      <c r="G54" s="10">
        <v>14.340918441510173</v>
      </c>
      <c r="H54" s="10">
        <v>13.089939309730363</v>
      </c>
      <c r="I54" s="10">
        <v>10.25461</v>
      </c>
    </row>
    <row r="55" spans="1:9" x14ac:dyDescent="0.25">
      <c r="A55" s="7" t="s">
        <v>97</v>
      </c>
      <c r="B55" s="10">
        <v>6.2523446292359633E-2</v>
      </c>
      <c r="C55" s="10">
        <v>0.12985831275185233</v>
      </c>
      <c r="D55" s="10">
        <v>0.29404797157240153</v>
      </c>
      <c r="E55" s="10">
        <v>0.44652580048953494</v>
      </c>
      <c r="F55" s="10">
        <v>0.37046071708013073</v>
      </c>
      <c r="G55" s="10">
        <v>0.51381079214757819</v>
      </c>
      <c r="H55" s="10">
        <v>0.45964562253574653</v>
      </c>
      <c r="I55" s="10">
        <v>0.46773258622355329</v>
      </c>
    </row>
    <row r="56" spans="1:9" x14ac:dyDescent="0.25">
      <c r="A56" s="7" t="s">
        <v>98</v>
      </c>
      <c r="B56" s="10">
        <v>0.33277870216306155</v>
      </c>
      <c r="C56" s="10">
        <v>0.63388324873096447</v>
      </c>
      <c r="D56" s="10">
        <v>1.2698209718670077</v>
      </c>
      <c r="E56" s="10">
        <v>1.429325231851615</v>
      </c>
      <c r="F56" s="10">
        <v>1.5005592841163311</v>
      </c>
      <c r="G56" s="10">
        <v>2.2244287849669018</v>
      </c>
      <c r="H56" s="10">
        <v>1.4925188955730371</v>
      </c>
      <c r="I56" s="10">
        <v>1.4642371087252382</v>
      </c>
    </row>
    <row r="57" spans="1:9" x14ac:dyDescent="0.25">
      <c r="A57" s="7" t="s">
        <v>99</v>
      </c>
      <c r="B57" s="10">
        <v>0.53648068669527893</v>
      </c>
      <c r="C57" s="10">
        <v>0.42875536480686693</v>
      </c>
      <c r="D57" s="10">
        <v>1.4671985815602837</v>
      </c>
      <c r="E57" s="10">
        <v>1.6332906997990133</v>
      </c>
      <c r="F57" s="10">
        <v>1.6446669391091131</v>
      </c>
      <c r="G57" s="10">
        <v>2.0377543035993742</v>
      </c>
      <c r="H57" s="10">
        <v>2.268698710433763</v>
      </c>
      <c r="I57" s="10">
        <v>1.926198527949075</v>
      </c>
    </row>
    <row r="58" spans="1:9" x14ac:dyDescent="0.25">
      <c r="A58" s="7" t="s">
        <v>100</v>
      </c>
      <c r="B58" s="10">
        <v>1.3966671040545859</v>
      </c>
      <c r="C58" s="10">
        <v>1.2359481161210624</v>
      </c>
      <c r="D58" s="10">
        <v>1.4003120472528696</v>
      </c>
      <c r="E58" s="10">
        <v>1.2965120815668323</v>
      </c>
      <c r="F58" s="10">
        <v>1.1919170791791582</v>
      </c>
      <c r="G58" s="10">
        <v>1.2336917881265552</v>
      </c>
      <c r="H58" s="10">
        <v>1.2392192464820699</v>
      </c>
      <c r="I58" s="10">
        <v>1.1894234241463708</v>
      </c>
    </row>
    <row r="59" spans="1:9" x14ac:dyDescent="0.25">
      <c r="A59" s="11" t="s">
        <v>101</v>
      </c>
      <c r="B59" s="91">
        <v>1.4279999999999999</v>
      </c>
      <c r="C59" s="91">
        <v>1.2729999999999999</v>
      </c>
      <c r="D59" s="91">
        <v>1.43</v>
      </c>
      <c r="E59" s="91">
        <v>1.3260000000000001</v>
      </c>
      <c r="F59" s="91">
        <v>1.222</v>
      </c>
      <c r="G59" s="91">
        <v>1.276</v>
      </c>
      <c r="H59" s="91">
        <v>1.2909999999999999</v>
      </c>
      <c r="I59" s="91">
        <v>1.278</v>
      </c>
    </row>
    <row r="60" spans="1:9" x14ac:dyDescent="0.25">
      <c r="A60" s="7" t="s">
        <v>102</v>
      </c>
      <c r="B60" s="10">
        <v>0.35599999999999998</v>
      </c>
      <c r="C60" s="10">
        <v>0.36099999999999999</v>
      </c>
      <c r="D60" s="10">
        <v>0.36199999999999999</v>
      </c>
      <c r="E60" s="10">
        <v>0.33900000000000002</v>
      </c>
      <c r="F60" s="10">
        <v>0.34200000000000003</v>
      </c>
      <c r="G60" s="10">
        <v>0.35699999999999998</v>
      </c>
      <c r="H60" s="10">
        <v>0.38400000000000001</v>
      </c>
      <c r="I60" s="10">
        <v>0.38500000000000001</v>
      </c>
    </row>
    <row r="61" spans="1:9" x14ac:dyDescent="0.25">
      <c r="A61" s="11" t="s">
        <v>103</v>
      </c>
      <c r="B61" s="92">
        <v>0.11799999999999999</v>
      </c>
      <c r="C61" s="92">
        <v>0.13700000000000001</v>
      </c>
      <c r="D61" s="92">
        <v>0.152</v>
      </c>
      <c r="E61" s="92">
        <v>0.23300000000000001</v>
      </c>
      <c r="F61" s="92">
        <v>0.19800000000000001</v>
      </c>
      <c r="G61" s="92">
        <v>0.12</v>
      </c>
      <c r="H61" s="92">
        <v>0.21099999999999999</v>
      </c>
      <c r="I61" s="92">
        <v>0.214</v>
      </c>
    </row>
    <row r="62" spans="1:9" x14ac:dyDescent="0.25">
      <c r="A62" s="11" t="s">
        <v>104</v>
      </c>
      <c r="B62" s="92">
        <v>4.9000000000000002E-2</v>
      </c>
      <c r="C62" s="92">
        <v>4.8000000000000001E-2</v>
      </c>
      <c r="D62" s="92">
        <v>0.05</v>
      </c>
      <c r="E62" s="92">
        <v>6.6000000000000003E-2</v>
      </c>
      <c r="F62" s="92">
        <v>5.6000000000000001E-2</v>
      </c>
      <c r="G62" s="92">
        <v>3.1E-2</v>
      </c>
      <c r="H62" s="92">
        <v>5.5E-2</v>
      </c>
      <c r="I62" s="92">
        <v>5.5E-2</v>
      </c>
    </row>
    <row r="63" spans="1:9" x14ac:dyDescent="0.25">
      <c r="A63" s="11" t="s">
        <v>105</v>
      </c>
      <c r="B63" s="9">
        <v>0.10212066825724588</v>
      </c>
      <c r="C63" s="9">
        <v>0.10926341378193656</v>
      </c>
      <c r="D63" s="9">
        <v>0.10206683937270156</v>
      </c>
      <c r="E63" s="9">
        <v>9.422625012894395E-2</v>
      </c>
      <c r="F63" s="9">
        <v>0.14557978256842766</v>
      </c>
      <c r="G63" s="9">
        <v>8.9846779912079761E-2</v>
      </c>
      <c r="H63" s="9">
        <v>0.12840370775364887</v>
      </c>
      <c r="I63" s="9">
        <v>0.13381452629706242</v>
      </c>
    </row>
    <row r="64" spans="1:9" x14ac:dyDescent="0.25">
      <c r="A64" s="7" t="s">
        <v>106</v>
      </c>
      <c r="B64" s="9">
        <v>2.0286007316381211E-2</v>
      </c>
      <c r="C64" s="9">
        <v>2.0759279852411421E-2</v>
      </c>
      <c r="D64" s="9">
        <v>1.9360314851573541E-2</v>
      </c>
      <c r="E64" s="9">
        <v>1.531284066044691E-2</v>
      </c>
      <c r="F64" s="9">
        <v>1.8815865811932918E-2</v>
      </c>
      <c r="G64" s="9">
        <v>2.9793291309788215E-2</v>
      </c>
      <c r="H64" s="9">
        <v>6.413065020513152E-2</v>
      </c>
      <c r="I64" s="9">
        <v>7.0331099999999994E-2</v>
      </c>
    </row>
    <row r="65" spans="1:9" x14ac:dyDescent="0.25">
      <c r="A65" s="11" t="s">
        <v>107</v>
      </c>
      <c r="B65" s="92">
        <v>2.1065803697902272E-2</v>
      </c>
      <c r="C65" s="92">
        <v>4.7028801221311242E-2</v>
      </c>
      <c r="D65" s="92">
        <v>2.6643068506598155E-2</v>
      </c>
      <c r="E65" s="92">
        <v>1.9944592321424544E-2</v>
      </c>
      <c r="F65" s="92">
        <v>2.2087994071383951E-2</v>
      </c>
      <c r="G65" s="92">
        <v>6.2961267125108453E-2</v>
      </c>
      <c r="H65" s="92">
        <v>6.4417622026586407E-2</v>
      </c>
      <c r="I65" s="92">
        <v>8.1482899999999997E-2</v>
      </c>
    </row>
    <row r="66" spans="1:9" x14ac:dyDescent="0.25">
      <c r="A66" s="7" t="s">
        <v>108</v>
      </c>
      <c r="B66" s="9">
        <v>-2.4630541871921183E-3</v>
      </c>
      <c r="C66" s="9">
        <v>1.4742014742014743E-2</v>
      </c>
      <c r="D66" s="9">
        <v>1.2468827930174564E-2</v>
      </c>
      <c r="E66" s="9">
        <v>8.4175084175084171E-4</v>
      </c>
      <c r="F66" s="9">
        <v>8.4245998315080029E-4</v>
      </c>
      <c r="G66" s="9">
        <v>2.3608768971332208E-2</v>
      </c>
      <c r="H66" s="9">
        <v>4.4041450777202069E-2</v>
      </c>
      <c r="I66" s="9">
        <v>5.4673721340388004E-2</v>
      </c>
    </row>
    <row r="67" spans="1:9" x14ac:dyDescent="0.25">
      <c r="A67" s="7" t="s">
        <v>109</v>
      </c>
      <c r="B67" s="9">
        <v>-2.4630541871921183E-3</v>
      </c>
      <c r="C67" s="9">
        <v>1.4742014742014743E-2</v>
      </c>
      <c r="D67" s="9">
        <v>1.2468827930174564E-2</v>
      </c>
      <c r="E67" s="9">
        <v>8.4175084175084171E-4</v>
      </c>
      <c r="F67" s="9">
        <v>8.4245998315080029E-4</v>
      </c>
      <c r="G67" s="9">
        <v>2.3608768971332208E-2</v>
      </c>
      <c r="H67" s="9">
        <v>4.4041450777202069E-2</v>
      </c>
      <c r="I67" s="9">
        <v>5.4673721340388004E-2</v>
      </c>
    </row>
  </sheetData>
  <mergeCells count="6">
    <mergeCell ref="A1:A2"/>
    <mergeCell ref="C1:N3"/>
    <mergeCell ref="A39:A41"/>
    <mergeCell ref="B39:I41"/>
    <mergeCell ref="A14:A15"/>
    <mergeCell ref="B14:B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01A5-E5B2-4028-BFA7-0E21FDF0F103}">
  <dimension ref="A1:K52"/>
  <sheetViews>
    <sheetView zoomScale="80" zoomScaleNormal="80" workbookViewId="0">
      <selection activeCell="A2" sqref="A2:A37"/>
    </sheetView>
  </sheetViews>
  <sheetFormatPr defaultRowHeight="15.75" x14ac:dyDescent="0.25"/>
  <cols>
    <col min="1" max="1" width="30.375" customWidth="1"/>
    <col min="2" max="2" width="9.375" bestFit="1" customWidth="1"/>
    <col min="3" max="7" width="10.5" bestFit="1" customWidth="1"/>
    <col min="8" max="8" width="9.375" bestFit="1" customWidth="1"/>
    <col min="9" max="9" width="26.375" bestFit="1" customWidth="1"/>
    <col min="10" max="10" width="27.25" bestFit="1" customWidth="1"/>
    <col min="11" max="11" width="29.75" bestFit="1" customWidth="1"/>
    <col min="12" max="17" width="9.375" bestFit="1" customWidth="1"/>
    <col min="18" max="18" width="8" bestFit="1" customWidth="1"/>
    <col min="19" max="27" width="9.375" bestFit="1" customWidth="1"/>
    <col min="28" max="28" width="8" bestFit="1" customWidth="1"/>
    <col min="29" max="31" width="9.375" bestFit="1" customWidth="1"/>
    <col min="32" max="33" width="8" bestFit="1" customWidth="1"/>
    <col min="34" max="35" width="9.375" bestFit="1" customWidth="1"/>
    <col min="36" max="36" width="8" bestFit="1" customWidth="1"/>
    <col min="37" max="38" width="9.375" bestFit="1" customWidth="1"/>
    <col min="39" max="40" width="1.875" bestFit="1" customWidth="1"/>
  </cols>
  <sheetData>
    <row r="1" spans="1:11" ht="18" x14ac:dyDescent="0.25">
      <c r="A1" s="144"/>
      <c r="B1" s="147" t="s">
        <v>195</v>
      </c>
      <c r="C1" s="147" t="s">
        <v>189</v>
      </c>
      <c r="D1" s="147" t="s">
        <v>190</v>
      </c>
      <c r="E1" s="147" t="s">
        <v>191</v>
      </c>
      <c r="F1" s="147" t="s">
        <v>192</v>
      </c>
      <c r="G1" s="147" t="s">
        <v>193</v>
      </c>
      <c r="H1" s="147" t="s">
        <v>194</v>
      </c>
      <c r="I1" s="147" t="s">
        <v>103</v>
      </c>
      <c r="J1" s="147" t="s">
        <v>104</v>
      </c>
      <c r="K1" s="147" t="s">
        <v>105</v>
      </c>
    </row>
    <row r="2" spans="1:11" ht="18" x14ac:dyDescent="0.25">
      <c r="A2" s="70">
        <v>42369</v>
      </c>
      <c r="B2" s="144" t="s">
        <v>196</v>
      </c>
      <c r="C2" s="144">
        <v>36.299999237060547</v>
      </c>
      <c r="D2" s="144">
        <v>36.5</v>
      </c>
      <c r="E2" s="144">
        <v>36.050998687744141</v>
      </c>
      <c r="F2" s="144">
        <v>36.200000762939453</v>
      </c>
      <c r="G2" s="144">
        <v>36.200000762939453</v>
      </c>
      <c r="H2" s="144">
        <v>4481900</v>
      </c>
      <c r="I2" s="150">
        <v>0.27500000000000002</v>
      </c>
      <c r="J2" s="145">
        <v>4.36E-2</v>
      </c>
      <c r="K2" s="145">
        <v>0.1082</v>
      </c>
    </row>
    <row r="3" spans="1:11" ht="18" x14ac:dyDescent="0.25">
      <c r="A3" s="70">
        <v>42460</v>
      </c>
      <c r="B3" s="144" t="s">
        <v>196</v>
      </c>
      <c r="C3" s="144">
        <v>38.740001678466797</v>
      </c>
      <c r="D3" s="144">
        <v>39</v>
      </c>
      <c r="E3" s="144">
        <v>38.430000305175781</v>
      </c>
      <c r="F3" s="144">
        <v>38.599998474121087</v>
      </c>
      <c r="G3" s="144">
        <v>38.599998474121087</v>
      </c>
      <c r="H3" s="144">
        <v>8087000</v>
      </c>
      <c r="I3" s="146">
        <v>0.20710000000000001</v>
      </c>
      <c r="J3" s="145">
        <v>3.9300000000000002E-2</v>
      </c>
      <c r="K3" s="145">
        <v>9.5899999999999999E-2</v>
      </c>
    </row>
    <row r="4" spans="1:11" ht="18" x14ac:dyDescent="0.25">
      <c r="A4" s="70">
        <v>42551</v>
      </c>
      <c r="B4" s="144" t="s">
        <v>196</v>
      </c>
      <c r="C4" s="144">
        <v>35.810001373291023</v>
      </c>
      <c r="D4" s="144">
        <v>36.529998779296882</v>
      </c>
      <c r="E4" s="144">
        <v>35.590000152587891</v>
      </c>
      <c r="F4" s="144">
        <v>36.509998321533203</v>
      </c>
      <c r="G4" s="144">
        <v>36.509998321533203</v>
      </c>
      <c r="H4" s="144">
        <v>9153000</v>
      </c>
      <c r="I4" s="145">
        <v>0.20830000000000001</v>
      </c>
      <c r="J4" s="145">
        <v>3.6999999999999998E-2</v>
      </c>
      <c r="K4" s="145">
        <v>9.01E-2</v>
      </c>
    </row>
    <row r="5" spans="1:11" ht="18" x14ac:dyDescent="0.25">
      <c r="A5" s="70">
        <v>42643</v>
      </c>
      <c r="B5" s="144" t="s">
        <v>196</v>
      </c>
      <c r="C5" s="144">
        <v>40.290000915527337</v>
      </c>
      <c r="D5" s="144">
        <v>41.049999237060547</v>
      </c>
      <c r="E5" s="144">
        <v>40.270000457763672</v>
      </c>
      <c r="F5" s="144">
        <v>40.970001220703118</v>
      </c>
      <c r="G5" s="144">
        <v>40.970001220703118</v>
      </c>
      <c r="H5" s="144">
        <v>8685600</v>
      </c>
      <c r="I5" s="145">
        <v>0.1585</v>
      </c>
      <c r="J5" s="145">
        <v>3.73E-2</v>
      </c>
      <c r="K5" s="145">
        <v>9.1899999999999996E-2</v>
      </c>
    </row>
    <row r="6" spans="1:11" ht="18" x14ac:dyDescent="0.25">
      <c r="A6" s="70">
        <v>42735</v>
      </c>
      <c r="B6" s="144" t="s">
        <v>196</v>
      </c>
      <c r="C6" s="144">
        <v>39.959999084472663</v>
      </c>
      <c r="D6" s="144">
        <v>40.069999694824219</v>
      </c>
      <c r="E6" s="144">
        <v>39.340000152587891</v>
      </c>
      <c r="F6" s="144">
        <v>39.470001220703118</v>
      </c>
      <c r="G6" s="144">
        <v>39.470001220703118</v>
      </c>
      <c r="H6" s="144">
        <v>5012100</v>
      </c>
      <c r="I6" s="145">
        <v>0.18179999999999999</v>
      </c>
      <c r="J6" s="145">
        <v>4.0899999999999999E-2</v>
      </c>
      <c r="K6" s="145">
        <v>9.9900000000000003E-2</v>
      </c>
    </row>
    <row r="7" spans="1:11" ht="18" x14ac:dyDescent="0.25">
      <c r="A7" s="70">
        <v>42825</v>
      </c>
      <c r="B7" s="144" t="s">
        <v>196</v>
      </c>
      <c r="C7" s="144">
        <v>43.439998626708977</v>
      </c>
      <c r="D7" s="144">
        <v>43.479999542236328</v>
      </c>
      <c r="E7" s="144">
        <v>43.009998321533203</v>
      </c>
      <c r="F7" s="144">
        <v>43.020000457763672</v>
      </c>
      <c r="G7" s="144">
        <v>43.020000457763672</v>
      </c>
      <c r="H7" s="144">
        <v>5177500</v>
      </c>
      <c r="I7" s="145">
        <v>0.26579999999999998</v>
      </c>
      <c r="J7" s="145">
        <v>3.7900000000000003E-2</v>
      </c>
      <c r="K7" s="145">
        <v>9.3200000000000005E-2</v>
      </c>
    </row>
    <row r="8" spans="1:11" ht="18" x14ac:dyDescent="0.25">
      <c r="A8" s="70">
        <v>42916</v>
      </c>
      <c r="B8" s="144" t="s">
        <v>196</v>
      </c>
      <c r="C8" s="144">
        <v>53.599998474121087</v>
      </c>
      <c r="D8" s="144">
        <v>54.25</v>
      </c>
      <c r="E8" s="144">
        <v>53.290000915527337</v>
      </c>
      <c r="F8" s="144">
        <v>53.669998168945313</v>
      </c>
      <c r="G8" s="144">
        <v>53.669998168945313</v>
      </c>
      <c r="H8" s="144">
        <v>8235000</v>
      </c>
      <c r="I8" s="145">
        <v>-6.7599999999999993E-2</v>
      </c>
      <c r="J8" s="145">
        <v>2.7799999999999998E-2</v>
      </c>
      <c r="K8" s="145">
        <v>6.9099999999999995E-2</v>
      </c>
    </row>
    <row r="9" spans="1:11" ht="18" x14ac:dyDescent="0.25">
      <c r="A9" s="70">
        <v>43008</v>
      </c>
      <c r="B9" s="144" t="s">
        <v>196</v>
      </c>
      <c r="C9" s="144">
        <v>63.860000610351563</v>
      </c>
      <c r="D9" s="144">
        <v>64.169998168945313</v>
      </c>
      <c r="E9" s="144">
        <v>63.5</v>
      </c>
      <c r="F9" s="144">
        <v>64.029998779296875</v>
      </c>
      <c r="G9" s="144">
        <v>64.029998779296875</v>
      </c>
      <c r="H9" s="144">
        <v>6891300</v>
      </c>
      <c r="I9" s="145">
        <v>9.6199999999999994E-2</v>
      </c>
      <c r="J9" s="145">
        <v>2.46E-2</v>
      </c>
      <c r="K9" s="145">
        <v>6.0100000000000001E-2</v>
      </c>
    </row>
    <row r="10" spans="1:11" ht="18" x14ac:dyDescent="0.25">
      <c r="A10" s="70">
        <v>43100</v>
      </c>
      <c r="B10" s="144" t="s">
        <v>196</v>
      </c>
      <c r="C10" s="144">
        <v>73.919998168945313</v>
      </c>
      <c r="D10" s="144">
        <v>74.529998779296875</v>
      </c>
      <c r="E10" s="144">
        <v>73.580001831054688</v>
      </c>
      <c r="F10" s="144">
        <v>73.620002746582031</v>
      </c>
      <c r="G10" s="144">
        <v>73.620002746582031</v>
      </c>
      <c r="H10" s="144">
        <v>4496600</v>
      </c>
      <c r="I10" s="145">
        <v>0.1462</v>
      </c>
      <c r="J10" s="145">
        <v>3.49E-2</v>
      </c>
      <c r="K10" s="145">
        <v>8.2900000000000001E-2</v>
      </c>
    </row>
    <row r="11" spans="1:11" ht="18" x14ac:dyDescent="0.25">
      <c r="A11" s="70">
        <v>43190</v>
      </c>
      <c r="B11" s="144" t="s">
        <v>196</v>
      </c>
      <c r="C11" s="144">
        <v>75.30999755859375</v>
      </c>
      <c r="D11" s="144">
        <v>77.199996948242188</v>
      </c>
      <c r="E11" s="144">
        <v>74.550003051757813</v>
      </c>
      <c r="F11" s="144">
        <v>75.870002746582031</v>
      </c>
      <c r="G11" s="144">
        <v>75.870002746582031</v>
      </c>
      <c r="H11" s="144">
        <v>11064300</v>
      </c>
      <c r="I11" s="145">
        <v>0.20230000000000001</v>
      </c>
      <c r="J11" s="145">
        <v>3.5200000000000002E-2</v>
      </c>
      <c r="K11" s="145">
        <v>8.3699999999999997E-2</v>
      </c>
    </row>
    <row r="12" spans="1:11" ht="18" x14ac:dyDescent="0.25">
      <c r="A12" s="70">
        <v>43281</v>
      </c>
      <c r="B12" s="144" t="s">
        <v>196</v>
      </c>
      <c r="C12" s="144">
        <v>82.75</v>
      </c>
      <c r="D12" s="144">
        <v>83.660003662109375</v>
      </c>
      <c r="E12" s="144">
        <v>82.610000610351563</v>
      </c>
      <c r="F12" s="144">
        <v>83.269996643066406</v>
      </c>
      <c r="G12" s="144">
        <v>83.269996643066406</v>
      </c>
      <c r="H12" s="144">
        <v>6817000</v>
      </c>
      <c r="I12" s="145">
        <v>0.23480000000000001</v>
      </c>
      <c r="J12" s="145">
        <v>3.85E-2</v>
      </c>
      <c r="K12" s="145">
        <v>9.4399999999999998E-2</v>
      </c>
    </row>
    <row r="13" spans="1:11" ht="18" x14ac:dyDescent="0.25">
      <c r="A13" s="70">
        <v>43373</v>
      </c>
      <c r="B13" s="144" t="s">
        <v>196</v>
      </c>
      <c r="C13" s="144">
        <v>88.790000915527344</v>
      </c>
      <c r="D13" s="144">
        <v>89.044998168945313</v>
      </c>
      <c r="E13" s="144">
        <v>87.599998474121094</v>
      </c>
      <c r="F13" s="144">
        <v>87.839996337890625</v>
      </c>
      <c r="G13" s="144">
        <v>87.839996337890625</v>
      </c>
      <c r="H13" s="144">
        <v>7920600</v>
      </c>
      <c r="I13" s="145">
        <v>0.22220000000000001</v>
      </c>
      <c r="J13" s="145">
        <v>3.85E-2</v>
      </c>
      <c r="K13" s="145">
        <v>9.3299999999999994E-2</v>
      </c>
    </row>
    <row r="14" spans="1:11" ht="18" x14ac:dyDescent="0.25">
      <c r="A14" s="70">
        <v>43465</v>
      </c>
      <c r="B14" s="144" t="s">
        <v>196</v>
      </c>
      <c r="C14" s="144">
        <v>84.239997863769531</v>
      </c>
      <c r="D14" s="144">
        <v>84.480003356933594</v>
      </c>
      <c r="E14" s="144">
        <v>82.550003051757813</v>
      </c>
      <c r="F14" s="144">
        <v>84.089996337890625</v>
      </c>
      <c r="G14" s="144">
        <v>84.089996337890625</v>
      </c>
      <c r="H14" s="144">
        <v>7247700</v>
      </c>
      <c r="I14" s="145">
        <v>0.32479999999999998</v>
      </c>
      <c r="J14" s="145">
        <v>3.6999999999999998E-2</v>
      </c>
      <c r="K14" s="145">
        <v>8.6800000000000002E-2</v>
      </c>
    </row>
    <row r="15" spans="1:11" ht="18" x14ac:dyDescent="0.25">
      <c r="A15" s="70">
        <v>43555</v>
      </c>
      <c r="B15" s="144" t="s">
        <v>196</v>
      </c>
      <c r="C15" s="144">
        <v>104.51999664306641</v>
      </c>
      <c r="D15" s="144">
        <v>104.6999969482422</v>
      </c>
      <c r="E15" s="144">
        <v>103.4599990844727</v>
      </c>
      <c r="F15" s="144">
        <v>103.8399963378906</v>
      </c>
      <c r="G15" s="144">
        <v>103.8399963378906</v>
      </c>
      <c r="H15" s="144">
        <v>5625500</v>
      </c>
      <c r="I15" s="145">
        <v>0.22559999999999999</v>
      </c>
      <c r="J15" s="145">
        <v>3.8699999999999998E-2</v>
      </c>
      <c r="K15" s="145">
        <v>8.9599999999999999E-2</v>
      </c>
    </row>
    <row r="16" spans="1:11" ht="18" x14ac:dyDescent="0.25">
      <c r="A16" s="70">
        <v>43646</v>
      </c>
      <c r="B16" s="144" t="s">
        <v>196</v>
      </c>
      <c r="C16" s="144">
        <v>114.2399978637695</v>
      </c>
      <c r="D16" s="144">
        <v>114.620002746582</v>
      </c>
      <c r="E16" s="144">
        <v>113.3300018310547</v>
      </c>
      <c r="F16" s="144">
        <v>114.4599990844727</v>
      </c>
      <c r="G16" s="144">
        <v>114.4599990844727</v>
      </c>
      <c r="H16" s="144">
        <v>6679800</v>
      </c>
      <c r="I16" s="145">
        <v>0.36330000000000001</v>
      </c>
      <c r="J16" s="145">
        <v>4.2500000000000003E-2</v>
      </c>
      <c r="K16" s="145">
        <v>9.5799999999999996E-2</v>
      </c>
    </row>
    <row r="17" spans="1:11" ht="18" x14ac:dyDescent="0.25">
      <c r="A17" s="70">
        <v>43738</v>
      </c>
      <c r="B17" s="144" t="s">
        <v>196</v>
      </c>
      <c r="C17" s="144">
        <v>102.6800003051758</v>
      </c>
      <c r="D17" s="144">
        <v>104.0699996948242</v>
      </c>
      <c r="E17" s="144">
        <v>101.48000335693359</v>
      </c>
      <c r="F17" s="144">
        <v>103.5899963378906</v>
      </c>
      <c r="G17" s="144">
        <v>103.5899963378906</v>
      </c>
      <c r="H17" s="144">
        <v>7390700</v>
      </c>
      <c r="I17" s="145">
        <v>2.0400000000000001E-2</v>
      </c>
      <c r="J17" s="145">
        <v>2.0199999999999999E-2</v>
      </c>
      <c r="K17" s="145">
        <v>4.53E-2</v>
      </c>
    </row>
    <row r="18" spans="1:11" ht="18" x14ac:dyDescent="0.25">
      <c r="A18" s="70">
        <v>43830</v>
      </c>
      <c r="B18" s="144" t="s">
        <v>196</v>
      </c>
      <c r="C18" s="144">
        <v>107.5400009155273</v>
      </c>
      <c r="D18" s="144">
        <v>108.4499969482422</v>
      </c>
      <c r="E18" s="144">
        <v>107.1999969482422</v>
      </c>
      <c r="F18" s="144">
        <v>108.1699981689453</v>
      </c>
      <c r="G18" s="144">
        <v>108.1699981689453</v>
      </c>
      <c r="H18" s="144">
        <v>4080500</v>
      </c>
      <c r="I18" s="145">
        <v>0.12139999999999999</v>
      </c>
      <c r="J18" s="145">
        <v>3.9300000000000002E-2</v>
      </c>
      <c r="K18" s="145">
        <v>9.01E-2</v>
      </c>
    </row>
    <row r="19" spans="1:11" ht="18" x14ac:dyDescent="0.25">
      <c r="A19" s="70">
        <v>43921</v>
      </c>
      <c r="B19" s="144" t="s">
        <v>196</v>
      </c>
      <c r="C19" s="144">
        <v>96.379997253417969</v>
      </c>
      <c r="D19" s="144">
        <v>99.430999755859375</v>
      </c>
      <c r="E19" s="144">
        <v>94.870002746582031</v>
      </c>
      <c r="F19" s="144">
        <v>95.739997863769531</v>
      </c>
      <c r="G19" s="144">
        <v>95.739997863769531</v>
      </c>
      <c r="H19" s="144">
        <v>9881400</v>
      </c>
      <c r="I19" s="145">
        <v>0.1133</v>
      </c>
      <c r="J19" s="145">
        <v>3.5299999999999998E-2</v>
      </c>
      <c r="K19" s="145">
        <v>8.48E-2</v>
      </c>
    </row>
    <row r="20" spans="1:11" ht="18" x14ac:dyDescent="0.25">
      <c r="A20" s="70">
        <v>44012</v>
      </c>
      <c r="B20" s="144" t="s">
        <v>196</v>
      </c>
      <c r="C20" s="144">
        <v>170.69999694824219</v>
      </c>
      <c r="D20" s="144">
        <v>174.69000244140619</v>
      </c>
      <c r="E20" s="144">
        <v>169.4100036621094</v>
      </c>
      <c r="F20" s="144">
        <v>174.22999572753909</v>
      </c>
      <c r="G20" s="144">
        <v>174.22999572753909</v>
      </c>
      <c r="H20" s="144">
        <v>6831900</v>
      </c>
      <c r="I20" s="145">
        <v>0.2104</v>
      </c>
      <c r="J20" s="145">
        <v>3.7199999999999997E-2</v>
      </c>
      <c r="K20" s="145">
        <v>9.5799999999999996E-2</v>
      </c>
    </row>
    <row r="21" spans="1:11" ht="18" x14ac:dyDescent="0.25">
      <c r="A21" s="70">
        <v>44104</v>
      </c>
      <c r="B21" s="144" t="s">
        <v>196</v>
      </c>
      <c r="C21" s="144">
        <v>194.05999755859381</v>
      </c>
      <c r="D21" s="144">
        <v>198.7200012207031</v>
      </c>
      <c r="E21" s="144">
        <v>193.3110046386719</v>
      </c>
      <c r="F21" s="144">
        <v>197.0299987792969</v>
      </c>
      <c r="G21" s="144">
        <v>197.0299987792969</v>
      </c>
      <c r="H21" s="144">
        <v>7939600</v>
      </c>
      <c r="I21" s="145">
        <v>0.17469999999999999</v>
      </c>
      <c r="J21" s="145">
        <v>3.3300000000000003E-2</v>
      </c>
      <c r="K21" s="145">
        <v>8.5000000000000006E-2</v>
      </c>
    </row>
    <row r="22" spans="1:11" ht="18" x14ac:dyDescent="0.25">
      <c r="A22" s="70">
        <v>44196</v>
      </c>
      <c r="B22" s="144" t="s">
        <v>196</v>
      </c>
      <c r="C22" s="144">
        <v>232</v>
      </c>
      <c r="D22" s="144">
        <v>234.69000244140619</v>
      </c>
      <c r="E22" s="144">
        <v>229.69000244140619</v>
      </c>
      <c r="F22" s="144">
        <v>234.19999694824219</v>
      </c>
      <c r="G22" s="144">
        <v>234.19999694824219</v>
      </c>
      <c r="H22" s="144">
        <v>5002700</v>
      </c>
      <c r="I22" s="145">
        <v>0.1532</v>
      </c>
      <c r="J22" s="145">
        <v>3.4299999999999997E-2</v>
      </c>
      <c r="K22" s="145">
        <v>8.6699999999999999E-2</v>
      </c>
    </row>
    <row r="23" spans="1:11" ht="18" x14ac:dyDescent="0.25">
      <c r="A23" s="70">
        <v>44286</v>
      </c>
      <c r="B23" s="144" t="s">
        <v>196</v>
      </c>
      <c r="C23" s="144">
        <v>238.11000061035159</v>
      </c>
      <c r="D23" s="144">
        <v>245.22999572753909</v>
      </c>
      <c r="E23" s="144">
        <v>237.27000427246091</v>
      </c>
      <c r="F23" s="144">
        <v>242.8399963378906</v>
      </c>
      <c r="G23" s="144">
        <v>242.8399963378906</v>
      </c>
      <c r="H23" s="144">
        <v>7633400</v>
      </c>
      <c r="I23" s="145">
        <v>0.1157</v>
      </c>
      <c r="J23" s="145">
        <v>3.0300000000000001E-2</v>
      </c>
      <c r="K23" s="145">
        <v>7.5899999999999995E-2</v>
      </c>
    </row>
    <row r="24" spans="1:11" ht="18" x14ac:dyDescent="0.25">
      <c r="A24" s="70">
        <v>44377</v>
      </c>
      <c r="B24" s="144" t="s">
        <v>196</v>
      </c>
      <c r="C24" s="144">
        <v>291.52999877929688</v>
      </c>
      <c r="D24" s="144">
        <v>292.70001220703119</v>
      </c>
      <c r="E24" s="144">
        <v>289.510009765625</v>
      </c>
      <c r="F24" s="144">
        <v>291.48001098632813</v>
      </c>
      <c r="G24" s="144">
        <v>291.48001098632813</v>
      </c>
      <c r="H24" s="144">
        <v>4236000</v>
      </c>
      <c r="I24" s="145">
        <v>0.1419</v>
      </c>
      <c r="J24" s="145">
        <v>3.4000000000000002E-2</v>
      </c>
      <c r="K24" s="145">
        <v>8.2500000000000004E-2</v>
      </c>
    </row>
    <row r="25" spans="1:11" ht="18" x14ac:dyDescent="0.25">
      <c r="A25" s="70">
        <v>44469</v>
      </c>
      <c r="B25" s="144" t="s">
        <v>196</v>
      </c>
      <c r="C25" s="144">
        <v>259.64999389648438</v>
      </c>
      <c r="D25" s="144">
        <v>263.47000122070313</v>
      </c>
      <c r="E25" s="144">
        <v>258.73001098632813</v>
      </c>
      <c r="F25" s="144">
        <v>260.20999145507813</v>
      </c>
      <c r="G25" s="144">
        <v>260.20999145507813</v>
      </c>
      <c r="H25" s="144">
        <v>5321700</v>
      </c>
      <c r="I25" s="145">
        <v>0.13339999999999999</v>
      </c>
      <c r="J25" s="145">
        <v>3.3599999999999998E-2</v>
      </c>
      <c r="K25" s="145">
        <v>8.0699999999999994E-2</v>
      </c>
    </row>
    <row r="26" spans="1:11" ht="18" x14ac:dyDescent="0.25">
      <c r="A26" s="70">
        <v>44561</v>
      </c>
      <c r="B26" s="144" t="s">
        <v>196</v>
      </c>
      <c r="C26" s="144">
        <v>191.44999694824219</v>
      </c>
      <c r="D26" s="144">
        <v>192.22999572753909</v>
      </c>
      <c r="E26" s="144">
        <v>188.3999938964844</v>
      </c>
      <c r="F26" s="144">
        <v>188.58000183105469</v>
      </c>
      <c r="G26" s="144">
        <v>188.58000183105469</v>
      </c>
      <c r="H26" s="144">
        <v>7360400</v>
      </c>
      <c r="I26" s="145">
        <v>0.1578</v>
      </c>
      <c r="J26" s="145">
        <v>3.7600000000000001E-2</v>
      </c>
      <c r="K26" s="145">
        <v>9.0999999999999998E-2</v>
      </c>
    </row>
    <row r="27" spans="1:11" ht="18" x14ac:dyDescent="0.25">
      <c r="A27" s="70">
        <v>44651</v>
      </c>
      <c r="B27" s="144" t="s">
        <v>196</v>
      </c>
      <c r="C27" s="144">
        <v>118.10500335693359</v>
      </c>
      <c r="D27" s="144">
        <v>118.88999938964839</v>
      </c>
      <c r="E27" s="144">
        <v>115.5899963378906</v>
      </c>
      <c r="F27" s="144">
        <v>115.65000152587891</v>
      </c>
      <c r="G27" s="144">
        <v>115.65000152587891</v>
      </c>
      <c r="H27" s="144">
        <v>13928300</v>
      </c>
      <c r="I27" s="145">
        <v>9.9900000000000003E-2</v>
      </c>
      <c r="J27" s="145">
        <v>2.9000000000000001E-2</v>
      </c>
      <c r="K27" s="145">
        <v>6.9500000000000006E-2</v>
      </c>
    </row>
    <row r="28" spans="1:11" ht="18" x14ac:dyDescent="0.25">
      <c r="A28" s="70">
        <v>44742</v>
      </c>
      <c r="B28" s="144" t="s">
        <v>196</v>
      </c>
      <c r="C28" s="144">
        <v>70.819999694824219</v>
      </c>
      <c r="D28" s="144">
        <v>70.889999389648438</v>
      </c>
      <c r="E28" s="144">
        <v>67.580001831054688</v>
      </c>
      <c r="F28" s="144">
        <v>69.839996337890625</v>
      </c>
      <c r="G28" s="144">
        <v>69.839996337890625</v>
      </c>
      <c r="H28" s="144">
        <v>14264700</v>
      </c>
      <c r="I28" s="145">
        <v>0.111</v>
      </c>
      <c r="J28" s="145">
        <v>3.1300000000000001E-2</v>
      </c>
      <c r="K28" s="145">
        <v>7.2599999999999998E-2</v>
      </c>
    </row>
    <row r="29" spans="1:11" ht="18" x14ac:dyDescent="0.25">
      <c r="A29" s="70">
        <v>44834</v>
      </c>
      <c r="B29" s="144" t="s">
        <v>196</v>
      </c>
      <c r="C29" s="144">
        <v>87.949996948242188</v>
      </c>
      <c r="D29" s="144">
        <v>89.519996643066406</v>
      </c>
      <c r="E29" s="144">
        <v>85.980003356933594</v>
      </c>
      <c r="F29" s="144">
        <v>86.069999694824219</v>
      </c>
      <c r="G29" s="144">
        <v>86.069999694824219</v>
      </c>
      <c r="H29" s="144">
        <v>10641900</v>
      </c>
      <c r="I29" s="145">
        <v>0.1047</v>
      </c>
      <c r="J29" s="145">
        <v>3.5400000000000001E-2</v>
      </c>
      <c r="K29" s="145">
        <v>8.0299999999999996E-2</v>
      </c>
    </row>
    <row r="30" spans="1:11" ht="18" x14ac:dyDescent="0.25">
      <c r="A30" s="70">
        <v>44926</v>
      </c>
      <c r="B30" s="144" t="s">
        <v>196</v>
      </c>
      <c r="C30" s="144">
        <v>69.480003356933594</v>
      </c>
      <c r="D30" s="144">
        <v>71.260002136230469</v>
      </c>
      <c r="E30" s="144">
        <v>69.05999755859375</v>
      </c>
      <c r="F30" s="144">
        <v>71.220001220703125</v>
      </c>
      <c r="G30" s="144">
        <v>71.220001220703125</v>
      </c>
      <c r="H30" s="144">
        <v>10175700</v>
      </c>
      <c r="I30" s="145">
        <v>0.1079</v>
      </c>
      <c r="J30" s="145">
        <v>3.5700000000000003E-2</v>
      </c>
      <c r="K30" s="145">
        <v>7.9600000000000004E-2</v>
      </c>
    </row>
    <row r="31" spans="1:11" ht="18" x14ac:dyDescent="0.25">
      <c r="A31" s="70">
        <v>45016</v>
      </c>
      <c r="B31" s="144" t="s">
        <v>196</v>
      </c>
      <c r="C31" s="144">
        <v>74.510002136230469</v>
      </c>
      <c r="D31" s="144">
        <v>76.029998779296875</v>
      </c>
      <c r="E31" s="144">
        <v>74.120002746582031</v>
      </c>
      <c r="F31" s="144">
        <v>75.94000244140625</v>
      </c>
      <c r="G31" s="144">
        <v>75.94000244140625</v>
      </c>
      <c r="H31" s="144">
        <v>8378600</v>
      </c>
      <c r="I31" s="145">
        <v>9.2299999999999993E-2</v>
      </c>
      <c r="J31" s="145">
        <v>2.81E-2</v>
      </c>
      <c r="K31" s="145">
        <v>6.2100000000000002E-2</v>
      </c>
    </row>
    <row r="32" spans="1:11" ht="18" x14ac:dyDescent="0.25">
      <c r="A32" s="70">
        <v>45107</v>
      </c>
      <c r="B32" s="144" t="s">
        <v>196</v>
      </c>
      <c r="C32" s="144">
        <v>66.089996337890625</v>
      </c>
      <c r="D32" s="144">
        <v>66.974998474121094</v>
      </c>
      <c r="E32" s="144">
        <v>65.75</v>
      </c>
      <c r="F32" s="144">
        <v>66.730003356933594</v>
      </c>
      <c r="G32" s="144">
        <v>66.730003356933594</v>
      </c>
      <c r="H32" s="144">
        <v>16894000</v>
      </c>
      <c r="I32" s="145">
        <v>9.4299999999999995E-2</v>
      </c>
      <c r="J32" s="145">
        <v>3.09E-2</v>
      </c>
      <c r="K32" s="145">
        <v>6.7699999999999996E-2</v>
      </c>
    </row>
    <row r="33" spans="1:11" ht="18" x14ac:dyDescent="0.25">
      <c r="A33" s="70">
        <v>45199</v>
      </c>
      <c r="B33" s="144" t="s">
        <v>196</v>
      </c>
      <c r="C33" s="144">
        <v>58.849998474121087</v>
      </c>
      <c r="D33" s="144">
        <v>59.330001831054688</v>
      </c>
      <c r="E33" s="144">
        <v>58.069999694824219</v>
      </c>
      <c r="F33" s="144">
        <v>58.459999084472663</v>
      </c>
      <c r="G33" s="144">
        <v>58.459999084472663</v>
      </c>
      <c r="H33" s="144">
        <v>10544900</v>
      </c>
      <c r="I33" s="145">
        <v>0.1067</v>
      </c>
      <c r="J33" s="145">
        <v>3.49E-2</v>
      </c>
      <c r="K33" s="145">
        <v>7.4399999999999994E-2</v>
      </c>
    </row>
    <row r="34" spans="1:11" ht="18" x14ac:dyDescent="0.25">
      <c r="A34" s="70">
        <v>45291</v>
      </c>
      <c r="B34" s="144" t="s">
        <v>196</v>
      </c>
      <c r="C34" s="144">
        <v>63</v>
      </c>
      <c r="D34" s="144">
        <v>63.159999847412109</v>
      </c>
      <c r="E34" s="144">
        <v>61.150001525878913</v>
      </c>
      <c r="F34" s="144">
        <v>61.409999847412109</v>
      </c>
      <c r="G34" s="144">
        <v>61.409999847412109</v>
      </c>
      <c r="H34" s="144">
        <v>16779000</v>
      </c>
      <c r="I34" s="145">
        <v>0.10879999999999999</v>
      </c>
      <c r="J34" s="145">
        <v>3.61E-2</v>
      </c>
      <c r="K34" s="145">
        <v>7.5999999999999998E-2</v>
      </c>
    </row>
    <row r="35" spans="1:11" ht="18" x14ac:dyDescent="0.25">
      <c r="A35" s="70">
        <v>45382</v>
      </c>
      <c r="B35" s="144" t="s">
        <v>196</v>
      </c>
      <c r="C35" s="144">
        <v>66.870002746582031</v>
      </c>
      <c r="D35" s="144">
        <v>67.720001220703125</v>
      </c>
      <c r="E35" s="144">
        <v>66.430000305175781</v>
      </c>
      <c r="F35" s="144">
        <v>66.989997863769531</v>
      </c>
      <c r="G35" s="144">
        <v>66.989997863769531</v>
      </c>
      <c r="H35" s="144">
        <v>10775800</v>
      </c>
      <c r="I35" s="145">
        <v>9.2799999999999994E-2</v>
      </c>
      <c r="J35" s="145">
        <v>3.0099999999999998E-2</v>
      </c>
      <c r="K35" s="145">
        <v>6.3299999999999995E-2</v>
      </c>
    </row>
    <row r="36" spans="1:11" ht="18" x14ac:dyDescent="0.25">
      <c r="A36" s="70">
        <v>45473</v>
      </c>
      <c r="B36" s="144" t="s">
        <v>196</v>
      </c>
      <c r="C36" s="144">
        <v>58.319999694824219</v>
      </c>
      <c r="D36" s="144">
        <v>58.759998321533203</v>
      </c>
      <c r="E36" s="144">
        <v>57.900001525878913</v>
      </c>
      <c r="F36" s="144">
        <v>58.029998779296882</v>
      </c>
      <c r="G36" s="144">
        <v>58.029998779296882</v>
      </c>
      <c r="H36" s="144">
        <v>28102000</v>
      </c>
      <c r="I36" s="145">
        <v>0.11409999999999999</v>
      </c>
      <c r="J36" s="145">
        <v>4.0300000000000002E-2</v>
      </c>
      <c r="K36" s="145">
        <v>8.9300000000000004E-2</v>
      </c>
    </row>
    <row r="37" spans="1:11" ht="18" x14ac:dyDescent="0.25">
      <c r="A37" s="70">
        <v>45565</v>
      </c>
      <c r="B37" s="144" t="s">
        <v>196</v>
      </c>
      <c r="C37" s="144">
        <v>59.810001373291023</v>
      </c>
      <c r="D37" s="144">
        <v>59.830001831054688</v>
      </c>
      <c r="E37" s="144">
        <v>58.75</v>
      </c>
      <c r="F37" s="144">
        <v>59.330001831054688</v>
      </c>
      <c r="G37" s="144">
        <v>59.330001831054688</v>
      </c>
      <c r="H37" s="144">
        <v>9352900</v>
      </c>
      <c r="I37" s="145">
        <v>0.1208</v>
      </c>
      <c r="J37" s="145">
        <v>4.1599999999999998E-2</v>
      </c>
      <c r="K37" s="145">
        <v>9.8100000000000007E-2</v>
      </c>
    </row>
    <row r="47" spans="1:11" x14ac:dyDescent="0.25">
      <c r="A47" t="s">
        <v>246</v>
      </c>
    </row>
    <row r="48" spans="1:11" ht="126" x14ac:dyDescent="0.25">
      <c r="A48" s="149" t="s">
        <v>245</v>
      </c>
      <c r="B48" s="148"/>
      <c r="C48" s="148"/>
      <c r="D48" s="148"/>
      <c r="E48" s="148"/>
      <c r="F48" s="148"/>
    </row>
    <row r="49" spans="1:6" x14ac:dyDescent="0.25">
      <c r="A49" s="148"/>
      <c r="B49" s="148"/>
      <c r="C49" s="148"/>
      <c r="D49" s="148"/>
      <c r="E49" s="148"/>
      <c r="F49" s="148"/>
    </row>
    <row r="50" spans="1:6" x14ac:dyDescent="0.25">
      <c r="A50" s="148"/>
      <c r="B50" s="148"/>
      <c r="C50" s="148"/>
      <c r="D50" s="148"/>
      <c r="E50" s="148"/>
      <c r="F50" s="148"/>
    </row>
    <row r="51" spans="1:6" x14ac:dyDescent="0.25">
      <c r="A51" s="148"/>
      <c r="B51" s="148"/>
      <c r="C51" s="148"/>
      <c r="D51" s="148"/>
      <c r="E51" s="148"/>
      <c r="F51" s="148"/>
    </row>
    <row r="52" spans="1:6" x14ac:dyDescent="0.25">
      <c r="A52" s="148"/>
      <c r="B52" s="148"/>
      <c r="C52" s="148"/>
      <c r="D52" s="148"/>
      <c r="E52" s="148"/>
      <c r="F52" s="14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01F8-6932-491F-BF7F-6EE210395BC8}">
  <dimension ref="A1:M36"/>
  <sheetViews>
    <sheetView zoomScale="90" zoomScaleNormal="90" workbookViewId="0">
      <selection activeCell="M1" sqref="M1:M36"/>
    </sheetView>
  </sheetViews>
  <sheetFormatPr defaultRowHeight="15.75" x14ac:dyDescent="0.25"/>
  <cols>
    <col min="1" max="1" width="60.625" bestFit="1" customWidth="1"/>
  </cols>
  <sheetData>
    <row r="1" spans="1:13" ht="24" thickBot="1" x14ac:dyDescent="0.4">
      <c r="A1" s="97" t="s">
        <v>209</v>
      </c>
      <c r="B1" s="164" t="e" vm="1">
        <v>#VALUE!</v>
      </c>
      <c r="C1" s="153"/>
      <c r="D1" s="153"/>
      <c r="E1" s="153"/>
      <c r="F1" s="153"/>
      <c r="G1" s="165"/>
      <c r="K1" s="143">
        <v>0.27500000000000002</v>
      </c>
      <c r="M1" s="143">
        <v>4.36E-2</v>
      </c>
    </row>
    <row r="2" spans="1:13" ht="24" thickBot="1" x14ac:dyDescent="0.4">
      <c r="A2" s="97" t="s">
        <v>111</v>
      </c>
      <c r="B2" s="166"/>
      <c r="C2" s="152"/>
      <c r="D2" s="152"/>
      <c r="E2" s="152"/>
      <c r="F2" s="152"/>
      <c r="G2" s="167"/>
      <c r="K2" s="143">
        <v>0.20710000000000001</v>
      </c>
      <c r="M2" s="143">
        <v>3.9300000000000002E-2</v>
      </c>
    </row>
    <row r="3" spans="1:13" ht="19.5" thickBot="1" x14ac:dyDescent="0.35">
      <c r="A3" s="95" t="s">
        <v>0</v>
      </c>
      <c r="B3" s="96" t="s">
        <v>35</v>
      </c>
      <c r="C3" s="96" t="s">
        <v>34</v>
      </c>
      <c r="D3" s="96" t="s">
        <v>33</v>
      </c>
      <c r="E3" s="96" t="s">
        <v>32</v>
      </c>
      <c r="F3" s="96" t="s">
        <v>31</v>
      </c>
      <c r="G3" s="96" t="s">
        <v>30</v>
      </c>
      <c r="K3" s="143">
        <v>0.20830000000000001</v>
      </c>
      <c r="M3" s="143">
        <v>3.6999999999999998E-2</v>
      </c>
    </row>
    <row r="4" spans="1:13" ht="18.75" thickBot="1" x14ac:dyDescent="0.3">
      <c r="A4" s="7" t="s">
        <v>43</v>
      </c>
      <c r="B4" s="8">
        <v>7575</v>
      </c>
      <c r="C4" s="8">
        <v>7349</v>
      </c>
      <c r="D4" s="8">
        <v>4794</v>
      </c>
      <c r="E4" s="8">
        <v>5197</v>
      </c>
      <c r="F4" s="8">
        <v>7776</v>
      </c>
      <c r="G4" s="8">
        <v>9081</v>
      </c>
      <c r="K4" s="143">
        <v>0.1585</v>
      </c>
      <c r="M4" s="143">
        <v>3.73E-2</v>
      </c>
    </row>
    <row r="5" spans="1:13" ht="18.75" thickBot="1" x14ac:dyDescent="0.3">
      <c r="A5" s="7" t="s">
        <v>44</v>
      </c>
      <c r="B5" s="8">
        <v>4066</v>
      </c>
      <c r="C5" s="8">
        <v>7384</v>
      </c>
      <c r="D5" s="8">
        <v>11058</v>
      </c>
      <c r="E5" s="8">
        <v>9149</v>
      </c>
      <c r="F5" s="8">
        <v>10523</v>
      </c>
      <c r="G5" s="8">
        <v>10975</v>
      </c>
      <c r="K5" s="143">
        <v>0.18179999999999999</v>
      </c>
      <c r="M5" s="143">
        <v>4.0899999999999999E-2</v>
      </c>
    </row>
    <row r="6" spans="1:13" ht="18.75" thickBot="1" x14ac:dyDescent="0.3">
      <c r="A6" s="11" t="s">
        <v>45</v>
      </c>
      <c r="B6" s="12">
        <v>11641</v>
      </c>
      <c r="C6" s="12">
        <v>14733</v>
      </c>
      <c r="D6" s="12">
        <v>15852</v>
      </c>
      <c r="E6" s="12">
        <v>14346</v>
      </c>
      <c r="F6" s="12">
        <v>18299</v>
      </c>
      <c r="G6" s="12">
        <v>20056</v>
      </c>
      <c r="K6" s="143">
        <v>0.26579999999999998</v>
      </c>
      <c r="M6" s="143">
        <v>3.7900000000000003E-2</v>
      </c>
    </row>
    <row r="7" spans="1:13" ht="18.75" thickBot="1" x14ac:dyDescent="0.3">
      <c r="A7" s="7" t="s">
        <v>46</v>
      </c>
      <c r="B7" s="9">
        <v>-0.13172223465353916</v>
      </c>
      <c r="C7" s="9">
        <v>0.26561291985224633</v>
      </c>
      <c r="D7" s="9">
        <v>7.5951944614131461E-2</v>
      </c>
      <c r="E7" s="9">
        <v>-9.500378501135498E-2</v>
      </c>
      <c r="F7" s="9">
        <v>0.27554719085459367</v>
      </c>
      <c r="G7" s="9">
        <v>9.6016175747308585E-2</v>
      </c>
      <c r="K7" s="143">
        <v>-6.7599999999999993E-2</v>
      </c>
      <c r="M7" s="143">
        <v>2.7799999999999998E-2</v>
      </c>
    </row>
    <row r="8" spans="1:13" ht="18.75" thickBot="1" x14ac:dyDescent="0.3">
      <c r="A8" s="7" t="s">
        <v>47</v>
      </c>
      <c r="B8" s="8">
        <v>20375</v>
      </c>
      <c r="C8" s="8">
        <v>22962</v>
      </c>
      <c r="D8" s="8">
        <v>33995</v>
      </c>
      <c r="E8" s="8">
        <v>36941</v>
      </c>
      <c r="F8" s="8">
        <v>37227</v>
      </c>
      <c r="G8" s="8">
        <v>40004</v>
      </c>
      <c r="K8" s="143">
        <v>9.6199999999999994E-2</v>
      </c>
      <c r="M8" s="143">
        <v>2.46E-2</v>
      </c>
    </row>
    <row r="9" spans="1:13" ht="18.75" thickBot="1" x14ac:dyDescent="0.3">
      <c r="A9" s="7" t="s">
        <v>48</v>
      </c>
      <c r="B9" s="8">
        <v>947</v>
      </c>
      <c r="C9" s="8">
        <v>800</v>
      </c>
      <c r="D9" s="8">
        <v>1148</v>
      </c>
      <c r="E9" s="8">
        <v>1287</v>
      </c>
      <c r="F9" s="8">
        <v>1898</v>
      </c>
      <c r="G9" s="8">
        <v>2509</v>
      </c>
      <c r="K9" s="143">
        <v>0.1462</v>
      </c>
      <c r="M9" s="143">
        <v>3.49E-2</v>
      </c>
    </row>
    <row r="10" spans="1:13" ht="18.75" thickBot="1" x14ac:dyDescent="0.3">
      <c r="A10" s="99" t="s">
        <v>49</v>
      </c>
      <c r="B10" s="100">
        <v>32963</v>
      </c>
      <c r="C10" s="100">
        <v>38495</v>
      </c>
      <c r="D10" s="100">
        <v>50995</v>
      </c>
      <c r="E10" s="100">
        <v>52574</v>
      </c>
      <c r="F10" s="100">
        <v>57424</v>
      </c>
      <c r="G10" s="100">
        <v>62569</v>
      </c>
      <c r="K10" s="143">
        <v>0.20230000000000001</v>
      </c>
      <c r="M10" s="143">
        <v>3.5200000000000002E-2</v>
      </c>
    </row>
    <row r="11" spans="1:13" ht="18.75" thickBot="1" x14ac:dyDescent="0.3">
      <c r="A11" s="7" t="s">
        <v>50</v>
      </c>
      <c r="B11" s="8">
        <v>1724</v>
      </c>
      <c r="C11" s="8">
        <v>1693</v>
      </c>
      <c r="D11" s="8">
        <v>1807</v>
      </c>
      <c r="E11" s="8">
        <v>1909</v>
      </c>
      <c r="F11" s="8">
        <v>1730</v>
      </c>
      <c r="G11" s="8">
        <v>1488</v>
      </c>
      <c r="K11" s="143">
        <v>0.23480000000000001</v>
      </c>
      <c r="M11" s="143">
        <v>3.85E-2</v>
      </c>
    </row>
    <row r="12" spans="1:13" ht="18.75" thickBot="1" x14ac:dyDescent="0.3">
      <c r="A12" s="7" t="s">
        <v>51</v>
      </c>
      <c r="B12" s="8">
        <v>971</v>
      </c>
      <c r="C12" s="8">
        <v>2863</v>
      </c>
      <c r="D12" s="8">
        <v>6089</v>
      </c>
      <c r="E12" s="8">
        <v>6797</v>
      </c>
      <c r="F12" s="8">
        <v>5018</v>
      </c>
      <c r="G12" s="8">
        <v>3273</v>
      </c>
      <c r="K12" s="143">
        <v>0.22220000000000001</v>
      </c>
      <c r="M12" s="143">
        <v>3.85E-2</v>
      </c>
    </row>
    <row r="13" spans="1:13" ht="18.75" thickBot="1" x14ac:dyDescent="0.3">
      <c r="A13" s="7" t="s">
        <v>52</v>
      </c>
      <c r="B13" s="8">
        <v>7109</v>
      </c>
      <c r="C13" s="8">
        <v>6990</v>
      </c>
      <c r="D13" s="8">
        <v>10183</v>
      </c>
      <c r="E13" s="8">
        <v>12786</v>
      </c>
      <c r="F13" s="8">
        <v>11997</v>
      </c>
      <c r="G13" s="8">
        <v>11563</v>
      </c>
      <c r="K13" s="143">
        <v>0.32479999999999998</v>
      </c>
      <c r="M13" s="143">
        <v>3.6999999999999998E-2</v>
      </c>
    </row>
    <row r="14" spans="1:13" ht="18.75" thickBot="1" x14ac:dyDescent="0.3">
      <c r="A14" s="7" t="s">
        <v>53</v>
      </c>
      <c r="B14" s="8">
        <v>565</v>
      </c>
      <c r="C14" s="8">
        <v>1292</v>
      </c>
      <c r="D14" s="8">
        <v>1305</v>
      </c>
      <c r="E14" s="8">
        <v>1737</v>
      </c>
      <c r="F14" s="8">
        <v>2455</v>
      </c>
      <c r="G14" s="8">
        <v>3273</v>
      </c>
      <c r="K14" s="143">
        <v>0.22559999999999999</v>
      </c>
      <c r="M14" s="143">
        <v>3.8699999999999998E-2</v>
      </c>
    </row>
    <row r="15" spans="1:13" ht="18.75" thickBot="1" x14ac:dyDescent="0.3">
      <c r="A15" s="11" t="s">
        <v>54</v>
      </c>
      <c r="B15" s="12">
        <v>10369</v>
      </c>
      <c r="C15" s="12">
        <v>12838</v>
      </c>
      <c r="D15" s="12">
        <v>19384</v>
      </c>
      <c r="E15" s="12">
        <v>23229</v>
      </c>
      <c r="F15" s="12">
        <v>21200</v>
      </c>
      <c r="G15" s="12">
        <v>19597</v>
      </c>
      <c r="K15" s="143">
        <v>0.36330000000000001</v>
      </c>
      <c r="M15" s="143">
        <v>4.2500000000000003E-2</v>
      </c>
    </row>
    <row r="16" spans="1:13" ht="19.5" thickBot="1" x14ac:dyDescent="0.35">
      <c r="A16" s="98" t="s">
        <v>55</v>
      </c>
      <c r="B16" s="78">
        <v>43332</v>
      </c>
      <c r="C16" s="78">
        <v>51333</v>
      </c>
      <c r="D16" s="78">
        <v>70379</v>
      </c>
      <c r="E16" s="78">
        <v>75803</v>
      </c>
      <c r="F16" s="78">
        <v>78624</v>
      </c>
      <c r="G16" s="78">
        <v>82166</v>
      </c>
      <c r="K16" s="143">
        <v>2.0400000000000001E-2</v>
      </c>
      <c r="M16" s="143">
        <v>2.0199999999999999E-2</v>
      </c>
    </row>
    <row r="17" spans="1:13" ht="18.75" thickBot="1" x14ac:dyDescent="0.3">
      <c r="A17" s="7" t="s">
        <v>56</v>
      </c>
      <c r="B17" s="8">
        <v>21843</v>
      </c>
      <c r="C17" s="8">
        <v>24759</v>
      </c>
      <c r="D17" s="8">
        <v>35670</v>
      </c>
      <c r="E17" s="8">
        <v>39038</v>
      </c>
      <c r="F17" s="8">
        <v>40140</v>
      </c>
      <c r="G17" s="8">
        <v>42074</v>
      </c>
      <c r="K17" s="143">
        <v>0.12139999999999999</v>
      </c>
      <c r="M17" s="143">
        <v>3.9300000000000002E-2</v>
      </c>
    </row>
    <row r="18" spans="1:13" ht="18.75" thickBot="1" x14ac:dyDescent="0.3">
      <c r="A18" s="7" t="s">
        <v>57</v>
      </c>
      <c r="B18" s="8">
        <v>1998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K18" s="143">
        <v>0.1133</v>
      </c>
      <c r="M18" s="143">
        <v>3.5299999999999998E-2</v>
      </c>
    </row>
    <row r="19" spans="1:13" ht="18.75" thickBot="1" x14ac:dyDescent="0.3">
      <c r="A19" s="7" t="s">
        <v>59</v>
      </c>
      <c r="B19" s="8">
        <v>2063</v>
      </c>
      <c r="C19" s="8">
        <v>2160</v>
      </c>
      <c r="D19" s="8">
        <v>2777</v>
      </c>
      <c r="E19" s="8">
        <v>3991</v>
      </c>
      <c r="F19" s="8">
        <v>4868</v>
      </c>
      <c r="G19" s="8">
        <v>6392</v>
      </c>
      <c r="K19" s="143">
        <v>0.2104</v>
      </c>
      <c r="M19" s="143">
        <v>3.7199999999999997E-2</v>
      </c>
    </row>
    <row r="20" spans="1:13" ht="18.75" thickBot="1" x14ac:dyDescent="0.3">
      <c r="A20" s="99" t="s">
        <v>58</v>
      </c>
      <c r="B20" s="100">
        <v>25904</v>
      </c>
      <c r="C20" s="100">
        <v>26919</v>
      </c>
      <c r="D20" s="100">
        <v>38447</v>
      </c>
      <c r="E20" s="100">
        <v>43029</v>
      </c>
      <c r="F20" s="100">
        <v>45008</v>
      </c>
      <c r="G20" s="100">
        <v>48466</v>
      </c>
      <c r="K20" s="143">
        <v>0.17469999999999999</v>
      </c>
      <c r="M20" s="143">
        <v>3.3300000000000003E-2</v>
      </c>
    </row>
    <row r="21" spans="1:13" ht="18.75" thickBot="1" x14ac:dyDescent="0.3">
      <c r="A21" s="7" t="s">
        <v>60</v>
      </c>
      <c r="B21" s="8">
        <v>0</v>
      </c>
      <c r="C21" s="8">
        <v>4965</v>
      </c>
      <c r="D21" s="8">
        <v>8939</v>
      </c>
      <c r="E21" s="8">
        <v>8049</v>
      </c>
      <c r="F21" s="8">
        <v>10417</v>
      </c>
      <c r="G21" s="8">
        <v>9676</v>
      </c>
      <c r="K21" s="143">
        <v>0.1532</v>
      </c>
      <c r="M21" s="143">
        <v>3.4299999999999997E-2</v>
      </c>
    </row>
    <row r="22" spans="1:13" ht="18.75" thickBot="1" x14ac:dyDescent="0.3">
      <c r="A22" s="7" t="s">
        <v>62</v>
      </c>
      <c r="B22" s="8">
        <v>2042</v>
      </c>
      <c r="C22" s="8">
        <v>2520</v>
      </c>
      <c r="D22" s="8">
        <v>2930</v>
      </c>
      <c r="E22" s="8">
        <v>2998</v>
      </c>
      <c r="F22" s="8">
        <v>2925</v>
      </c>
      <c r="G22" s="8">
        <v>2973</v>
      </c>
      <c r="K22" s="143">
        <v>0.1157</v>
      </c>
      <c r="M22" s="143">
        <v>3.0300000000000001E-2</v>
      </c>
    </row>
    <row r="23" spans="1:13" ht="18.75" thickBot="1" x14ac:dyDescent="0.3">
      <c r="A23" s="11" t="s">
        <v>61</v>
      </c>
      <c r="B23" s="12">
        <v>2042</v>
      </c>
      <c r="C23" s="12">
        <v>7485</v>
      </c>
      <c r="D23" s="12">
        <v>11869</v>
      </c>
      <c r="E23" s="12">
        <v>11047</v>
      </c>
      <c r="F23" s="12">
        <v>13342</v>
      </c>
      <c r="G23" s="12">
        <v>12649</v>
      </c>
      <c r="K23" s="143">
        <v>0.1419</v>
      </c>
      <c r="M23" s="143">
        <v>3.4000000000000002E-2</v>
      </c>
    </row>
    <row r="24" spans="1:13" ht="19.5" thickBot="1" x14ac:dyDescent="0.35">
      <c r="A24" s="98" t="s">
        <v>63</v>
      </c>
      <c r="B24" s="78">
        <v>27946</v>
      </c>
      <c r="C24" s="78">
        <v>34404</v>
      </c>
      <c r="D24" s="78">
        <v>50316</v>
      </c>
      <c r="E24" s="78">
        <v>54076</v>
      </c>
      <c r="F24" s="78">
        <v>58350</v>
      </c>
      <c r="G24" s="78">
        <v>61115</v>
      </c>
      <c r="K24" s="143">
        <v>0.13339999999999999</v>
      </c>
      <c r="M24" s="143">
        <v>3.3599999999999998E-2</v>
      </c>
    </row>
    <row r="25" spans="1:13" ht="18.75" thickBot="1" x14ac:dyDescent="0.3">
      <c r="A25" s="11" t="s">
        <v>64</v>
      </c>
      <c r="B25" s="12">
        <v>1998</v>
      </c>
      <c r="C25" s="12">
        <v>4965</v>
      </c>
      <c r="D25" s="12">
        <v>8939</v>
      </c>
      <c r="E25" s="12">
        <v>8049</v>
      </c>
      <c r="F25" s="12">
        <v>10417</v>
      </c>
      <c r="G25" s="12">
        <v>9676</v>
      </c>
      <c r="K25" s="143">
        <v>0.1578</v>
      </c>
      <c r="M25" s="143">
        <v>3.7600000000000001E-2</v>
      </c>
    </row>
    <row r="26" spans="1:13" ht="18.75" thickBot="1" x14ac:dyDescent="0.3">
      <c r="A26" s="7" t="s">
        <v>65</v>
      </c>
      <c r="B26" s="9">
        <v>0.998</v>
      </c>
      <c r="C26" s="9">
        <v>1.484984984984985</v>
      </c>
      <c r="D26" s="9">
        <v>0.80040281973816718</v>
      </c>
      <c r="E26" s="9">
        <v>-9.9563709587202176E-2</v>
      </c>
      <c r="F26" s="9">
        <v>0.29419803702323266</v>
      </c>
      <c r="G26" s="9">
        <v>-7.1133723720840925E-2</v>
      </c>
      <c r="K26" s="143">
        <v>9.9900000000000003E-2</v>
      </c>
      <c r="M26" s="143">
        <v>2.9000000000000001E-2</v>
      </c>
    </row>
    <row r="27" spans="1:13" ht="18.75" thickBot="1" x14ac:dyDescent="0.3">
      <c r="A27" s="7" t="s">
        <v>66</v>
      </c>
      <c r="B27" s="8">
        <v>5880</v>
      </c>
      <c r="C27" s="8">
        <v>8342</v>
      </c>
      <c r="D27" s="8">
        <v>12366</v>
      </c>
      <c r="E27" s="8">
        <v>16535</v>
      </c>
      <c r="F27" s="8">
        <v>18954</v>
      </c>
      <c r="G27" s="8">
        <v>23200</v>
      </c>
      <c r="K27" s="143">
        <v>0.111</v>
      </c>
      <c r="M27" s="143">
        <v>3.1300000000000001E-2</v>
      </c>
    </row>
    <row r="28" spans="1:13" ht="18.75" thickBot="1" x14ac:dyDescent="0.3">
      <c r="A28" s="7" t="s">
        <v>67</v>
      </c>
      <c r="B28" s="8">
        <v>78</v>
      </c>
      <c r="C28" s="8">
        <v>-173</v>
      </c>
      <c r="D28" s="8">
        <v>-484</v>
      </c>
      <c r="E28" s="8">
        <v>-136</v>
      </c>
      <c r="F28" s="8">
        <v>-928</v>
      </c>
      <c r="G28" s="8">
        <v>-746</v>
      </c>
      <c r="K28" s="143">
        <v>0.1047</v>
      </c>
      <c r="M28" s="143">
        <v>3.5400000000000001E-2</v>
      </c>
    </row>
    <row r="29" spans="1:13" ht="18.75" thickBot="1" x14ac:dyDescent="0.3">
      <c r="A29" s="11" t="s">
        <v>68</v>
      </c>
      <c r="B29" s="12">
        <v>15386</v>
      </c>
      <c r="C29" s="12">
        <v>16885</v>
      </c>
      <c r="D29" s="12">
        <v>20019</v>
      </c>
      <c r="E29" s="12">
        <v>21727</v>
      </c>
      <c r="F29" s="12">
        <v>20274</v>
      </c>
      <c r="G29" s="12">
        <v>21051</v>
      </c>
      <c r="K29" s="143">
        <v>0.1079</v>
      </c>
      <c r="M29" s="143">
        <v>3.5700000000000003E-2</v>
      </c>
    </row>
    <row r="30" spans="1:13" ht="18.75" thickBot="1" x14ac:dyDescent="0.3">
      <c r="A30" s="7" t="s">
        <v>69</v>
      </c>
      <c r="B30" s="8">
        <v>9643</v>
      </c>
      <c r="C30" s="8">
        <v>9768</v>
      </c>
      <c r="D30" s="8">
        <v>6913</v>
      </c>
      <c r="E30" s="8">
        <v>6297</v>
      </c>
      <c r="F30" s="8">
        <v>7882</v>
      </c>
      <c r="G30" s="8">
        <v>10380</v>
      </c>
      <c r="K30" s="143">
        <v>9.2299999999999993E-2</v>
      </c>
      <c r="M30" s="143">
        <v>2.81E-2</v>
      </c>
    </row>
    <row r="31" spans="1:13" ht="18.75" thickBot="1" x14ac:dyDescent="0.3">
      <c r="A31" s="7" t="s">
        <v>70</v>
      </c>
      <c r="B31" s="9">
        <v>-0.22277746433464984</v>
      </c>
      <c r="C31" s="9">
        <v>1.2962770921912226E-2</v>
      </c>
      <c r="D31" s="9">
        <v>-0.29228091728091732</v>
      </c>
      <c r="E31" s="9">
        <v>-8.9107478663387862E-2</v>
      </c>
      <c r="F31" s="9">
        <v>0.25170716214070188</v>
      </c>
      <c r="G31" s="9">
        <v>0.31692463841664553</v>
      </c>
      <c r="K31" s="143">
        <v>9.4299999999999995E-2</v>
      </c>
      <c r="M31" s="143">
        <v>3.09E-2</v>
      </c>
    </row>
    <row r="32" spans="1:13" ht="18.75" thickBot="1" x14ac:dyDescent="0.3">
      <c r="A32" s="7" t="s">
        <v>71</v>
      </c>
      <c r="B32" s="10">
        <v>8.0157938487115548</v>
      </c>
      <c r="C32" s="10">
        <v>8.2222222222222214</v>
      </c>
      <c r="D32" s="10">
        <v>5.8239258635214828</v>
      </c>
      <c r="E32" s="10">
        <v>5.3094435075885329</v>
      </c>
      <c r="F32" s="10">
        <v>6.8065630397236614</v>
      </c>
      <c r="G32" s="10">
        <v>9.3766937669376702</v>
      </c>
      <c r="K32" s="143">
        <v>0.1067</v>
      </c>
      <c r="M32" s="143">
        <v>3.49E-2</v>
      </c>
    </row>
    <row r="33" spans="1:13" ht="18.75" thickBot="1" x14ac:dyDescent="0.3">
      <c r="A33" s="7" t="s">
        <v>72</v>
      </c>
      <c r="B33" s="8">
        <v>7059</v>
      </c>
      <c r="C33" s="8">
        <v>11576</v>
      </c>
      <c r="D33" s="8">
        <v>12548</v>
      </c>
      <c r="E33" s="8">
        <v>9545</v>
      </c>
      <c r="F33" s="8">
        <v>12416</v>
      </c>
      <c r="G33" s="8">
        <v>14103</v>
      </c>
      <c r="K33" s="143">
        <v>0.10879999999999999</v>
      </c>
      <c r="M33" s="143">
        <v>3.61E-2</v>
      </c>
    </row>
    <row r="34" spans="1:13" ht="18.75" thickBot="1" x14ac:dyDescent="0.3">
      <c r="A34" s="7" t="s">
        <v>73</v>
      </c>
      <c r="B34" s="10">
        <v>12.994999999999999</v>
      </c>
      <c r="C34" s="10">
        <v>14.382</v>
      </c>
      <c r="D34" s="10">
        <v>17.065999999999999</v>
      </c>
      <c r="E34" s="10">
        <v>18.507000000000001</v>
      </c>
      <c r="F34" s="10">
        <v>17.568000000000001</v>
      </c>
      <c r="G34" s="10">
        <v>19.085000000000001</v>
      </c>
      <c r="K34" s="143">
        <v>9.2799999999999994E-2</v>
      </c>
      <c r="M34" s="143">
        <v>3.0099999999999998E-2</v>
      </c>
    </row>
    <row r="35" spans="1:13" ht="18.75" thickBot="1" x14ac:dyDescent="0.3">
      <c r="K35" s="143">
        <v>0.11409999999999999</v>
      </c>
      <c r="M35" s="143">
        <v>4.0300000000000002E-2</v>
      </c>
    </row>
    <row r="36" spans="1:13" ht="18" x14ac:dyDescent="0.25">
      <c r="K36" s="143">
        <v>0.1208</v>
      </c>
      <c r="M36" s="143">
        <v>4.1599999999999998E-2</v>
      </c>
    </row>
  </sheetData>
  <mergeCells count="1">
    <mergeCell ref="B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Income Statement Annual</vt:lpstr>
      <vt:lpstr>VERTICAL ANALYSIS</vt:lpstr>
      <vt:lpstr>OP. EXP. BREAK DOWN</vt:lpstr>
      <vt:lpstr>Balance Sheet Annual</vt:lpstr>
      <vt:lpstr>Cash Flow Annualy</vt:lpstr>
      <vt:lpstr>Sheet2</vt:lpstr>
      <vt:lpstr>Ratios Annualy</vt:lpstr>
      <vt:lpstr>PayPal's Quartely Stock Price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Meletios Lioulis</dc:creator>
  <cp:lastModifiedBy>Meletios Lioulis</cp:lastModifiedBy>
  <dcterms:created xsi:type="dcterms:W3CDTF">2024-07-10T19:26:03Z</dcterms:created>
  <dcterms:modified xsi:type="dcterms:W3CDTF">2024-08-29T03:00:46Z</dcterms:modified>
</cp:coreProperties>
</file>