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lih\Downloads\cuda\"/>
    </mc:Choice>
  </mc:AlternateContent>
  <xr:revisionPtr revIDLastSave="0" documentId="13_ncr:1_{443B0232-9F0D-41C9-8920-6B894BCB1B9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UDA_TIMINGS_GRAPHS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2" l="1"/>
  <c r="D55" i="2"/>
  <c r="E55" i="2"/>
  <c r="F55" i="2"/>
  <c r="G55" i="2"/>
  <c r="H55" i="2"/>
  <c r="I55" i="2"/>
  <c r="J55" i="2"/>
  <c r="K55" i="2"/>
  <c r="L55" i="2"/>
  <c r="M55" i="2"/>
  <c r="N55" i="2"/>
  <c r="O55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T5" i="2" s="1"/>
  <c r="N3" i="2"/>
  <c r="S5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G48" i="2"/>
  <c r="G77" i="2" s="1"/>
  <c r="G47" i="2"/>
  <c r="G76" i="2" s="1"/>
  <c r="G46" i="2"/>
  <c r="G75" i="2" s="1"/>
  <c r="H46" i="2"/>
  <c r="H75" i="2" s="1"/>
  <c r="H48" i="2"/>
  <c r="H77" i="2" s="1"/>
  <c r="H47" i="2"/>
  <c r="H76" i="2" s="1"/>
  <c r="I46" i="2"/>
  <c r="I75" i="2" s="1"/>
  <c r="I47" i="2"/>
  <c r="I76" i="2" s="1"/>
  <c r="I48" i="2"/>
  <c r="I77" i="2" s="1"/>
  <c r="J48" i="2"/>
  <c r="J77" i="2" s="1"/>
  <c r="J47" i="2"/>
  <c r="J76" i="2" s="1"/>
  <c r="J46" i="2"/>
  <c r="J75" i="2" s="1"/>
  <c r="K48" i="2"/>
  <c r="K77" i="2" s="1"/>
  <c r="K47" i="2"/>
  <c r="K76" i="2" s="1"/>
  <c r="K46" i="2"/>
  <c r="K75" i="2" s="1"/>
  <c r="L46" i="2"/>
  <c r="L75" i="2" s="1"/>
  <c r="L47" i="2"/>
  <c r="L76" i="2" s="1"/>
  <c r="L48" i="2"/>
  <c r="L77" i="2" s="1"/>
  <c r="M48" i="2"/>
  <c r="M77" i="2" s="1"/>
  <c r="M47" i="2"/>
  <c r="M76" i="2" s="1"/>
  <c r="M46" i="2"/>
  <c r="M75" i="2" s="1"/>
  <c r="F48" i="2"/>
  <c r="F77" i="2" s="1"/>
  <c r="F47" i="2"/>
  <c r="F76" i="2" s="1"/>
  <c r="F46" i="2"/>
  <c r="F75" i="2" s="1"/>
  <c r="E44" i="2"/>
  <c r="E73" i="2" s="1"/>
  <c r="E45" i="2"/>
  <c r="E74" i="2" s="1"/>
  <c r="E46" i="2"/>
  <c r="E75" i="2" s="1"/>
  <c r="E47" i="2"/>
  <c r="E48" i="2"/>
  <c r="E77" i="2" s="1"/>
  <c r="D48" i="2"/>
  <c r="D47" i="2"/>
  <c r="D76" i="2" s="1"/>
  <c r="D46" i="2"/>
  <c r="D75" i="2" s="1"/>
  <c r="D33" i="2"/>
  <c r="D62" i="2" s="1"/>
  <c r="F45" i="2"/>
  <c r="F74" i="2" s="1"/>
  <c r="G45" i="2"/>
  <c r="G74" i="2" s="1"/>
  <c r="H45" i="2"/>
  <c r="H74" i="2" s="1"/>
  <c r="I45" i="2"/>
  <c r="I74" i="2" s="1"/>
  <c r="J45" i="2"/>
  <c r="J74" i="2" s="1"/>
  <c r="K45" i="2"/>
  <c r="K74" i="2" s="1"/>
  <c r="L45" i="2"/>
  <c r="L74" i="2" s="1"/>
  <c r="M45" i="2"/>
  <c r="M74" i="2" s="1"/>
  <c r="D45" i="2"/>
  <c r="D74" i="2" s="1"/>
  <c r="O29" i="2"/>
  <c r="T4" i="2" s="1"/>
  <c r="N29" i="2"/>
  <c r="S4" i="2" s="1"/>
  <c r="F44" i="2"/>
  <c r="F73" i="2" s="1"/>
  <c r="G44" i="2"/>
  <c r="G73" i="2" s="1"/>
  <c r="H44" i="2"/>
  <c r="H73" i="2" s="1"/>
  <c r="I44" i="2"/>
  <c r="I73" i="2" s="1"/>
  <c r="J44" i="2"/>
  <c r="J73" i="2" s="1"/>
  <c r="K44" i="2"/>
  <c r="K73" i="2" s="1"/>
  <c r="L44" i="2"/>
  <c r="L73" i="2" s="1"/>
  <c r="M44" i="2"/>
  <c r="M73" i="2" s="1"/>
  <c r="E43" i="2"/>
  <c r="E72" i="2" s="1"/>
  <c r="F43" i="2"/>
  <c r="F72" i="2" s="1"/>
  <c r="G43" i="2"/>
  <c r="G72" i="2" s="1"/>
  <c r="H43" i="2"/>
  <c r="H72" i="2" s="1"/>
  <c r="I43" i="2"/>
  <c r="I72" i="2" s="1"/>
  <c r="J43" i="2"/>
  <c r="J72" i="2" s="1"/>
  <c r="K43" i="2"/>
  <c r="K72" i="2" s="1"/>
  <c r="L43" i="2"/>
  <c r="L72" i="2" s="1"/>
  <c r="M43" i="2"/>
  <c r="M72" i="2" s="1"/>
  <c r="E42" i="2"/>
  <c r="E71" i="2" s="1"/>
  <c r="F42" i="2"/>
  <c r="F71" i="2" s="1"/>
  <c r="G42" i="2"/>
  <c r="G71" i="2" s="1"/>
  <c r="H42" i="2"/>
  <c r="H71" i="2" s="1"/>
  <c r="I42" i="2"/>
  <c r="I71" i="2" s="1"/>
  <c r="J42" i="2"/>
  <c r="J71" i="2" s="1"/>
  <c r="K42" i="2"/>
  <c r="K71" i="2" s="1"/>
  <c r="L42" i="2"/>
  <c r="L71" i="2" s="1"/>
  <c r="M42" i="2"/>
  <c r="M71" i="2" s="1"/>
  <c r="E41" i="2"/>
  <c r="E70" i="2" s="1"/>
  <c r="F41" i="2"/>
  <c r="F70" i="2" s="1"/>
  <c r="G41" i="2"/>
  <c r="G70" i="2" s="1"/>
  <c r="H41" i="2"/>
  <c r="H70" i="2" s="1"/>
  <c r="I41" i="2"/>
  <c r="I70" i="2" s="1"/>
  <c r="J41" i="2"/>
  <c r="J70" i="2" s="1"/>
  <c r="K41" i="2"/>
  <c r="K70" i="2" s="1"/>
  <c r="L41" i="2"/>
  <c r="L70" i="2" s="1"/>
  <c r="M41" i="2"/>
  <c r="M70" i="2" s="1"/>
  <c r="E40" i="2"/>
  <c r="E69" i="2" s="1"/>
  <c r="F40" i="2"/>
  <c r="F69" i="2" s="1"/>
  <c r="G40" i="2"/>
  <c r="G69" i="2" s="1"/>
  <c r="H40" i="2"/>
  <c r="H69" i="2" s="1"/>
  <c r="I40" i="2"/>
  <c r="I69" i="2" s="1"/>
  <c r="J40" i="2"/>
  <c r="J69" i="2" s="1"/>
  <c r="K40" i="2"/>
  <c r="K69" i="2" s="1"/>
  <c r="L40" i="2"/>
  <c r="L69" i="2" s="1"/>
  <c r="M40" i="2"/>
  <c r="M69" i="2" s="1"/>
  <c r="E39" i="2"/>
  <c r="E68" i="2" s="1"/>
  <c r="F39" i="2"/>
  <c r="F68" i="2" s="1"/>
  <c r="G39" i="2"/>
  <c r="G68" i="2" s="1"/>
  <c r="H39" i="2"/>
  <c r="H68" i="2" s="1"/>
  <c r="I39" i="2"/>
  <c r="I68" i="2" s="1"/>
  <c r="J39" i="2"/>
  <c r="J68" i="2" s="1"/>
  <c r="K39" i="2"/>
  <c r="K68" i="2" s="1"/>
  <c r="L39" i="2"/>
  <c r="L68" i="2" s="1"/>
  <c r="M39" i="2"/>
  <c r="M68" i="2" s="1"/>
  <c r="E38" i="2"/>
  <c r="E67" i="2" s="1"/>
  <c r="F38" i="2"/>
  <c r="F67" i="2" s="1"/>
  <c r="G38" i="2"/>
  <c r="G67" i="2" s="1"/>
  <c r="H38" i="2"/>
  <c r="H67" i="2" s="1"/>
  <c r="I38" i="2"/>
  <c r="I67" i="2" s="1"/>
  <c r="J38" i="2"/>
  <c r="J67" i="2" s="1"/>
  <c r="K38" i="2"/>
  <c r="K67" i="2" s="1"/>
  <c r="L38" i="2"/>
  <c r="L67" i="2" s="1"/>
  <c r="M38" i="2"/>
  <c r="M67" i="2" s="1"/>
  <c r="E37" i="2"/>
  <c r="E66" i="2" s="1"/>
  <c r="F37" i="2"/>
  <c r="F66" i="2" s="1"/>
  <c r="G37" i="2"/>
  <c r="G66" i="2" s="1"/>
  <c r="H37" i="2"/>
  <c r="H66" i="2" s="1"/>
  <c r="I37" i="2"/>
  <c r="I66" i="2" s="1"/>
  <c r="J37" i="2"/>
  <c r="J66" i="2" s="1"/>
  <c r="K37" i="2"/>
  <c r="K66" i="2" s="1"/>
  <c r="L37" i="2"/>
  <c r="L66" i="2" s="1"/>
  <c r="M37" i="2"/>
  <c r="M66" i="2" s="1"/>
  <c r="E36" i="2"/>
  <c r="E65" i="2" s="1"/>
  <c r="F36" i="2"/>
  <c r="F65" i="2" s="1"/>
  <c r="G36" i="2"/>
  <c r="G65" i="2" s="1"/>
  <c r="H36" i="2"/>
  <c r="H65" i="2" s="1"/>
  <c r="I36" i="2"/>
  <c r="I65" i="2" s="1"/>
  <c r="J36" i="2"/>
  <c r="J65" i="2" s="1"/>
  <c r="K36" i="2"/>
  <c r="K65" i="2" s="1"/>
  <c r="L36" i="2"/>
  <c r="L65" i="2" s="1"/>
  <c r="M36" i="2"/>
  <c r="M65" i="2" s="1"/>
  <c r="E35" i="2"/>
  <c r="E64" i="2" s="1"/>
  <c r="F35" i="2"/>
  <c r="F64" i="2" s="1"/>
  <c r="G35" i="2"/>
  <c r="G64" i="2" s="1"/>
  <c r="H35" i="2"/>
  <c r="H64" i="2" s="1"/>
  <c r="I35" i="2"/>
  <c r="I64" i="2" s="1"/>
  <c r="J35" i="2"/>
  <c r="J64" i="2" s="1"/>
  <c r="K35" i="2"/>
  <c r="K64" i="2" s="1"/>
  <c r="L35" i="2"/>
  <c r="L64" i="2" s="1"/>
  <c r="M35" i="2"/>
  <c r="M64" i="2" s="1"/>
  <c r="E34" i="2"/>
  <c r="E63" i="2" s="1"/>
  <c r="F34" i="2"/>
  <c r="F63" i="2" s="1"/>
  <c r="G34" i="2"/>
  <c r="G63" i="2" s="1"/>
  <c r="H34" i="2"/>
  <c r="H63" i="2" s="1"/>
  <c r="I34" i="2"/>
  <c r="I63" i="2" s="1"/>
  <c r="J34" i="2"/>
  <c r="J63" i="2" s="1"/>
  <c r="K34" i="2"/>
  <c r="K63" i="2" s="1"/>
  <c r="L34" i="2"/>
  <c r="L63" i="2" s="1"/>
  <c r="M34" i="2"/>
  <c r="M63" i="2" s="1"/>
  <c r="E33" i="2"/>
  <c r="E62" i="2" s="1"/>
  <c r="F33" i="2"/>
  <c r="F62" i="2" s="1"/>
  <c r="G33" i="2"/>
  <c r="G62" i="2" s="1"/>
  <c r="H33" i="2"/>
  <c r="H62" i="2" s="1"/>
  <c r="I33" i="2"/>
  <c r="I62" i="2" s="1"/>
  <c r="J33" i="2"/>
  <c r="J62" i="2" s="1"/>
  <c r="K33" i="2"/>
  <c r="K62" i="2" s="1"/>
  <c r="L33" i="2"/>
  <c r="L62" i="2" s="1"/>
  <c r="M33" i="2"/>
  <c r="M62" i="2" s="1"/>
  <c r="D43" i="2"/>
  <c r="D72" i="2" s="1"/>
  <c r="D44" i="2"/>
  <c r="D73" i="2" s="1"/>
  <c r="D42" i="2"/>
  <c r="D71" i="2" s="1"/>
  <c r="D41" i="2"/>
  <c r="D70" i="2" s="1"/>
  <c r="D40" i="2"/>
  <c r="D69" i="2" s="1"/>
  <c r="D39" i="2"/>
  <c r="D68" i="2" s="1"/>
  <c r="D38" i="2"/>
  <c r="D67" i="2" s="1"/>
  <c r="D37" i="2"/>
  <c r="D66" i="2" s="1"/>
  <c r="D36" i="2"/>
  <c r="D65" i="2" s="1"/>
  <c r="D35" i="2"/>
  <c r="D64" i="2" s="1"/>
  <c r="D34" i="2"/>
  <c r="D63" i="2" s="1"/>
  <c r="D32" i="2"/>
  <c r="D61" i="2" s="1"/>
  <c r="E32" i="2"/>
  <c r="E61" i="2" s="1"/>
  <c r="F32" i="2"/>
  <c r="F61" i="2" s="1"/>
  <c r="G32" i="2"/>
  <c r="G61" i="2" s="1"/>
  <c r="H32" i="2"/>
  <c r="I32" i="2"/>
  <c r="J32" i="2"/>
  <c r="K32" i="2"/>
  <c r="L32" i="2"/>
  <c r="M32" i="2"/>
  <c r="P62" i="2" l="1"/>
  <c r="D82" i="2" s="1"/>
  <c r="P63" i="2"/>
  <c r="E82" i="2" s="1"/>
  <c r="O47" i="2"/>
  <c r="S55" i="2" s="1"/>
  <c r="P73" i="2"/>
  <c r="O82" i="2" s="1"/>
  <c r="O73" i="2"/>
  <c r="O81" i="2" s="1"/>
  <c r="P74" i="2"/>
  <c r="P82" i="2" s="1"/>
  <c r="O74" i="2"/>
  <c r="P81" i="2" s="1"/>
  <c r="O68" i="2"/>
  <c r="J81" i="2" s="1"/>
  <c r="P70" i="2"/>
  <c r="L82" i="2" s="1"/>
  <c r="O70" i="2"/>
  <c r="L81" i="2" s="1"/>
  <c r="P71" i="2"/>
  <c r="M82" i="2" s="1"/>
  <c r="O71" i="2"/>
  <c r="M81" i="2" s="1"/>
  <c r="P64" i="2"/>
  <c r="F82" i="2" s="1"/>
  <c r="O64" i="2"/>
  <c r="F81" i="2" s="1"/>
  <c r="P66" i="2"/>
  <c r="H82" i="2" s="1"/>
  <c r="P72" i="2"/>
  <c r="N82" i="2" s="1"/>
  <c r="O72" i="2"/>
  <c r="N81" i="2" s="1"/>
  <c r="P69" i="2"/>
  <c r="K82" i="2" s="1"/>
  <c r="P65" i="2"/>
  <c r="G82" i="2" s="1"/>
  <c r="O65" i="2"/>
  <c r="G81" i="2" s="1"/>
  <c r="P67" i="2"/>
  <c r="O67" i="2"/>
  <c r="I81" i="2" s="1"/>
  <c r="P75" i="2"/>
  <c r="Q82" i="2" s="1"/>
  <c r="O75" i="2"/>
  <c r="Q81" i="2" s="1"/>
  <c r="E76" i="2"/>
  <c r="O76" i="2" s="1"/>
  <c r="R81" i="2" s="1"/>
  <c r="O63" i="2"/>
  <c r="E81" i="2" s="1"/>
  <c r="O62" i="2"/>
  <c r="D81" i="2" s="1"/>
  <c r="O69" i="2"/>
  <c r="K81" i="2" s="1"/>
  <c r="P68" i="2"/>
  <c r="J82" i="2" s="1"/>
  <c r="Q48" i="2"/>
  <c r="T54" i="2" s="1"/>
  <c r="T56" i="2" s="1"/>
  <c r="D77" i="2"/>
  <c r="Q46" i="2"/>
  <c r="R54" i="2" s="1"/>
  <c r="R56" i="2" s="1"/>
  <c r="Q47" i="2"/>
  <c r="S54" i="2" s="1"/>
  <c r="S56" i="2" s="1"/>
  <c r="O66" i="2"/>
  <c r="H81" i="2" s="1"/>
  <c r="O46" i="2"/>
  <c r="R55" i="2" s="1"/>
  <c r="O33" i="2"/>
  <c r="O48" i="2"/>
  <c r="T55" i="2" s="1"/>
  <c r="O45" i="2"/>
  <c r="Q55" i="2" s="1"/>
  <c r="Q45" i="2"/>
  <c r="H61" i="2"/>
  <c r="J61" i="2" s="1"/>
  <c r="L61" i="2" s="1"/>
  <c r="I61" i="2"/>
  <c r="K61" i="2" s="1"/>
  <c r="M61" i="2" s="1"/>
  <c r="Q39" i="2"/>
  <c r="K54" i="2" s="1"/>
  <c r="K56" i="2" s="1"/>
  <c r="Q34" i="2"/>
  <c r="F54" i="2" s="1"/>
  <c r="F56" i="2" s="1"/>
  <c r="Q32" i="2"/>
  <c r="D54" i="2" s="1"/>
  <c r="D56" i="2" s="1"/>
  <c r="Q41" i="2"/>
  <c r="M54" i="2" s="1"/>
  <c r="M56" i="2" s="1"/>
  <c r="Q40" i="2"/>
  <c r="L54" i="2" s="1"/>
  <c r="L56" i="2" s="1"/>
  <c r="Q35" i="2"/>
  <c r="G54" i="2" s="1"/>
  <c r="G56" i="2" s="1"/>
  <c r="O34" i="2"/>
  <c r="O42" i="2"/>
  <c r="Q33" i="2"/>
  <c r="E54" i="2" s="1"/>
  <c r="E56" i="2" s="1"/>
  <c r="O41" i="2"/>
  <c r="O35" i="2"/>
  <c r="Q44" i="2"/>
  <c r="P54" i="2" s="1"/>
  <c r="P56" i="2" s="1"/>
  <c r="Q42" i="2"/>
  <c r="N54" i="2" s="1"/>
  <c r="N56" i="2" s="1"/>
  <c r="Q36" i="2"/>
  <c r="H54" i="2" s="1"/>
  <c r="H56" i="2" s="1"/>
  <c r="O43" i="2"/>
  <c r="Q37" i="2"/>
  <c r="I54" i="2" s="1"/>
  <c r="I56" i="2" s="1"/>
  <c r="Q38" i="2"/>
  <c r="J54" i="2" s="1"/>
  <c r="J56" i="2" s="1"/>
  <c r="Q43" i="2"/>
  <c r="O54" i="2" s="1"/>
  <c r="O56" i="2" s="1"/>
  <c r="O40" i="2"/>
  <c r="O39" i="2"/>
  <c r="O38" i="2"/>
  <c r="O32" i="2"/>
  <c r="O37" i="2"/>
  <c r="O44" i="2"/>
  <c r="P55" i="2" s="1"/>
  <c r="O36" i="2"/>
  <c r="P76" i="2" l="1"/>
  <c r="R82" i="2" s="1"/>
  <c r="P77" i="2"/>
  <c r="S82" i="2" s="1"/>
  <c r="O77" i="2"/>
  <c r="S81" i="2" s="1"/>
  <c r="Q54" i="2"/>
  <c r="Q56" i="2" s="1"/>
  <c r="O61" i="2"/>
  <c r="C81" i="2" s="1"/>
  <c r="P61" i="2"/>
  <c r="C82" i="2" s="1"/>
</calcChain>
</file>

<file path=xl/sharedStrings.xml><?xml version="1.0" encoding="utf-8"?>
<sst xmlns="http://schemas.openxmlformats.org/spreadsheetml/2006/main" count="41" uniqueCount="23">
  <si>
    <t>Serial</t>
  </si>
  <si>
    <t>herhalingen</t>
  </si>
  <si>
    <t>SD</t>
  </si>
  <si>
    <t>Speedup Factor</t>
  </si>
  <si>
    <t>Calculated Factor</t>
  </si>
  <si>
    <t>Gemeten Speedup</t>
  </si>
  <si>
    <t>Maximale Speedup</t>
  </si>
  <si>
    <t xml:space="preserve">Maximale Speedup </t>
  </si>
  <si>
    <t>Efficiente</t>
  </si>
  <si>
    <t>Efficientie</t>
  </si>
  <si>
    <t>Avg Efficientie</t>
  </si>
  <si>
    <t>blocks</t>
  </si>
  <si>
    <t>threads 512 --input data/100000x5.csv --output outputCuda/output100000x5.csv --seed 1953139 --k 20 --repetitions 40;</t>
  </si>
  <si>
    <t>Blocks</t>
  </si>
  <si>
    <t>Tijd in Seconden</t>
  </si>
  <si>
    <t>Cuda (1 block, 512 threads per block)</t>
  </si>
  <si>
    <t>Gemiddeld Uitvoertijd (s)</t>
  </si>
  <si>
    <t>Avg (s)</t>
  </si>
  <si>
    <t>Threads</t>
  </si>
  <si>
    <t>AVG (s)</t>
  </si>
  <si>
    <t>SD (s)</t>
  </si>
  <si>
    <t># Blocks</t>
  </si>
  <si>
    <t>UNTILL 128 DONE ON WICE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</si>
</sst>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&amp; Cuda (1 block, 512 threads per block)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CUDA_TIMINGS_GRAPHS!$R$4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CUDA_TIMINGS_GRAPHS!$T$4</c:f>
                <c:numCache>
                  <c:formatCode>General</c:formatCode>
                  <c:ptCount val="1"/>
                  <c:pt idx="0">
                    <c:v>0.27971601948325259</c:v>
                  </c:pt>
                </c:numCache>
              </c:numRef>
            </c:plus>
            <c:minus>
              <c:numRef>
                <c:f>CUDA_TIMINGS_GRAPHS!$T$4</c:f>
                <c:numCache>
                  <c:formatCode>General</c:formatCode>
                  <c:ptCount val="1"/>
                  <c:pt idx="0">
                    <c:v>0.27971601948325259</c:v>
                  </c:pt>
                </c:numCache>
              </c:numRef>
            </c:minus>
          </c:errBars>
          <c:cat>
            <c:numRef>
              <c:f>CUDA_TIMINGS_GRAPHS!$D$1:$M$1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CUDA_TIMINGS_GRAPHS!$S$4</c:f>
              <c:numCache>
                <c:formatCode>General</c:formatCode>
                <c:ptCount val="1"/>
                <c:pt idx="0">
                  <c:v>56.70595999999999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0-4661-9F6A-7BD4243BC57C}"/>
            </c:ext>
          </c:extLst>
        </c:ser>
        <c:ser>
          <c:idx val="1"/>
          <c:order val="1"/>
          <c:tx>
            <c:strRef>
              <c:f>CUDA_TIMINGS_GRAPHS!$R$5</c:f>
              <c:strCache>
                <c:ptCount val="1"/>
                <c:pt idx="0">
                  <c:v>Cuda (1 block, 512 threads per block)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CUDA_TIMINGS_GRAPHS!$T$5</c:f>
                <c:numCache>
                  <c:formatCode>General</c:formatCode>
                  <c:ptCount val="1"/>
                  <c:pt idx="0">
                    <c:v>0.17772516391577445</c:v>
                  </c:pt>
                </c:numCache>
              </c:numRef>
            </c:plus>
            <c:minus>
              <c:numRef>
                <c:f>CUDA_TIMINGS_GRAPHS!$T$5</c:f>
                <c:numCache>
                  <c:formatCode>General</c:formatCode>
                  <c:ptCount val="1"/>
                  <c:pt idx="0">
                    <c:v>0.17772516391577445</c:v>
                  </c:pt>
                </c:numCache>
              </c:numRef>
            </c:minus>
          </c:errBars>
          <c:cat>
            <c:numRef>
              <c:f>CUDA_TIMINGS_GRAPHS!$D$1:$M$1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CUDA_TIMINGS_GRAPHS!$S$5</c:f>
              <c:numCache>
                <c:formatCode>General</c:formatCode>
                <c:ptCount val="1"/>
                <c:pt idx="0">
                  <c:v>12.178149999999999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0-4661-9F6A-7BD4243B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2864"/>
        <c:axId val="1402135862"/>
      </c:lineChart>
      <c:catAx>
        <c:axId val="19273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02135862"/>
        <c:crosses val="autoZero"/>
        <c:auto val="1"/>
        <c:lblAlgn val="ctr"/>
        <c:lblOffset val="100"/>
        <c:noMultiLvlLbl val="1"/>
      </c:catAx>
      <c:valAx>
        <c:axId val="140213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Gemiddelde Uitvoertijd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732864"/>
        <c:crosses val="autoZero"/>
        <c:crossBetween val="between"/>
      </c:valAx>
      <c:spPr>
        <a:noFill/>
        <a:ln w="12700"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showDLblsOverMax val="1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(512 threads</a:t>
            </a:r>
            <a:r>
              <a:rPr lang="en-US" baseline="0"/>
              <a:t> per block)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CUDA_TIMINGS_GRAPHS!$O$3:$O$19</c15:sqref>
                    </c15:fullRef>
                  </c:ext>
                </c:extLst>
                <c:f>CUDA_TIMINGS_GRAPHS!$O$3:$O$14</c:f>
                <c:numCache>
                  <c:formatCode>General</c:formatCode>
                  <c:ptCount val="12"/>
                  <c:pt idx="0">
                    <c:v>0.17772516391577445</c:v>
                  </c:pt>
                  <c:pt idx="1">
                    <c:v>0.20740181204608618</c:v>
                  </c:pt>
                  <c:pt idx="2">
                    <c:v>0.25750200907306847</c:v>
                  </c:pt>
                  <c:pt idx="3">
                    <c:v>0.1908264306437194</c:v>
                  </c:pt>
                  <c:pt idx="4">
                    <c:v>0.24997717314453607</c:v>
                  </c:pt>
                  <c:pt idx="5">
                    <c:v>0.23656946693190239</c:v>
                  </c:pt>
                  <c:pt idx="6">
                    <c:v>0.24413294443123937</c:v>
                  </c:pt>
                  <c:pt idx="7">
                    <c:v>0.25276329349369109</c:v>
                  </c:pt>
                  <c:pt idx="8">
                    <c:v>0.23116693650789336</c:v>
                  </c:pt>
                  <c:pt idx="9">
                    <c:v>0.22681980966054199</c:v>
                  </c:pt>
                  <c:pt idx="10">
                    <c:v>0.21898752217116538</c:v>
                  </c:pt>
                  <c:pt idx="11">
                    <c:v>0.24129349069131562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CUDA_TIMINGS_GRAPHS!$O$3:$O$19</c15:sqref>
                    </c15:fullRef>
                  </c:ext>
                </c:extLst>
                <c:f>CUDA_TIMINGS_GRAPHS!$O$3:$O$14</c:f>
                <c:numCache>
                  <c:formatCode>General</c:formatCode>
                  <c:ptCount val="12"/>
                  <c:pt idx="0">
                    <c:v>0.17772516391577445</c:v>
                  </c:pt>
                  <c:pt idx="1">
                    <c:v>0.20740181204608618</c:v>
                  </c:pt>
                  <c:pt idx="2">
                    <c:v>0.25750200907306847</c:v>
                  </c:pt>
                  <c:pt idx="3">
                    <c:v>0.1908264306437194</c:v>
                  </c:pt>
                  <c:pt idx="4">
                    <c:v>0.24997717314453607</c:v>
                  </c:pt>
                  <c:pt idx="5">
                    <c:v>0.23656946693190239</c:v>
                  </c:pt>
                  <c:pt idx="6">
                    <c:v>0.24413294443123937</c:v>
                  </c:pt>
                  <c:pt idx="7">
                    <c:v>0.25276329349369109</c:v>
                  </c:pt>
                  <c:pt idx="8">
                    <c:v>0.23116693650789336</c:v>
                  </c:pt>
                  <c:pt idx="9">
                    <c:v>0.22681980966054199</c:v>
                  </c:pt>
                  <c:pt idx="10">
                    <c:v>0.21898752217116538</c:v>
                  </c:pt>
                  <c:pt idx="11">
                    <c:v>0.24129349069131562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CUDA_TIMINGS_GRAPHS!$B$3:$B$19</c15:sqref>
                  </c15:fullRef>
                </c:ext>
              </c:extLst>
              <c:f>CUDA_TIMINGS_GRAPHS!$B$3:$B$14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CUDA_TIMINGS_GRAPHS!$N$3:$N$19</c15:sqref>
                  </c15:fullRef>
                </c:ext>
              </c:extLst>
              <c:f>CUDA_TIMINGS_GRAPHS!$N$3:$N$14</c:f>
              <c:numCache>
                <c:formatCode>General</c:formatCode>
                <c:ptCount val="12"/>
                <c:pt idx="0">
                  <c:v>12.178149999999999</c:v>
                </c:pt>
                <c:pt idx="1">
                  <c:v>7.168482</c:v>
                </c:pt>
                <c:pt idx="2">
                  <c:v>5.2087310000000002</c:v>
                </c:pt>
                <c:pt idx="3">
                  <c:v>4.5671110000000006</c:v>
                </c:pt>
                <c:pt idx="4">
                  <c:v>4.5366559999999998</c:v>
                </c:pt>
                <c:pt idx="5">
                  <c:v>4.4822319999999998</c:v>
                </c:pt>
                <c:pt idx="6">
                  <c:v>4.4713070000000004</c:v>
                </c:pt>
                <c:pt idx="7">
                  <c:v>4.507854</c:v>
                </c:pt>
                <c:pt idx="8">
                  <c:v>4.4400169999999992</c:v>
                </c:pt>
                <c:pt idx="9">
                  <c:v>4.4784209999999991</c:v>
                </c:pt>
                <c:pt idx="10">
                  <c:v>4.4163199999999998</c:v>
                </c:pt>
                <c:pt idx="11">
                  <c:v>4.5169249999999996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B-4A70-A8EC-8F83134D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41040"/>
        <c:axId val="721581184"/>
      </c:lineChart>
      <c:catAx>
        <c:axId val="7257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blocks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1581184"/>
        <c:crosses val="autoZero"/>
        <c:auto val="0"/>
        <c:lblAlgn val="ctr"/>
        <c:lblOffset val="100"/>
        <c:noMultiLvlLbl val="0"/>
      </c:catAx>
      <c:valAx>
        <c:axId val="7215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Uitvoertijd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5741040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342513</xdr:colOff>
      <xdr:row>0</xdr:row>
      <xdr:rowOff>0</xdr:rowOff>
    </xdr:from>
    <xdr:ext cx="8266499" cy="554783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28</xdr:col>
      <xdr:colOff>87777</xdr:colOff>
      <xdr:row>34</xdr:row>
      <xdr:rowOff>96410</xdr:rowOff>
    </xdr:from>
    <xdr:to>
      <xdr:col>41</xdr:col>
      <xdr:colOff>640548</xdr:colOff>
      <xdr:row>64</xdr:row>
      <xdr:rowOff>130718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30B8A-4F75-B551-457B-15F7A194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82"/>
  <sheetViews>
    <sheetView tabSelected="1" zoomScale="70" zoomScaleNormal="70" workbookViewId="0">
      <selection activeCell="R42" sqref="R42"/>
    </sheetView>
  </sheetViews>
  <sheetFormatPr defaultColWidth="12.42578125" defaultRowHeight="15.75" customHeight="1" x14ac:dyDescent="0.2"/>
  <cols>
    <col min="1" max="1" width="96.42578125" bestFit="1" customWidth="1"/>
    <col min="2" max="2" width="15.7109375" bestFit="1" customWidth="1"/>
    <col min="3" max="3" width="22.42578125" bestFit="1" customWidth="1"/>
    <col min="5" max="5" width="15.85546875" bestFit="1" customWidth="1"/>
    <col min="16" max="16" width="15" bestFit="1" customWidth="1"/>
    <col min="17" max="17" width="16.7109375" bestFit="1" customWidth="1"/>
    <col min="18" max="18" width="32.7109375" bestFit="1" customWidth="1"/>
    <col min="19" max="19" width="21.5703125" bestFit="1" customWidth="1"/>
    <col min="20" max="20" width="18.85546875" bestFit="1" customWidth="1"/>
    <col min="24" max="24" width="15.140625" bestFit="1" customWidth="1"/>
  </cols>
  <sheetData>
    <row r="1" spans="1:24" ht="12.75" x14ac:dyDescent="0.2">
      <c r="A1" s="1" t="s">
        <v>12</v>
      </c>
      <c r="C1" s="2" t="s">
        <v>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5" t="s">
        <v>17</v>
      </c>
      <c r="O1" s="5" t="s">
        <v>2</v>
      </c>
      <c r="P1" s="5"/>
      <c r="Q1" s="2" t="s">
        <v>4</v>
      </c>
    </row>
    <row r="2" spans="1:24" ht="12.75" x14ac:dyDescent="0.2">
      <c r="A2" s="1"/>
      <c r="B2" s="1" t="s">
        <v>11</v>
      </c>
      <c r="N2" s="3"/>
      <c r="O2" s="3"/>
      <c r="P2" s="1"/>
    </row>
    <row r="3" spans="1:24" ht="12.75" x14ac:dyDescent="0.2">
      <c r="A3" s="1"/>
      <c r="B3" s="1">
        <v>1</v>
      </c>
      <c r="D3" s="1">
        <v>12.414899999999999</v>
      </c>
      <c r="E3" s="1">
        <v>12.1226</v>
      </c>
      <c r="F3" s="1">
        <v>12.4008</v>
      </c>
      <c r="G3" s="1">
        <v>12.141999999999999</v>
      </c>
      <c r="H3" s="1">
        <v>12.1562</v>
      </c>
      <c r="I3" s="1">
        <v>12.169499999999999</v>
      </c>
      <c r="J3" s="1">
        <v>11.9842</v>
      </c>
      <c r="K3" s="1">
        <v>12.4239</v>
      </c>
      <c r="L3" s="1">
        <v>11.9777</v>
      </c>
      <c r="M3" s="1">
        <v>11.989699999999999</v>
      </c>
      <c r="N3" s="3">
        <f t="shared" ref="N3:N8" si="0">AVERAGE(D3:M3)</f>
        <v>12.178149999999999</v>
      </c>
      <c r="O3" s="3">
        <f>_xlfn.STDEV.S(D3:M3)</f>
        <v>0.17772516391577445</v>
      </c>
      <c r="P3" s="1"/>
      <c r="R3" s="13"/>
      <c r="S3" s="20" t="s">
        <v>16</v>
      </c>
      <c r="T3" s="21" t="s">
        <v>2</v>
      </c>
      <c r="W3" s="9" t="s">
        <v>18</v>
      </c>
      <c r="X3" s="13" t="s">
        <v>14</v>
      </c>
    </row>
    <row r="4" spans="1:24" ht="12.75" x14ac:dyDescent="0.2">
      <c r="A4" s="1"/>
      <c r="B4" s="1">
        <v>2</v>
      </c>
      <c r="D4" s="1">
        <v>7.3660500000000004</v>
      </c>
      <c r="E4" s="1">
        <v>6.9641599999999997</v>
      </c>
      <c r="F4" s="1">
        <v>6.9541500000000003</v>
      </c>
      <c r="G4" s="1">
        <v>7.1698399999999998</v>
      </c>
      <c r="H4" s="1">
        <v>7.5163700000000002</v>
      </c>
      <c r="I4" s="1">
        <v>6.9719199999999999</v>
      </c>
      <c r="J4" s="1">
        <v>7.1340399999999997</v>
      </c>
      <c r="K4" s="1">
        <v>7.0134400000000001</v>
      </c>
      <c r="L4" s="1">
        <v>7.4428200000000002</v>
      </c>
      <c r="M4" s="1">
        <v>7.1520299999999999</v>
      </c>
      <c r="N4" s="3">
        <f t="shared" si="0"/>
        <v>7.168482</v>
      </c>
      <c r="O4" s="3">
        <f t="shared" ref="O4:O15" si="1">_xlfn.STDEV.S(D4:M4)</f>
        <v>0.20740181204608618</v>
      </c>
      <c r="P4" s="1"/>
      <c r="R4" s="22" t="s">
        <v>0</v>
      </c>
      <c r="S4" s="13">
        <f>N29</f>
        <v>56.70595999999999</v>
      </c>
      <c r="T4" s="13">
        <f>O29</f>
        <v>0.27971601948325259</v>
      </c>
      <c r="W4" s="11">
        <v>128</v>
      </c>
      <c r="X4" s="14">
        <v>4.82395</v>
      </c>
    </row>
    <row r="5" spans="1:24" ht="12.75" x14ac:dyDescent="0.2">
      <c r="A5" s="1"/>
      <c r="B5" s="1">
        <v>4</v>
      </c>
      <c r="D5" s="1">
        <v>5.1004699999999996</v>
      </c>
      <c r="E5" s="1">
        <v>5.0353599999999998</v>
      </c>
      <c r="F5" s="1">
        <v>5.0357900000000004</v>
      </c>
      <c r="G5" s="1">
        <v>5.5628599999999997</v>
      </c>
      <c r="H5" s="1">
        <v>5.0338200000000004</v>
      </c>
      <c r="I5" s="1">
        <v>5.1256199999999996</v>
      </c>
      <c r="J5" s="1">
        <v>5.2184900000000001</v>
      </c>
      <c r="K5" s="1">
        <v>5.1043900000000004</v>
      </c>
      <c r="L5" s="1">
        <v>5.7877900000000002</v>
      </c>
      <c r="M5" s="1">
        <v>5.0827200000000001</v>
      </c>
      <c r="N5" s="3">
        <f t="shared" si="0"/>
        <v>5.2087310000000002</v>
      </c>
      <c r="O5" s="3">
        <f t="shared" si="1"/>
        <v>0.25750200907306847</v>
      </c>
      <c r="P5" s="1"/>
      <c r="R5" s="9" t="s">
        <v>15</v>
      </c>
      <c r="S5" s="13">
        <f>N3</f>
        <v>12.178149999999999</v>
      </c>
      <c r="T5" s="13">
        <f>O3</f>
        <v>0.17772516391577445</v>
      </c>
      <c r="W5" s="11">
        <v>256</v>
      </c>
      <c r="X5" s="14">
        <v>4.5078199999999997</v>
      </c>
    </row>
    <row r="6" spans="1:24" ht="12.75" x14ac:dyDescent="0.2">
      <c r="A6" s="1"/>
      <c r="B6" s="1">
        <v>8</v>
      </c>
      <c r="D6" s="1">
        <v>4.4334800000000003</v>
      </c>
      <c r="E6" s="1">
        <v>4.5804900000000002</v>
      </c>
      <c r="F6" s="1">
        <v>4.44156</v>
      </c>
      <c r="G6" s="1">
        <v>4.42943</v>
      </c>
      <c r="H6" s="1">
        <v>5.0319900000000004</v>
      </c>
      <c r="I6" s="1">
        <v>4.7312799999999999</v>
      </c>
      <c r="J6" s="1">
        <v>4.4512099999999997</v>
      </c>
      <c r="K6" s="1">
        <v>4.43384</v>
      </c>
      <c r="L6" s="1">
        <v>4.58779</v>
      </c>
      <c r="M6" s="1">
        <v>4.5500400000000001</v>
      </c>
      <c r="N6" s="3">
        <f t="shared" si="0"/>
        <v>4.5671110000000006</v>
      </c>
      <c r="O6" s="3">
        <f t="shared" si="1"/>
        <v>0.1908264306437194</v>
      </c>
      <c r="P6" s="1"/>
      <c r="W6" s="11">
        <v>512</v>
      </c>
      <c r="X6" s="14">
        <v>4.3611800000000001</v>
      </c>
    </row>
    <row r="7" spans="1:24" ht="12.75" x14ac:dyDescent="0.2">
      <c r="A7" s="1"/>
      <c r="B7" s="1">
        <v>16</v>
      </c>
      <c r="D7" s="1">
        <v>4.5485899999999999</v>
      </c>
      <c r="E7" s="1">
        <v>4.7495799999999999</v>
      </c>
      <c r="F7" s="1">
        <v>4.4428099999999997</v>
      </c>
      <c r="G7" s="1">
        <v>4.3867399999999996</v>
      </c>
      <c r="H7" s="1">
        <v>4.4307499999999997</v>
      </c>
      <c r="I7" s="1">
        <v>4.4534799999999999</v>
      </c>
      <c r="J7" s="1">
        <v>4.4405799999999997</v>
      </c>
      <c r="K7" s="1">
        <v>5.1718299999999999</v>
      </c>
      <c r="L7" s="1">
        <v>4.3691199999999997</v>
      </c>
      <c r="M7" s="1">
        <v>4.3730799999999999</v>
      </c>
      <c r="N7" s="3">
        <f t="shared" si="0"/>
        <v>4.5366559999999998</v>
      </c>
      <c r="O7" s="3">
        <f t="shared" si="1"/>
        <v>0.24997717314453607</v>
      </c>
      <c r="P7" s="1"/>
      <c r="W7" s="12">
        <v>1024</v>
      </c>
      <c r="X7" s="15">
        <v>4.5856500000000002</v>
      </c>
    </row>
    <row r="8" spans="1:24" ht="12.75" x14ac:dyDescent="0.2">
      <c r="A8" s="1"/>
      <c r="B8" s="1">
        <v>32</v>
      </c>
      <c r="D8" s="1">
        <v>4.3426099999999996</v>
      </c>
      <c r="E8" s="1">
        <v>4.51952</v>
      </c>
      <c r="F8" s="1">
        <v>4.3396600000000003</v>
      </c>
      <c r="G8" s="1">
        <v>4.9903000000000004</v>
      </c>
      <c r="H8" s="1">
        <v>4.40456</v>
      </c>
      <c r="I8" s="1">
        <v>4.3632499999999999</v>
      </c>
      <c r="J8" s="1">
        <v>4.3442400000000001</v>
      </c>
      <c r="K8" s="1">
        <v>4.3554300000000001</v>
      </c>
      <c r="L8" s="1">
        <v>4.3270400000000002</v>
      </c>
      <c r="M8" s="1">
        <v>4.8357099999999997</v>
      </c>
      <c r="N8" s="3">
        <f t="shared" si="0"/>
        <v>4.4822319999999998</v>
      </c>
      <c r="O8" s="3">
        <f t="shared" si="1"/>
        <v>0.23656946693190239</v>
      </c>
      <c r="P8" s="1"/>
    </row>
    <row r="9" spans="1:24" ht="12.75" x14ac:dyDescent="0.2">
      <c r="A9" s="1"/>
      <c r="B9" s="1">
        <v>48</v>
      </c>
      <c r="D9" s="1">
        <v>4.4990800000000002</v>
      </c>
      <c r="E9" s="1">
        <v>4.5016400000000001</v>
      </c>
      <c r="F9" s="1">
        <v>4.3796299999999997</v>
      </c>
      <c r="G9" s="1">
        <v>4.3620999999999999</v>
      </c>
      <c r="H9" s="1">
        <v>4.3488600000000002</v>
      </c>
      <c r="I9" s="1">
        <v>4.3077100000000002</v>
      </c>
      <c r="J9" s="1">
        <v>5.1280799999999997</v>
      </c>
      <c r="K9" s="1">
        <v>4.3681400000000004</v>
      </c>
      <c r="L9" s="1">
        <v>4.5157999999999996</v>
      </c>
      <c r="M9" s="1">
        <v>4.3020300000000002</v>
      </c>
      <c r="N9" s="3">
        <f t="shared" ref="N9:N14" si="2">AVERAGE(D9:M9)</f>
        <v>4.4713070000000004</v>
      </c>
      <c r="O9" s="3">
        <f t="shared" si="1"/>
        <v>0.24413294443123937</v>
      </c>
      <c r="P9" s="1"/>
    </row>
    <row r="10" spans="1:24" ht="12.75" x14ac:dyDescent="0.2">
      <c r="A10" s="1"/>
      <c r="B10" s="1">
        <v>64</v>
      </c>
      <c r="D10" s="1">
        <v>4.3570700000000002</v>
      </c>
      <c r="E10" s="1">
        <v>4.40029</v>
      </c>
      <c r="F10" s="1">
        <v>5.0153400000000001</v>
      </c>
      <c r="G10" s="1">
        <v>4.3448399999999996</v>
      </c>
      <c r="H10" s="1">
        <v>4.3543799999999999</v>
      </c>
      <c r="I10" s="1">
        <v>4.4047400000000003</v>
      </c>
      <c r="J10" s="1">
        <v>4.3522299999999996</v>
      </c>
      <c r="K10" s="1">
        <v>4.3479700000000001</v>
      </c>
      <c r="L10" s="1">
        <v>4.9159600000000001</v>
      </c>
      <c r="M10" s="1">
        <v>4.5857200000000002</v>
      </c>
      <c r="N10" s="3">
        <f t="shared" si="2"/>
        <v>4.507854</v>
      </c>
      <c r="O10" s="3">
        <f t="shared" si="1"/>
        <v>0.25276329349369109</v>
      </c>
      <c r="P10" s="1"/>
    </row>
    <row r="11" spans="1:24" ht="12.75" x14ac:dyDescent="0.2">
      <c r="B11" s="1">
        <v>80</v>
      </c>
      <c r="D11" s="1">
        <v>4.3204000000000002</v>
      </c>
      <c r="E11" s="1">
        <v>4.3529299999999997</v>
      </c>
      <c r="F11" s="1">
        <v>4.3234000000000004</v>
      </c>
      <c r="G11" s="1">
        <v>4.3190600000000003</v>
      </c>
      <c r="H11" s="1">
        <v>4.4972099999999999</v>
      </c>
      <c r="I11" s="1">
        <v>5.0717499999999998</v>
      </c>
      <c r="J11" s="1">
        <v>4.4646499999999998</v>
      </c>
      <c r="K11" s="1">
        <v>4.3311599999999997</v>
      </c>
      <c r="L11" s="1">
        <v>4.3201900000000002</v>
      </c>
      <c r="M11" s="1">
        <v>4.3994200000000001</v>
      </c>
      <c r="N11" s="3">
        <f t="shared" si="2"/>
        <v>4.4400169999999992</v>
      </c>
      <c r="O11" s="3">
        <f t="shared" si="1"/>
        <v>0.23116693650789336</v>
      </c>
      <c r="P11" s="1"/>
    </row>
    <row r="12" spans="1:24" ht="12.75" x14ac:dyDescent="0.2">
      <c r="B12" s="1">
        <v>96</v>
      </c>
      <c r="D12" s="1">
        <v>4.3086500000000001</v>
      </c>
      <c r="E12" s="1">
        <v>4.9801000000000002</v>
      </c>
      <c r="F12" s="1">
        <v>4.3316999999999997</v>
      </c>
      <c r="G12" s="1">
        <v>4.3122299999999996</v>
      </c>
      <c r="H12" s="1">
        <v>4.3140599999999996</v>
      </c>
      <c r="I12" s="1">
        <v>4.4163600000000001</v>
      </c>
      <c r="J12" s="1">
        <v>4.73231</v>
      </c>
      <c r="K12" s="1">
        <v>4.5797499999999998</v>
      </c>
      <c r="L12" s="1">
        <v>4.49634</v>
      </c>
      <c r="M12" s="1">
        <v>4.31271</v>
      </c>
      <c r="N12" s="3">
        <f t="shared" si="2"/>
        <v>4.4784209999999991</v>
      </c>
      <c r="O12" s="3">
        <f t="shared" si="1"/>
        <v>0.22681980966054199</v>
      </c>
      <c r="P12" s="1"/>
    </row>
    <row r="13" spans="1:24" ht="12.75" x14ac:dyDescent="0.2">
      <c r="B13" s="1">
        <v>112</v>
      </c>
      <c r="D13" s="1">
        <v>4.3783099999999999</v>
      </c>
      <c r="E13" s="1">
        <v>4.3098700000000001</v>
      </c>
      <c r="F13" s="1">
        <v>4.35168</v>
      </c>
      <c r="G13" s="1">
        <v>4.3228499999999999</v>
      </c>
      <c r="H13" s="1">
        <v>5.0248699999999999</v>
      </c>
      <c r="I13" s="1">
        <v>4.3208200000000003</v>
      </c>
      <c r="J13" s="1">
        <v>4.3189900000000003</v>
      </c>
      <c r="K13" s="1">
        <v>4.31562</v>
      </c>
      <c r="L13" s="1">
        <v>4.3519399999999999</v>
      </c>
      <c r="M13" s="1">
        <v>4.4682500000000003</v>
      </c>
      <c r="N13" s="3">
        <f t="shared" si="2"/>
        <v>4.4163199999999998</v>
      </c>
      <c r="O13" s="3">
        <f t="shared" si="1"/>
        <v>0.21898752217116538</v>
      </c>
      <c r="P13" s="1"/>
    </row>
    <row r="14" spans="1:24" ht="12.75" x14ac:dyDescent="0.2">
      <c r="B14" s="1">
        <v>128</v>
      </c>
      <c r="D14" s="1">
        <v>5.0894000000000004</v>
      </c>
      <c r="E14" s="1">
        <v>4.3121900000000002</v>
      </c>
      <c r="F14" s="1">
        <v>4.5</v>
      </c>
      <c r="G14" s="1">
        <v>4.4643699999999997</v>
      </c>
      <c r="H14" s="1">
        <v>4.3154500000000002</v>
      </c>
      <c r="I14" s="1">
        <v>4.5628900000000003</v>
      </c>
      <c r="J14" s="1">
        <v>4.6943599999999996</v>
      </c>
      <c r="K14" s="1">
        <v>4.5793799999999996</v>
      </c>
      <c r="L14" s="1">
        <v>4.32287</v>
      </c>
      <c r="M14" s="1">
        <v>4.3283399999999999</v>
      </c>
      <c r="N14" s="3">
        <f t="shared" si="2"/>
        <v>4.5169249999999996</v>
      </c>
      <c r="O14" s="3">
        <f t="shared" si="1"/>
        <v>0.24129349069131562</v>
      </c>
      <c r="P14" s="1"/>
    </row>
    <row r="15" spans="1:24" ht="12.75" x14ac:dyDescent="0.2">
      <c r="B15" s="1">
        <v>144</v>
      </c>
      <c r="D15" s="1">
        <v>16.299499999999998</v>
      </c>
      <c r="E15" s="1">
        <v>16.262499999999999</v>
      </c>
      <c r="F15" s="1">
        <v>16.304500000000001</v>
      </c>
      <c r="G15" s="1">
        <v>16.276800000000001</v>
      </c>
      <c r="H15" s="1">
        <v>16.267499999999998</v>
      </c>
      <c r="I15" s="1">
        <v>16.319099999999999</v>
      </c>
      <c r="J15" s="1">
        <v>16.3917</v>
      </c>
      <c r="K15" s="1">
        <v>16.342099999999999</v>
      </c>
      <c r="L15" s="1">
        <v>16.012499999999999</v>
      </c>
      <c r="M15" s="1">
        <v>16.266500000000001</v>
      </c>
      <c r="N15" s="3">
        <f>AVERAGE(D15:M15)</f>
        <v>16.274270000000001</v>
      </c>
      <c r="O15" s="3">
        <f t="shared" si="1"/>
        <v>0.10040225816406947</v>
      </c>
      <c r="P15" s="1"/>
    </row>
    <row r="16" spans="1:24" ht="12.75" x14ac:dyDescent="0.2">
      <c r="B16" s="1">
        <v>160</v>
      </c>
      <c r="C16" s="1"/>
      <c r="D16" s="1">
        <v>16.372499999999999</v>
      </c>
      <c r="E16" s="1">
        <v>16.327100000000002</v>
      </c>
      <c r="F16" s="1">
        <v>16.381799999999998</v>
      </c>
      <c r="G16" s="1">
        <v>16.490100000000002</v>
      </c>
      <c r="H16" s="1">
        <v>16.486899999999999</v>
      </c>
      <c r="I16" s="1">
        <v>16.334199999999999</v>
      </c>
      <c r="J16" s="1">
        <v>16.3979</v>
      </c>
      <c r="K16" s="1">
        <v>16.374099999999999</v>
      </c>
      <c r="L16" s="1">
        <v>16.3428</v>
      </c>
      <c r="M16" s="1">
        <v>16.395299999999999</v>
      </c>
      <c r="N16" s="3">
        <f>AVERAGE(D16:M16)</f>
        <v>16.390270000000001</v>
      </c>
      <c r="O16" s="3">
        <f>_xlfn.STDEV.S(D16:M16)</f>
        <v>5.7177677268124338E-2</v>
      </c>
      <c r="P16" s="1"/>
    </row>
    <row r="17" spans="2:17" ht="12.75" x14ac:dyDescent="0.2">
      <c r="B17" s="1">
        <v>176</v>
      </c>
      <c r="C17" s="1"/>
      <c r="D17" s="1">
        <v>16.521100000000001</v>
      </c>
      <c r="E17" s="1">
        <v>16.5854</v>
      </c>
      <c r="F17" s="1">
        <v>16.513999999999999</v>
      </c>
      <c r="G17" s="1">
        <v>16.587399999999999</v>
      </c>
      <c r="H17" s="1">
        <v>16.517700000000001</v>
      </c>
      <c r="I17" s="1">
        <v>16.575399999999998</v>
      </c>
      <c r="J17" s="1">
        <v>16.567699999999999</v>
      </c>
      <c r="K17" s="1">
        <v>16.5319</v>
      </c>
      <c r="L17" s="1">
        <v>16.569500000000001</v>
      </c>
      <c r="M17" s="1">
        <v>16.459499999999998</v>
      </c>
      <c r="N17" s="3">
        <f>AVERAGE(D17:M17)</f>
        <v>16.542960000000001</v>
      </c>
      <c r="O17" s="3">
        <f>_xlfn.STDEV.S(D17:M17)</f>
        <v>4.1079007885888461E-2</v>
      </c>
      <c r="P17" s="1"/>
    </row>
    <row r="18" spans="2:17" ht="12.75" x14ac:dyDescent="0.2">
      <c r="B18" s="1">
        <v>192</v>
      </c>
      <c r="D18" s="1">
        <v>16.632200000000001</v>
      </c>
      <c r="E18" s="1">
        <v>16.548200000000001</v>
      </c>
      <c r="F18" s="1">
        <v>16.630700000000001</v>
      </c>
      <c r="G18" s="1">
        <v>16.5718</v>
      </c>
      <c r="H18" s="1">
        <v>16.605499999999999</v>
      </c>
      <c r="I18" s="1">
        <v>16.598299999999998</v>
      </c>
      <c r="J18" s="1">
        <v>16.5471</v>
      </c>
      <c r="K18" s="1">
        <v>16.852</v>
      </c>
      <c r="L18" s="1">
        <v>16.546800000000001</v>
      </c>
      <c r="M18" s="1">
        <v>16.630800000000001</v>
      </c>
      <c r="N18" s="3">
        <f>AVERAGE(D18:M18)</f>
        <v>16.616340000000001</v>
      </c>
      <c r="O18" s="3">
        <f>_xlfn.STDEV.S(D18:M18)</f>
        <v>9.0001409865500273E-2</v>
      </c>
      <c r="P18" s="1"/>
    </row>
    <row r="19" spans="2:17" ht="12.75" x14ac:dyDescent="0.2">
      <c r="B19" s="1">
        <v>208</v>
      </c>
      <c r="D19" s="1">
        <v>16.545300000000001</v>
      </c>
      <c r="E19" s="1">
        <v>16.522600000000001</v>
      </c>
      <c r="F19" s="1">
        <v>16.590199999999999</v>
      </c>
      <c r="G19" s="1">
        <v>16.555</v>
      </c>
      <c r="H19" s="1">
        <v>16.599</v>
      </c>
      <c r="I19" s="1">
        <v>16.6416</v>
      </c>
      <c r="J19" s="1">
        <v>16.537600000000001</v>
      </c>
      <c r="K19" s="1">
        <v>16.6023</v>
      </c>
      <c r="L19" s="1">
        <v>16.547799999999999</v>
      </c>
      <c r="M19" s="1">
        <v>16.599900000000002</v>
      </c>
      <c r="N19" s="3">
        <f>AVERAGE(D19:M19)</f>
        <v>16.574129999999997</v>
      </c>
      <c r="O19" s="3">
        <f>_xlfn.STDEV.S(D19:M19)</f>
        <v>3.7663393663107676E-2</v>
      </c>
      <c r="P19" s="1"/>
    </row>
    <row r="20" spans="2:17" ht="12.75" x14ac:dyDescent="0.2"/>
    <row r="23" spans="2:17" ht="15.75" customHeight="1" x14ac:dyDescent="0.25">
      <c r="C23" s="34" t="s">
        <v>22</v>
      </c>
      <c r="D23" s="34"/>
    </row>
    <row r="29" spans="2:17" ht="15.75" customHeight="1" x14ac:dyDescent="0.2">
      <c r="B29" s="1" t="s">
        <v>0</v>
      </c>
      <c r="D29" s="1">
        <v>56.658499999999997</v>
      </c>
      <c r="E29" s="1">
        <v>56.651899999999998</v>
      </c>
      <c r="F29" s="1">
        <v>56.750599999999999</v>
      </c>
      <c r="G29" s="1">
        <v>56.73</v>
      </c>
      <c r="H29" s="1">
        <v>56.889200000000002</v>
      </c>
      <c r="I29" s="1">
        <v>56.986400000000003</v>
      </c>
      <c r="J29" s="1">
        <v>56.693199999999997</v>
      </c>
      <c r="K29" s="1">
        <v>56.000300000000003</v>
      </c>
      <c r="L29" s="1">
        <v>56.700200000000002</v>
      </c>
      <c r="M29" s="1">
        <v>56.999299999999998</v>
      </c>
      <c r="N29">
        <f t="shared" ref="N29" si="3">AVERAGE(D29:M29)</f>
        <v>56.70595999999999</v>
      </c>
      <c r="O29">
        <f t="shared" ref="O29" si="4">_xlfn.STDEV.S(D29:M29)</f>
        <v>0.27971601948325259</v>
      </c>
    </row>
    <row r="30" spans="2:17" ht="15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7" ht="15.75" customHeight="1" x14ac:dyDescent="0.2">
      <c r="B31" s="2" t="s">
        <v>3</v>
      </c>
      <c r="C31" s="1" t="s">
        <v>13</v>
      </c>
      <c r="O31" s="2" t="s">
        <v>2</v>
      </c>
      <c r="P31" s="2" t="s">
        <v>6</v>
      </c>
      <c r="Q31" s="2" t="s">
        <v>5</v>
      </c>
    </row>
    <row r="32" spans="2:17" ht="15.75" customHeight="1" x14ac:dyDescent="0.2">
      <c r="B32" s="2"/>
      <c r="C32" s="1">
        <v>1</v>
      </c>
      <c r="D32" s="1">
        <f t="shared" ref="D32:M32" si="5">D3/D3</f>
        <v>1</v>
      </c>
      <c r="E32" s="1">
        <f t="shared" si="5"/>
        <v>1</v>
      </c>
      <c r="F32" s="1">
        <f t="shared" si="5"/>
        <v>1</v>
      </c>
      <c r="G32" s="1">
        <f t="shared" si="5"/>
        <v>1</v>
      </c>
      <c r="H32" s="1">
        <f t="shared" si="5"/>
        <v>1</v>
      </c>
      <c r="I32" s="1">
        <f t="shared" si="5"/>
        <v>1</v>
      </c>
      <c r="J32" s="1">
        <f t="shared" si="5"/>
        <v>1</v>
      </c>
      <c r="K32" s="1">
        <f t="shared" si="5"/>
        <v>1</v>
      </c>
      <c r="L32" s="1">
        <f t="shared" si="5"/>
        <v>1</v>
      </c>
      <c r="M32" s="1">
        <f t="shared" si="5"/>
        <v>1</v>
      </c>
      <c r="O32" s="1">
        <f>_xlfn.STDEV.S(D32:M32)</f>
        <v>0</v>
      </c>
      <c r="P32" s="1">
        <v>1</v>
      </c>
      <c r="Q32">
        <f t="shared" ref="Q32:Q42" si="6">AVERAGE(D32:M32)</f>
        <v>1</v>
      </c>
    </row>
    <row r="33" spans="1:17" ht="15.75" customHeight="1" x14ac:dyDescent="0.2">
      <c r="C33" s="1">
        <v>2</v>
      </c>
      <c r="D33">
        <f t="shared" ref="D33:M33" si="7">D3/D4</f>
        <v>1.6854216303174698</v>
      </c>
      <c r="E33">
        <f t="shared" si="7"/>
        <v>1.7407124477323899</v>
      </c>
      <c r="F33">
        <f t="shared" si="7"/>
        <v>1.7832229675805094</v>
      </c>
      <c r="G33">
        <f t="shared" si="7"/>
        <v>1.6934826997534116</v>
      </c>
      <c r="H33">
        <f t="shared" si="7"/>
        <v>1.6172966471847448</v>
      </c>
      <c r="I33">
        <f t="shared" si="7"/>
        <v>1.7455019564194654</v>
      </c>
      <c r="J33">
        <f t="shared" si="7"/>
        <v>1.6798616211851909</v>
      </c>
      <c r="K33">
        <f t="shared" si="7"/>
        <v>1.7714416890997855</v>
      </c>
      <c r="L33">
        <f t="shared" si="7"/>
        <v>1.6092959389048775</v>
      </c>
      <c r="M33">
        <f t="shared" si="7"/>
        <v>1.6764051604928949</v>
      </c>
      <c r="O33" s="1">
        <f>_xlfn.STDEV.S(D33:M33)</f>
        <v>5.9667184708320053E-2</v>
      </c>
      <c r="P33" s="1">
        <v>2</v>
      </c>
      <c r="Q33">
        <f t="shared" si="6"/>
        <v>1.7002642758670743</v>
      </c>
    </row>
    <row r="34" spans="1:17" ht="15.75" customHeight="1" x14ac:dyDescent="0.2">
      <c r="C34" s="1">
        <v>4</v>
      </c>
      <c r="D34">
        <f t="shared" ref="D34:M34" si="8">D3/D5</f>
        <v>2.4340698014104585</v>
      </c>
      <c r="E34">
        <f t="shared" si="8"/>
        <v>2.4074942010104543</v>
      </c>
      <c r="F34">
        <f t="shared" si="8"/>
        <v>2.4625331874442735</v>
      </c>
      <c r="G34">
        <f t="shared" si="8"/>
        <v>2.1826901989264513</v>
      </c>
      <c r="H34">
        <f t="shared" si="8"/>
        <v>2.4149055786659037</v>
      </c>
      <c r="I34">
        <f t="shared" si="8"/>
        <v>2.3742493591019231</v>
      </c>
      <c r="J34">
        <f t="shared" si="8"/>
        <v>2.2964880645550725</v>
      </c>
      <c r="K34">
        <f t="shared" si="8"/>
        <v>2.4339637057513235</v>
      </c>
      <c r="L34">
        <f t="shared" si="8"/>
        <v>2.0694772961700409</v>
      </c>
      <c r="M34">
        <f t="shared" si="8"/>
        <v>2.3589141247206218</v>
      </c>
      <c r="O34" s="1">
        <f t="shared" ref="O34:O42" si="9">_xlfn.STDEV.S(D34:M34)</f>
        <v>0.12653104812750587</v>
      </c>
      <c r="P34" s="1">
        <v>4</v>
      </c>
      <c r="Q34">
        <f t="shared" si="6"/>
        <v>2.3434785517756525</v>
      </c>
    </row>
    <row r="35" spans="1:17" ht="15.75" customHeight="1" x14ac:dyDescent="0.2">
      <c r="C35" s="1">
        <v>8</v>
      </c>
      <c r="D35">
        <f t="shared" ref="D35:M35" si="10">D3/D6</f>
        <v>2.8002607432536064</v>
      </c>
      <c r="E35">
        <f t="shared" si="10"/>
        <v>2.6465727465838809</v>
      </c>
      <c r="F35">
        <f t="shared" si="10"/>
        <v>2.7919920028098235</v>
      </c>
      <c r="G35">
        <f t="shared" si="10"/>
        <v>2.7412104943525466</v>
      </c>
      <c r="H35">
        <f t="shared" si="10"/>
        <v>2.4157838151506659</v>
      </c>
      <c r="I35">
        <f t="shared" si="10"/>
        <v>2.5721369270049541</v>
      </c>
      <c r="J35">
        <f t="shared" si="10"/>
        <v>2.6923465754255584</v>
      </c>
      <c r="K35">
        <f t="shared" si="10"/>
        <v>2.8020632228497195</v>
      </c>
      <c r="L35">
        <f t="shared" si="10"/>
        <v>2.610777738301012</v>
      </c>
      <c r="M35">
        <f t="shared" si="10"/>
        <v>2.6350757355979284</v>
      </c>
      <c r="O35" s="1">
        <f t="shared" si="9"/>
        <v>0.12217156349065651</v>
      </c>
      <c r="P35" s="1">
        <v>8</v>
      </c>
      <c r="Q35">
        <f t="shared" si="6"/>
        <v>2.6708220001329694</v>
      </c>
    </row>
    <row r="36" spans="1:17" ht="15.75" customHeight="1" x14ac:dyDescent="0.2">
      <c r="C36" s="1">
        <v>16</v>
      </c>
      <c r="D36">
        <f t="shared" ref="D36:M36" si="11">D3/D7</f>
        <v>2.7293952631474809</v>
      </c>
      <c r="E36">
        <f t="shared" si="11"/>
        <v>2.5523519974397737</v>
      </c>
      <c r="F36">
        <f t="shared" si="11"/>
        <v>2.791206466177937</v>
      </c>
      <c r="G36">
        <f t="shared" si="11"/>
        <v>2.7678868590342716</v>
      </c>
      <c r="H36">
        <f t="shared" si="11"/>
        <v>2.7435987135360831</v>
      </c>
      <c r="I36">
        <f t="shared" si="11"/>
        <v>2.7325821604677691</v>
      </c>
      <c r="J36">
        <f t="shared" si="11"/>
        <v>2.6987915992955878</v>
      </c>
      <c r="K36">
        <f t="shared" si="11"/>
        <v>2.4022251311431351</v>
      </c>
      <c r="L36">
        <f t="shared" si="11"/>
        <v>2.7414445014098954</v>
      </c>
      <c r="M36">
        <f t="shared" si="11"/>
        <v>2.7417060744372388</v>
      </c>
      <c r="O36" s="1">
        <f t="shared" si="9"/>
        <v>0.12004893185829416</v>
      </c>
      <c r="P36" s="1">
        <v>16</v>
      </c>
      <c r="Q36">
        <f t="shared" si="6"/>
        <v>2.690118876608917</v>
      </c>
    </row>
    <row r="37" spans="1:17" ht="15.75" customHeight="1" x14ac:dyDescent="0.2">
      <c r="C37" s="1">
        <v>32</v>
      </c>
      <c r="D37">
        <f t="shared" ref="D37:M37" si="12">D3/D8</f>
        <v>2.8588567704675301</v>
      </c>
      <c r="E37">
        <f t="shared" si="12"/>
        <v>2.6822759939108578</v>
      </c>
      <c r="F37">
        <f t="shared" si="12"/>
        <v>2.8575510523865923</v>
      </c>
      <c r="G37">
        <f t="shared" si="12"/>
        <v>2.4331202532913849</v>
      </c>
      <c r="H37">
        <f t="shared" si="12"/>
        <v>2.7599124543654758</v>
      </c>
      <c r="I37">
        <f t="shared" si="12"/>
        <v>2.7890907007391279</v>
      </c>
      <c r="J37">
        <f t="shared" si="12"/>
        <v>2.7586413273668118</v>
      </c>
      <c r="K37">
        <f t="shared" si="12"/>
        <v>2.8525082483245052</v>
      </c>
      <c r="L37">
        <f t="shared" si="12"/>
        <v>2.7681047552137259</v>
      </c>
      <c r="M37">
        <f t="shared" si="12"/>
        <v>2.4794084012482136</v>
      </c>
      <c r="O37" s="1">
        <f t="shared" si="9"/>
        <v>0.15179858677874455</v>
      </c>
      <c r="P37" s="1">
        <v>32</v>
      </c>
      <c r="Q37">
        <f t="shared" si="6"/>
        <v>2.7239469957314228</v>
      </c>
    </row>
    <row r="38" spans="1:17" ht="15.75" customHeight="1" x14ac:dyDescent="0.2">
      <c r="C38" s="1">
        <v>48</v>
      </c>
      <c r="D38">
        <f t="shared" ref="D38:M38" si="13">D3/D9</f>
        <v>2.7594308169670243</v>
      </c>
      <c r="E38">
        <f t="shared" si="13"/>
        <v>2.6929296878470956</v>
      </c>
      <c r="F38">
        <f t="shared" si="13"/>
        <v>2.8314720649917917</v>
      </c>
      <c r="G38">
        <f t="shared" si="13"/>
        <v>2.7835216982645972</v>
      </c>
      <c r="H38">
        <f t="shared" si="13"/>
        <v>2.7952612868659834</v>
      </c>
      <c r="I38">
        <f t="shared" si="13"/>
        <v>2.8250508971123867</v>
      </c>
      <c r="J38">
        <f t="shared" si="13"/>
        <v>2.3369760222149423</v>
      </c>
      <c r="K38">
        <f t="shared" si="13"/>
        <v>2.8442082900273338</v>
      </c>
      <c r="L38">
        <f t="shared" si="13"/>
        <v>2.6523982461579347</v>
      </c>
      <c r="M38">
        <f t="shared" si="13"/>
        <v>2.786986608647545</v>
      </c>
      <c r="O38" s="1">
        <f t="shared" si="9"/>
        <v>0.151095755378957</v>
      </c>
      <c r="P38" s="1">
        <v>48</v>
      </c>
      <c r="Q38">
        <f t="shared" si="6"/>
        <v>2.7308235619096637</v>
      </c>
    </row>
    <row r="39" spans="1:17" ht="15.75" customHeight="1" x14ac:dyDescent="0.2">
      <c r="A39" s="4"/>
      <c r="C39" s="1">
        <v>64</v>
      </c>
      <c r="D39">
        <f t="shared" ref="D39:M39" si="14">D3/D10</f>
        <v>2.8493689566612423</v>
      </c>
      <c r="E39">
        <f t="shared" si="14"/>
        <v>2.7549547870708522</v>
      </c>
      <c r="F39">
        <f t="shared" si="14"/>
        <v>2.4725741425307159</v>
      </c>
      <c r="G39">
        <f t="shared" si="14"/>
        <v>2.7945793170749673</v>
      </c>
      <c r="H39">
        <f t="shared" si="14"/>
        <v>2.7917177646415792</v>
      </c>
      <c r="I39">
        <f t="shared" si="14"/>
        <v>2.7628191448303414</v>
      </c>
      <c r="J39">
        <f t="shared" si="14"/>
        <v>2.7535769019560088</v>
      </c>
      <c r="K39">
        <f t="shared" si="14"/>
        <v>2.8574024199798984</v>
      </c>
      <c r="L39">
        <f t="shared" si="14"/>
        <v>2.4364925670672668</v>
      </c>
      <c r="M39">
        <f t="shared" si="14"/>
        <v>2.6145730659525657</v>
      </c>
      <c r="O39" s="1">
        <f t="shared" si="9"/>
        <v>0.14980052276160249</v>
      </c>
      <c r="P39" s="1">
        <v>64</v>
      </c>
      <c r="Q39">
        <f t="shared" si="6"/>
        <v>2.7088059067765435</v>
      </c>
    </row>
    <row r="40" spans="1:17" ht="15.75" customHeight="1" x14ac:dyDescent="0.2">
      <c r="C40" s="1">
        <v>80</v>
      </c>
      <c r="D40">
        <f t="shared" ref="D40:M40" si="15">D3/D11</f>
        <v>2.8735533746875288</v>
      </c>
      <c r="E40">
        <f t="shared" si="15"/>
        <v>2.7849287721144149</v>
      </c>
      <c r="F40">
        <f t="shared" si="15"/>
        <v>2.8682980987186011</v>
      </c>
      <c r="G40">
        <f t="shared" si="15"/>
        <v>2.8112598574689858</v>
      </c>
      <c r="H40">
        <f t="shared" si="15"/>
        <v>2.7030536710538313</v>
      </c>
      <c r="I40">
        <f t="shared" si="15"/>
        <v>2.399467639374969</v>
      </c>
      <c r="J40">
        <f t="shared" si="15"/>
        <v>2.6842417658719047</v>
      </c>
      <c r="K40">
        <f t="shared" si="15"/>
        <v>2.8684925054719752</v>
      </c>
      <c r="L40">
        <f t="shared" si="15"/>
        <v>2.7724938023559149</v>
      </c>
      <c r="M40">
        <f t="shared" si="15"/>
        <v>2.7252910610944165</v>
      </c>
      <c r="O40" s="1">
        <f t="shared" si="9"/>
        <v>0.14094235457387536</v>
      </c>
      <c r="P40" s="1">
        <v>80</v>
      </c>
      <c r="Q40">
        <f t="shared" si="6"/>
        <v>2.7491080548212548</v>
      </c>
    </row>
    <row r="41" spans="1:17" ht="15.75" customHeight="1" x14ac:dyDescent="0.2">
      <c r="C41" s="1">
        <v>96</v>
      </c>
      <c r="D41">
        <f t="shared" ref="D41:M41" si="16">D3/D12</f>
        <v>2.8813897624545968</v>
      </c>
      <c r="E41">
        <f t="shared" si="16"/>
        <v>2.4342081484307543</v>
      </c>
      <c r="F41">
        <f t="shared" si="16"/>
        <v>2.8628021331117117</v>
      </c>
      <c r="G41">
        <f t="shared" si="16"/>
        <v>2.8157125199722652</v>
      </c>
      <c r="H41">
        <f t="shared" si="16"/>
        <v>2.817809673486229</v>
      </c>
      <c r="I41">
        <f t="shared" si="16"/>
        <v>2.7555498193082082</v>
      </c>
      <c r="J41">
        <f t="shared" si="16"/>
        <v>2.5324207416673885</v>
      </c>
      <c r="K41">
        <f t="shared" si="16"/>
        <v>2.7127899994541189</v>
      </c>
      <c r="L41">
        <f t="shared" si="16"/>
        <v>2.6638777316661999</v>
      </c>
      <c r="M41">
        <f t="shared" si="16"/>
        <v>2.7800849118071929</v>
      </c>
      <c r="O41" s="1">
        <f t="shared" si="9"/>
        <v>0.14521420680466643</v>
      </c>
      <c r="P41" s="1">
        <v>96</v>
      </c>
      <c r="Q41">
        <f t="shared" si="6"/>
        <v>2.7256645441358667</v>
      </c>
    </row>
    <row r="42" spans="1:17" ht="15.75" customHeight="1" x14ac:dyDescent="0.2">
      <c r="C42" s="1">
        <v>112</v>
      </c>
      <c r="D42">
        <f t="shared" ref="D42:M42" si="17">D3/D13</f>
        <v>2.8355461353810032</v>
      </c>
      <c r="E42">
        <f t="shared" si="17"/>
        <v>2.8127530528763049</v>
      </c>
      <c r="F42">
        <f t="shared" si="17"/>
        <v>2.8496580630928747</v>
      </c>
      <c r="G42">
        <f t="shared" si="17"/>
        <v>2.8087951235874482</v>
      </c>
      <c r="H42">
        <f t="shared" si="17"/>
        <v>2.4192068650532255</v>
      </c>
      <c r="I42">
        <f t="shared" si="17"/>
        <v>2.8164792793960403</v>
      </c>
      <c r="J42">
        <f t="shared" si="17"/>
        <v>2.7747691011092868</v>
      </c>
      <c r="K42">
        <f t="shared" si="17"/>
        <v>2.8788215829938686</v>
      </c>
      <c r="L42">
        <f t="shared" si="17"/>
        <v>2.752266805148968</v>
      </c>
      <c r="M42">
        <f t="shared" si="17"/>
        <v>2.6833100207016165</v>
      </c>
      <c r="O42" s="1">
        <f t="shared" si="9"/>
        <v>0.13267230364961857</v>
      </c>
      <c r="P42" s="1">
        <v>112</v>
      </c>
      <c r="Q42">
        <f t="shared" si="6"/>
        <v>2.7631606029340636</v>
      </c>
    </row>
    <row r="43" spans="1:17" ht="15.75" customHeight="1" x14ac:dyDescent="0.2">
      <c r="C43" s="1">
        <v>128</v>
      </c>
      <c r="D43">
        <f t="shared" ref="D43:M43" si="18">D3/D14</f>
        <v>2.4393641686642824</v>
      </c>
      <c r="E43">
        <f t="shared" si="18"/>
        <v>2.8112397644816207</v>
      </c>
      <c r="F43">
        <f t="shared" si="18"/>
        <v>2.7557333333333336</v>
      </c>
      <c r="G43">
        <f t="shared" si="18"/>
        <v>2.7197566509944293</v>
      </c>
      <c r="H43">
        <f t="shared" si="18"/>
        <v>2.8169020611987161</v>
      </c>
      <c r="I43">
        <f t="shared" si="18"/>
        <v>2.6670596924317698</v>
      </c>
      <c r="J43">
        <f t="shared" si="18"/>
        <v>2.5528932591450166</v>
      </c>
      <c r="K43">
        <f t="shared" si="18"/>
        <v>2.7130091846494504</v>
      </c>
      <c r="L43">
        <f t="shared" si="18"/>
        <v>2.7707749712575214</v>
      </c>
      <c r="M43">
        <f t="shared" si="18"/>
        <v>2.7700457912271217</v>
      </c>
      <c r="O43" s="1">
        <f>_xlfn.STDEV.S(D43:M43)</f>
        <v>0.12030054756450437</v>
      </c>
      <c r="P43" s="1">
        <v>128</v>
      </c>
      <c r="Q43">
        <f>AVERAGE(D43:M43)</f>
        <v>2.7016778877383261</v>
      </c>
    </row>
    <row r="44" spans="1:17" ht="15.75" customHeight="1" x14ac:dyDescent="0.2">
      <c r="C44" s="1">
        <v>144</v>
      </c>
      <c r="D44">
        <f t="shared" ref="D44:M44" si="19">D3/D15</f>
        <v>0.76167367097150218</v>
      </c>
      <c r="E44">
        <f t="shared" si="19"/>
        <v>0.74543274404304383</v>
      </c>
      <c r="F44">
        <f t="shared" si="19"/>
        <v>0.76057530129718787</v>
      </c>
      <c r="G44">
        <f t="shared" si="19"/>
        <v>0.74596972377862958</v>
      </c>
      <c r="H44">
        <f t="shared" si="19"/>
        <v>0.74726909482096215</v>
      </c>
      <c r="I44">
        <f t="shared" si="19"/>
        <v>0.74572127139364308</v>
      </c>
      <c r="J44">
        <f t="shared" si="19"/>
        <v>0.73111391740942056</v>
      </c>
      <c r="K44">
        <f t="shared" si="19"/>
        <v>0.76023889218643881</v>
      </c>
      <c r="L44">
        <f t="shared" si="19"/>
        <v>0.74802185792349729</v>
      </c>
      <c r="M44">
        <f t="shared" si="19"/>
        <v>0.73707927335321055</v>
      </c>
      <c r="O44" s="1">
        <f>_xlfn.STDEV.S(D44:M44)</f>
        <v>1.0081786559538701E-2</v>
      </c>
      <c r="P44" s="1">
        <v>144</v>
      </c>
      <c r="Q44">
        <f>AVERAGE(D44:M44)</f>
        <v>0.74830957471775361</v>
      </c>
    </row>
    <row r="45" spans="1:17" ht="15.75" customHeight="1" x14ac:dyDescent="0.2">
      <c r="C45" s="1">
        <v>160</v>
      </c>
      <c r="D45">
        <f t="shared" ref="D45:M45" si="20">D3/D16</f>
        <v>0.75827759963353181</v>
      </c>
      <c r="E45">
        <f t="shared" si="20"/>
        <v>0.74248335589296321</v>
      </c>
      <c r="F45">
        <f t="shared" si="20"/>
        <v>0.75698641174962467</v>
      </c>
      <c r="G45">
        <f t="shared" si="20"/>
        <v>0.73632058022692393</v>
      </c>
      <c r="H45">
        <f t="shared" si="20"/>
        <v>0.7373247851324386</v>
      </c>
      <c r="I45">
        <f t="shared" si="20"/>
        <v>0.74503189626672872</v>
      </c>
      <c r="J45">
        <f t="shared" si="20"/>
        <v>0.73083748528775028</v>
      </c>
      <c r="K45">
        <f t="shared" si="20"/>
        <v>0.75875315284504197</v>
      </c>
      <c r="L45">
        <f t="shared" si="20"/>
        <v>0.73290378637687548</v>
      </c>
      <c r="M45">
        <f t="shared" si="20"/>
        <v>0.73128884497386448</v>
      </c>
      <c r="O45" s="1">
        <f>_xlfn.STDEV.S(D45:M45)</f>
        <v>1.1281311725068792E-2</v>
      </c>
      <c r="P45" s="1">
        <v>160</v>
      </c>
      <c r="Q45">
        <f>AVERAGE(D45:M45)</f>
        <v>0.74302078983857434</v>
      </c>
    </row>
    <row r="46" spans="1:17" ht="15.75" customHeight="1" x14ac:dyDescent="0.2">
      <c r="C46" s="1">
        <v>176</v>
      </c>
      <c r="D46">
        <f t="shared" ref="D46:M46" si="21">D3/D17</f>
        <v>0.75145722742432397</v>
      </c>
      <c r="E46">
        <f t="shared" si="21"/>
        <v>0.73091996575301166</v>
      </c>
      <c r="F46">
        <f t="shared" si="21"/>
        <v>0.75092648661741557</v>
      </c>
      <c r="G46">
        <f t="shared" si="21"/>
        <v>0.73200139865198888</v>
      </c>
      <c r="H46">
        <f t="shared" si="21"/>
        <v>0.73594992038843177</v>
      </c>
      <c r="I46">
        <f t="shared" si="21"/>
        <v>0.73419042677703106</v>
      </c>
      <c r="J46">
        <f t="shared" si="21"/>
        <v>0.72334723588669525</v>
      </c>
      <c r="K46">
        <f t="shared" si="21"/>
        <v>0.75151071564671934</v>
      </c>
      <c r="L46">
        <f t="shared" si="21"/>
        <v>0.72287636923262621</v>
      </c>
      <c r="M46">
        <f t="shared" si="21"/>
        <v>0.72843646526322181</v>
      </c>
      <c r="O46" s="1">
        <f t="shared" ref="O46:O47" si="22">_xlfn.STDEV.S(D46:M46)</f>
        <v>1.1238074044667958E-2</v>
      </c>
      <c r="P46" s="1">
        <v>176</v>
      </c>
      <c r="Q46">
        <f t="shared" ref="Q46:Q47" si="23">AVERAGE(D46:M46)</f>
        <v>0.73616162116414663</v>
      </c>
    </row>
    <row r="47" spans="1:17" ht="15.75" customHeight="1" x14ac:dyDescent="0.2">
      <c r="C47" s="1">
        <v>192</v>
      </c>
      <c r="D47">
        <f t="shared" ref="D47:M47" si="24">D3/D18</f>
        <v>0.7464376330250958</v>
      </c>
      <c r="E47">
        <f t="shared" si="24"/>
        <v>0.7325630582178122</v>
      </c>
      <c r="F47">
        <f t="shared" si="24"/>
        <v>0.74565712808240181</v>
      </c>
      <c r="G47">
        <f t="shared" si="24"/>
        <v>0.732690474179027</v>
      </c>
      <c r="H47">
        <f t="shared" si="24"/>
        <v>0.73205865526482194</v>
      </c>
      <c r="I47">
        <f t="shared" si="24"/>
        <v>0.73317749408071919</v>
      </c>
      <c r="J47">
        <f t="shared" si="24"/>
        <v>0.72424775338276792</v>
      </c>
      <c r="K47">
        <f t="shared" si="24"/>
        <v>0.73723593638737239</v>
      </c>
      <c r="L47">
        <f t="shared" si="24"/>
        <v>0.7238680590809099</v>
      </c>
      <c r="M47">
        <f t="shared" si="24"/>
        <v>0.72093344878177834</v>
      </c>
      <c r="O47" s="1">
        <f t="shared" si="22"/>
        <v>8.5983747879085932E-3</v>
      </c>
      <c r="P47" s="1">
        <v>192</v>
      </c>
      <c r="Q47">
        <f t="shared" si="23"/>
        <v>0.73288696404827058</v>
      </c>
    </row>
    <row r="48" spans="1:17" ht="15.75" customHeight="1" x14ac:dyDescent="0.2">
      <c r="C48" s="1">
        <v>208</v>
      </c>
      <c r="D48">
        <f t="shared" ref="D48:M48" si="25">D3/D19</f>
        <v>0.75035810774056677</v>
      </c>
      <c r="E48">
        <f t="shared" si="25"/>
        <v>0.73369808625761079</v>
      </c>
      <c r="F48">
        <f t="shared" si="25"/>
        <v>0.74747742643247228</v>
      </c>
      <c r="G48">
        <f t="shared" si="25"/>
        <v>0.73343400785261248</v>
      </c>
      <c r="H48">
        <f t="shared" si="25"/>
        <v>0.73234532200734981</v>
      </c>
      <c r="I48">
        <f t="shared" si="25"/>
        <v>0.73126982982405531</v>
      </c>
      <c r="J48">
        <f t="shared" si="25"/>
        <v>0.72466379643962842</v>
      </c>
      <c r="K48">
        <f t="shared" si="25"/>
        <v>0.74832402739379489</v>
      </c>
      <c r="L48">
        <f t="shared" si="25"/>
        <v>0.7238243150146848</v>
      </c>
      <c r="M48">
        <f t="shared" si="25"/>
        <v>0.72227543539418904</v>
      </c>
      <c r="O48" s="1">
        <f>_xlfn.STDEV.S(D48:M48)</f>
        <v>1.0473782102529283E-2</v>
      </c>
      <c r="P48" s="1">
        <v>208</v>
      </c>
      <c r="Q48">
        <f>AVERAGE(D48:M48)</f>
        <v>0.73476703543569655</v>
      </c>
    </row>
    <row r="52" spans="2:20" ht="15.75" customHeight="1" x14ac:dyDescent="0.25">
      <c r="C52" s="6" t="s">
        <v>13</v>
      </c>
      <c r="D52" s="6">
        <v>1</v>
      </c>
      <c r="E52" s="6">
        <v>2</v>
      </c>
      <c r="F52" s="6">
        <v>4</v>
      </c>
      <c r="G52" s="6">
        <v>8</v>
      </c>
      <c r="H52" s="6">
        <v>16</v>
      </c>
      <c r="I52" s="6">
        <v>32</v>
      </c>
      <c r="J52" s="6">
        <v>48</v>
      </c>
      <c r="K52" s="6">
        <v>64</v>
      </c>
      <c r="L52" s="6">
        <v>80</v>
      </c>
      <c r="M52" s="6">
        <v>96</v>
      </c>
      <c r="N52" s="6">
        <v>112</v>
      </c>
      <c r="O52" s="6">
        <v>128</v>
      </c>
      <c r="P52" s="6">
        <v>144</v>
      </c>
      <c r="Q52" s="6">
        <v>160</v>
      </c>
      <c r="R52" s="6">
        <v>176</v>
      </c>
      <c r="S52" s="6">
        <v>192</v>
      </c>
      <c r="T52" s="6">
        <v>208</v>
      </c>
    </row>
    <row r="53" spans="2:20" ht="15.75" customHeight="1" x14ac:dyDescent="0.25">
      <c r="C53" s="6" t="s">
        <v>7</v>
      </c>
      <c r="D53" s="6">
        <v>1</v>
      </c>
      <c r="E53" s="6">
        <v>2</v>
      </c>
      <c r="F53" s="6">
        <v>4</v>
      </c>
      <c r="G53" s="6">
        <v>8</v>
      </c>
      <c r="H53" s="6">
        <v>16</v>
      </c>
      <c r="I53" s="6">
        <v>32</v>
      </c>
      <c r="J53" s="6">
        <v>48</v>
      </c>
      <c r="K53" s="6">
        <v>64</v>
      </c>
      <c r="L53" s="6">
        <v>80</v>
      </c>
      <c r="M53" s="6">
        <v>96</v>
      </c>
      <c r="N53" s="6">
        <v>112</v>
      </c>
      <c r="O53" s="6">
        <v>128</v>
      </c>
      <c r="P53" s="6">
        <v>144</v>
      </c>
      <c r="Q53" s="6">
        <v>160</v>
      </c>
      <c r="R53" s="6">
        <v>176</v>
      </c>
      <c r="S53" s="6">
        <v>192</v>
      </c>
      <c r="T53" s="6">
        <v>208</v>
      </c>
    </row>
    <row r="54" spans="2:20" ht="15.75" customHeight="1" x14ac:dyDescent="0.25">
      <c r="C54" s="6" t="s">
        <v>5</v>
      </c>
      <c r="D54" s="6">
        <f>Q32</f>
        <v>1</v>
      </c>
      <c r="E54" s="6">
        <f>Q33</f>
        <v>1.7002642758670743</v>
      </c>
      <c r="F54" s="7">
        <f>Q34</f>
        <v>2.3434785517756525</v>
      </c>
      <c r="G54" s="6">
        <f>Q35</f>
        <v>2.6708220001329694</v>
      </c>
      <c r="H54" s="6">
        <f>Q36</f>
        <v>2.690118876608917</v>
      </c>
      <c r="I54" s="6">
        <f>Q37</f>
        <v>2.7239469957314228</v>
      </c>
      <c r="J54" s="6">
        <f>Q38</f>
        <v>2.7308235619096637</v>
      </c>
      <c r="K54" s="6">
        <f>Q39</f>
        <v>2.7088059067765435</v>
      </c>
      <c r="L54" s="6">
        <f>Q40</f>
        <v>2.7491080548212548</v>
      </c>
      <c r="M54" s="6">
        <f>Q41</f>
        <v>2.7256645441358667</v>
      </c>
      <c r="N54" s="6">
        <f>Q42</f>
        <v>2.7631606029340636</v>
      </c>
      <c r="O54" s="6">
        <f>Q43</f>
        <v>2.7016778877383261</v>
      </c>
      <c r="P54" s="6">
        <f>Q44</f>
        <v>0.74830957471775361</v>
      </c>
      <c r="Q54" s="6">
        <f>Q45</f>
        <v>0.74302078983857434</v>
      </c>
      <c r="R54" s="6">
        <f>Q46</f>
        <v>0.73616162116414663</v>
      </c>
      <c r="S54" s="6">
        <f>Q47</f>
        <v>0.73288696404827058</v>
      </c>
      <c r="T54" s="6">
        <f>Q48</f>
        <v>0.73476703543569655</v>
      </c>
    </row>
    <row r="55" spans="2:20" ht="15.75" customHeight="1" x14ac:dyDescent="0.25">
      <c r="C55" s="6" t="s">
        <v>2</v>
      </c>
      <c r="D55" s="6">
        <f>O32</f>
        <v>0</v>
      </c>
      <c r="E55" s="6">
        <f>O33</f>
        <v>5.9667184708320053E-2</v>
      </c>
      <c r="F55" s="6">
        <f>O34</f>
        <v>0.12653104812750587</v>
      </c>
      <c r="G55" s="6">
        <f>O35</f>
        <v>0.12217156349065651</v>
      </c>
      <c r="H55" s="6">
        <f>O36</f>
        <v>0.12004893185829416</v>
      </c>
      <c r="I55" s="6">
        <f>O37</f>
        <v>0.15179858677874455</v>
      </c>
      <c r="J55" s="6">
        <f>O38</f>
        <v>0.151095755378957</v>
      </c>
      <c r="K55" s="6">
        <f>O39</f>
        <v>0.14980052276160249</v>
      </c>
      <c r="L55" s="6">
        <f>O40</f>
        <v>0.14094235457387536</v>
      </c>
      <c r="M55" s="6">
        <f>O41</f>
        <v>0.14521420680466643</v>
      </c>
      <c r="N55" s="6">
        <f>O42</f>
        <v>0.13267230364961857</v>
      </c>
      <c r="O55" s="6">
        <f>O43</f>
        <v>0.12030054756450437</v>
      </c>
      <c r="P55" s="6">
        <f>O44</f>
        <v>1.0081786559538701E-2</v>
      </c>
      <c r="Q55" s="6">
        <f>O45</f>
        <v>1.1281311725068792E-2</v>
      </c>
      <c r="R55" s="6">
        <f>O46</f>
        <v>1.1238074044667958E-2</v>
      </c>
      <c r="S55" s="6">
        <f>O47</f>
        <v>8.5983747879085932E-3</v>
      </c>
      <c r="T55" s="6">
        <f>O48</f>
        <v>1.0473782102529283E-2</v>
      </c>
    </row>
    <row r="56" spans="2:20" ht="15.75" customHeight="1" x14ac:dyDescent="0.25">
      <c r="C56" s="6" t="s">
        <v>8</v>
      </c>
      <c r="D56" s="6">
        <f t="shared" ref="D56:T56" si="26">D54/D52</f>
        <v>1</v>
      </c>
      <c r="E56" s="6">
        <f t="shared" si="26"/>
        <v>0.85013213793353715</v>
      </c>
      <c r="F56" s="6">
        <f t="shared" si="26"/>
        <v>0.58586963794391311</v>
      </c>
      <c r="G56" s="6">
        <f t="shared" si="26"/>
        <v>0.33385275001662118</v>
      </c>
      <c r="H56" s="6">
        <f t="shared" si="26"/>
        <v>0.16813242978805731</v>
      </c>
      <c r="I56" s="6">
        <f t="shared" si="26"/>
        <v>8.5123343616606964E-2</v>
      </c>
      <c r="J56" s="6">
        <f t="shared" si="26"/>
        <v>5.689215753978466E-2</v>
      </c>
      <c r="K56" s="6">
        <f t="shared" si="26"/>
        <v>4.2325092293383493E-2</v>
      </c>
      <c r="L56" s="6">
        <f t="shared" si="26"/>
        <v>3.4363850685265686E-2</v>
      </c>
      <c r="M56" s="6">
        <f t="shared" si="26"/>
        <v>2.8392339001415277E-2</v>
      </c>
      <c r="N56" s="6">
        <f t="shared" si="26"/>
        <v>2.4671076811911281E-2</v>
      </c>
      <c r="O56" s="6">
        <f t="shared" si="26"/>
        <v>2.1106858497955672E-2</v>
      </c>
      <c r="P56" s="6">
        <f t="shared" si="26"/>
        <v>5.1965942688732888E-3</v>
      </c>
      <c r="Q56" s="6">
        <f t="shared" si="26"/>
        <v>4.6438799364910896E-3</v>
      </c>
      <c r="R56" s="6">
        <f t="shared" si="26"/>
        <v>4.1827364838871971E-3</v>
      </c>
      <c r="S56" s="6">
        <f t="shared" si="26"/>
        <v>3.8171196044180758E-3</v>
      </c>
      <c r="T56" s="6">
        <f t="shared" si="26"/>
        <v>3.5325338242100796E-3</v>
      </c>
    </row>
    <row r="60" spans="2:20" ht="15.75" customHeight="1" x14ac:dyDescent="0.2">
      <c r="B60" s="2" t="s">
        <v>9</v>
      </c>
      <c r="C60" s="1" t="s">
        <v>13</v>
      </c>
      <c r="O60" s="2" t="s">
        <v>2</v>
      </c>
      <c r="P60" s="2" t="s">
        <v>10</v>
      </c>
    </row>
    <row r="61" spans="2:20" ht="15.75" customHeight="1" x14ac:dyDescent="0.2">
      <c r="B61" s="2"/>
      <c r="C61" s="1">
        <v>1</v>
      </c>
      <c r="D61" s="1">
        <f>D32/C61</f>
        <v>1</v>
      </c>
      <c r="E61" s="1">
        <f>E32/C61</f>
        <v>1</v>
      </c>
      <c r="F61" s="1">
        <f>F32/C61</f>
        <v>1</v>
      </c>
      <c r="G61" s="1">
        <f>G32/C61</f>
        <v>1</v>
      </c>
      <c r="H61" s="1">
        <f t="shared" ref="H61:M61" si="27">H32/F61</f>
        <v>1</v>
      </c>
      <c r="I61" s="1">
        <f t="shared" si="27"/>
        <v>1</v>
      </c>
      <c r="J61" s="1">
        <f t="shared" si="27"/>
        <v>1</v>
      </c>
      <c r="K61" s="1">
        <f t="shared" si="27"/>
        <v>1</v>
      </c>
      <c r="L61" s="1">
        <f t="shared" si="27"/>
        <v>1</v>
      </c>
      <c r="M61" s="1">
        <f t="shared" si="27"/>
        <v>1</v>
      </c>
      <c r="O61" s="1">
        <f>_xlfn.STDEV.S(D61:M61)</f>
        <v>0</v>
      </c>
      <c r="P61">
        <f t="shared" ref="P61:P77" si="28">AVERAGE(D61:M61)</f>
        <v>1</v>
      </c>
    </row>
    <row r="62" spans="2:20" ht="15.75" customHeight="1" x14ac:dyDescent="0.2">
      <c r="C62" s="1">
        <v>2</v>
      </c>
      <c r="D62">
        <f>D33/2</f>
        <v>0.84271081515873492</v>
      </c>
      <c r="E62">
        <f>E33/2</f>
        <v>0.87035622386619493</v>
      </c>
      <c r="F62">
        <f t="shared" ref="F62:M62" si="29">F33/2</f>
        <v>0.89161148379025468</v>
      </c>
      <c r="G62">
        <f t="shared" si="29"/>
        <v>0.8467413498767058</v>
      </c>
      <c r="H62">
        <f t="shared" si="29"/>
        <v>0.80864832359237238</v>
      </c>
      <c r="I62">
        <f t="shared" si="29"/>
        <v>0.87275097820973269</v>
      </c>
      <c r="J62">
        <f>J33/2</f>
        <v>0.83993081059259544</v>
      </c>
      <c r="K62">
        <f t="shared" si="29"/>
        <v>0.88572084454989275</v>
      </c>
      <c r="L62">
        <f t="shared" si="29"/>
        <v>0.80464796945243877</v>
      </c>
      <c r="M62">
        <f t="shared" si="29"/>
        <v>0.83820258024644745</v>
      </c>
      <c r="O62" s="1">
        <f t="shared" ref="O62:O77" si="30">_xlfn.STDEV.S(D62:M62)</f>
        <v>2.9833592354160027E-2</v>
      </c>
      <c r="P62">
        <f t="shared" si="28"/>
        <v>0.85013213793353715</v>
      </c>
    </row>
    <row r="63" spans="2:20" ht="15.75" customHeight="1" x14ac:dyDescent="0.2">
      <c r="C63" s="1">
        <v>4</v>
      </c>
      <c r="D63">
        <f>D34/4</f>
        <v>0.60851745035261462</v>
      </c>
      <c r="E63">
        <f t="shared" ref="E63:M63" si="31">E34/4</f>
        <v>0.60187355025261358</v>
      </c>
      <c r="F63">
        <f t="shared" si="31"/>
        <v>0.61563329686106838</v>
      </c>
      <c r="G63">
        <f t="shared" si="31"/>
        <v>0.54567254973161283</v>
      </c>
      <c r="H63">
        <f t="shared" si="31"/>
        <v>0.60372639466647593</v>
      </c>
      <c r="I63">
        <f t="shared" si="31"/>
        <v>0.59356233977548079</v>
      </c>
      <c r="J63">
        <f t="shared" si="31"/>
        <v>0.57412201613876812</v>
      </c>
      <c r="K63">
        <f t="shared" si="31"/>
        <v>0.60849092643783087</v>
      </c>
      <c r="L63">
        <f t="shared" si="31"/>
        <v>0.51736932404251024</v>
      </c>
      <c r="M63">
        <f t="shared" si="31"/>
        <v>0.58972853118015545</v>
      </c>
      <c r="O63" s="1">
        <f t="shared" si="30"/>
        <v>3.1632762031876469E-2</v>
      </c>
      <c r="P63">
        <f t="shared" si="28"/>
        <v>0.58586963794391311</v>
      </c>
    </row>
    <row r="64" spans="2:20" ht="15.75" customHeight="1" x14ac:dyDescent="0.2">
      <c r="C64" s="1">
        <v>8</v>
      </c>
      <c r="D64">
        <f>D35/8</f>
        <v>0.3500325929067008</v>
      </c>
      <c r="E64">
        <f>E35/8</f>
        <v>0.33082159332298511</v>
      </c>
      <c r="F64">
        <f>F35/8</f>
        <v>0.34899900035122794</v>
      </c>
      <c r="G64">
        <f>G35/8</f>
        <v>0.34265131179406833</v>
      </c>
      <c r="H64">
        <f>H35/8</f>
        <v>0.30197297689383323</v>
      </c>
      <c r="I64">
        <f t="shared" ref="I64:M64" si="32">I35/8</f>
        <v>0.32151711587561926</v>
      </c>
      <c r="J64">
        <f t="shared" si="32"/>
        <v>0.33654332192819481</v>
      </c>
      <c r="K64">
        <f t="shared" si="32"/>
        <v>0.35025790285621494</v>
      </c>
      <c r="L64">
        <f t="shared" si="32"/>
        <v>0.3263472172876265</v>
      </c>
      <c r="M64">
        <f t="shared" si="32"/>
        <v>0.32938446694974105</v>
      </c>
      <c r="O64" s="1">
        <f t="shared" si="30"/>
        <v>1.5271445436332064E-2</v>
      </c>
      <c r="P64">
        <f t="shared" si="28"/>
        <v>0.33385275001662118</v>
      </c>
    </row>
    <row r="65" spans="1:19" ht="15.75" customHeight="1" x14ac:dyDescent="0.2">
      <c r="C65" s="1">
        <v>16</v>
      </c>
      <c r="D65">
        <f>D36/16</f>
        <v>0.17058720394671756</v>
      </c>
      <c r="E65">
        <f t="shared" ref="E65:M65" si="33">E36/16</f>
        <v>0.15952199983998586</v>
      </c>
      <c r="F65">
        <f t="shared" si="33"/>
        <v>0.17445040413612106</v>
      </c>
      <c r="G65">
        <f t="shared" si="33"/>
        <v>0.17299292868964197</v>
      </c>
      <c r="H65">
        <f t="shared" si="33"/>
        <v>0.17147491959600519</v>
      </c>
      <c r="I65">
        <f t="shared" si="33"/>
        <v>0.17078638502923557</v>
      </c>
      <c r="J65">
        <f t="shared" si="33"/>
        <v>0.16867447495597424</v>
      </c>
      <c r="K65">
        <f t="shared" si="33"/>
        <v>0.15013907069644594</v>
      </c>
      <c r="L65">
        <f t="shared" si="33"/>
        <v>0.17134028133811846</v>
      </c>
      <c r="M65">
        <f t="shared" si="33"/>
        <v>0.17135662965232742</v>
      </c>
      <c r="O65" s="1">
        <f t="shared" si="30"/>
        <v>7.5030582411433847E-3</v>
      </c>
      <c r="P65">
        <f t="shared" si="28"/>
        <v>0.16813242978805731</v>
      </c>
    </row>
    <row r="66" spans="1:19" ht="15.75" customHeight="1" x14ac:dyDescent="0.2">
      <c r="C66" s="1">
        <v>32</v>
      </c>
      <c r="D66">
        <f>D37/32</f>
        <v>8.9339274077110314E-2</v>
      </c>
      <c r="E66">
        <f t="shared" ref="E66:M66" si="34">E37/32</f>
        <v>8.3821124809714306E-2</v>
      </c>
      <c r="F66">
        <f t="shared" si="34"/>
        <v>8.9298470387081011E-2</v>
      </c>
      <c r="G66">
        <f t="shared" si="34"/>
        <v>7.6035007915355779E-2</v>
      </c>
      <c r="H66">
        <f t="shared" si="34"/>
        <v>8.624726419892112E-2</v>
      </c>
      <c r="I66">
        <f t="shared" si="34"/>
        <v>8.7159084398097747E-2</v>
      </c>
      <c r="J66">
        <f t="shared" si="34"/>
        <v>8.6207541480212868E-2</v>
      </c>
      <c r="K66">
        <f t="shared" si="34"/>
        <v>8.9140882760140788E-2</v>
      </c>
      <c r="L66">
        <f t="shared" si="34"/>
        <v>8.6503273600428934E-2</v>
      </c>
      <c r="M66">
        <f t="shared" si="34"/>
        <v>7.7481512539006675E-2</v>
      </c>
      <c r="O66" s="1">
        <f t="shared" si="30"/>
        <v>4.7437058368357673E-3</v>
      </c>
      <c r="P66">
        <f t="shared" si="28"/>
        <v>8.5123343616606964E-2</v>
      </c>
    </row>
    <row r="67" spans="1:19" ht="15.75" customHeight="1" x14ac:dyDescent="0.2">
      <c r="C67" s="1">
        <v>48</v>
      </c>
      <c r="D67">
        <f>D38/48</f>
        <v>5.7488142020146342E-2</v>
      </c>
      <c r="E67">
        <f t="shared" ref="E67:M67" si="35">E38/48</f>
        <v>5.6102701830147823E-2</v>
      </c>
      <c r="F67">
        <f t="shared" si="35"/>
        <v>5.8989001353995658E-2</v>
      </c>
      <c r="G67">
        <f t="shared" si="35"/>
        <v>5.7990035380512443E-2</v>
      </c>
      <c r="H67">
        <f t="shared" si="35"/>
        <v>5.8234610143041321E-2</v>
      </c>
      <c r="I67">
        <f t="shared" si="35"/>
        <v>5.8855227023174722E-2</v>
      </c>
      <c r="J67">
        <f t="shared" si="35"/>
        <v>4.8687000462811297E-2</v>
      </c>
      <c r="K67">
        <f t="shared" si="35"/>
        <v>5.9254339375569454E-2</v>
      </c>
      <c r="L67">
        <f t="shared" si="35"/>
        <v>5.5258296794956974E-2</v>
      </c>
      <c r="M67">
        <f t="shared" si="35"/>
        <v>5.8062221013490518E-2</v>
      </c>
      <c r="O67" s="1">
        <f t="shared" si="30"/>
        <v>3.1478282370616044E-3</v>
      </c>
      <c r="P67">
        <f t="shared" si="28"/>
        <v>5.689215753978466E-2</v>
      </c>
    </row>
    <row r="68" spans="1:19" ht="15.75" customHeight="1" x14ac:dyDescent="0.2">
      <c r="C68" s="1">
        <v>64</v>
      </c>
      <c r="D68">
        <f>D39/64</f>
        <v>4.4521389947831912E-2</v>
      </c>
      <c r="E68">
        <f t="shared" ref="E68:M68" si="36">E39/64</f>
        <v>4.3046168547982065E-2</v>
      </c>
      <c r="F68">
        <f t="shared" si="36"/>
        <v>3.8633970977042437E-2</v>
      </c>
      <c r="G68">
        <f t="shared" si="36"/>
        <v>4.3665301829296364E-2</v>
      </c>
      <c r="H68">
        <f t="shared" si="36"/>
        <v>4.3620590072524675E-2</v>
      </c>
      <c r="I68">
        <f t="shared" si="36"/>
        <v>4.3169049137974085E-2</v>
      </c>
      <c r="J68">
        <f t="shared" si="36"/>
        <v>4.3024639093062637E-2</v>
      </c>
      <c r="K68">
        <f t="shared" si="36"/>
        <v>4.4646912812185913E-2</v>
      </c>
      <c r="L68">
        <f t="shared" si="36"/>
        <v>3.8070196360426044E-2</v>
      </c>
      <c r="M68">
        <f t="shared" si="36"/>
        <v>4.0852704155508839E-2</v>
      </c>
      <c r="O68" s="1">
        <f t="shared" si="30"/>
        <v>2.340633168150039E-3</v>
      </c>
      <c r="P68">
        <f t="shared" si="28"/>
        <v>4.2325092293383493E-2</v>
      </c>
    </row>
    <row r="69" spans="1:19" ht="15.75" customHeight="1" x14ac:dyDescent="0.2">
      <c r="C69" s="1">
        <v>80</v>
      </c>
      <c r="D69">
        <f>D40/80</f>
        <v>3.5919417183594107E-2</v>
      </c>
      <c r="E69">
        <f t="shared" ref="E69:M69" si="37">E40/80</f>
        <v>3.4811609651430188E-2</v>
      </c>
      <c r="F69">
        <f t="shared" si="37"/>
        <v>3.5853726233982516E-2</v>
      </c>
      <c r="G69">
        <f t="shared" si="37"/>
        <v>3.5140748218362321E-2</v>
      </c>
      <c r="H69">
        <f t="shared" si="37"/>
        <v>3.3788170888172889E-2</v>
      </c>
      <c r="I69">
        <f t="shared" si="37"/>
        <v>2.9993345492187112E-2</v>
      </c>
      <c r="J69">
        <f t="shared" si="37"/>
        <v>3.355302207339881E-2</v>
      </c>
      <c r="K69">
        <f t="shared" si="37"/>
        <v>3.5856156318399689E-2</v>
      </c>
      <c r="L69">
        <f t="shared" si="37"/>
        <v>3.4656172529448935E-2</v>
      </c>
      <c r="M69">
        <f t="shared" si="37"/>
        <v>3.4066138263680205E-2</v>
      </c>
      <c r="O69" s="1">
        <f t="shared" si="30"/>
        <v>1.7617794321734422E-3</v>
      </c>
      <c r="P69">
        <f t="shared" si="28"/>
        <v>3.4363850685265672E-2</v>
      </c>
    </row>
    <row r="70" spans="1:19" ht="15.75" customHeight="1" x14ac:dyDescent="0.2">
      <c r="A70" s="2"/>
      <c r="C70" s="1">
        <v>96</v>
      </c>
      <c r="D70">
        <f>D41/96</f>
        <v>3.0014476692235382E-2</v>
      </c>
      <c r="E70">
        <f t="shared" ref="E70:M70" si="38">E41/96</f>
        <v>2.5356334879487023E-2</v>
      </c>
      <c r="F70">
        <f t="shared" si="38"/>
        <v>2.9820855553246997E-2</v>
      </c>
      <c r="G70">
        <f t="shared" si="38"/>
        <v>2.9330338749711096E-2</v>
      </c>
      <c r="H70">
        <f t="shared" si="38"/>
        <v>2.9352184098814887E-2</v>
      </c>
      <c r="I70">
        <f t="shared" si="38"/>
        <v>2.8703643951127168E-2</v>
      </c>
      <c r="J70">
        <f t="shared" si="38"/>
        <v>2.6379382725701964E-2</v>
      </c>
      <c r="K70">
        <f t="shared" si="38"/>
        <v>2.8258229160980405E-2</v>
      </c>
      <c r="L70">
        <f t="shared" si="38"/>
        <v>2.7748726371522914E-2</v>
      </c>
      <c r="M70">
        <f t="shared" si="38"/>
        <v>2.8959217831324924E-2</v>
      </c>
      <c r="O70" s="1">
        <f t="shared" si="30"/>
        <v>1.5126479875486089E-3</v>
      </c>
      <c r="P70">
        <f t="shared" si="28"/>
        <v>2.839233900141528E-2</v>
      </c>
    </row>
    <row r="71" spans="1:19" ht="15.75" customHeight="1" x14ac:dyDescent="0.2">
      <c r="A71" s="2"/>
      <c r="C71" s="1">
        <v>112</v>
      </c>
      <c r="D71">
        <f>D42/112</f>
        <v>2.5317376208758957E-2</v>
      </c>
      <c r="E71">
        <f t="shared" ref="E71:M71" si="39">E42/112</f>
        <v>2.5113866543538439E-2</v>
      </c>
      <c r="F71">
        <f t="shared" si="39"/>
        <v>2.5443375563329238E-2</v>
      </c>
      <c r="G71">
        <f t="shared" si="39"/>
        <v>2.5078527889173644E-2</v>
      </c>
      <c r="H71">
        <f t="shared" si="39"/>
        <v>2.1600061295118083E-2</v>
      </c>
      <c r="I71">
        <f t="shared" si="39"/>
        <v>2.514713642317893E-2</v>
      </c>
      <c r="J71">
        <f t="shared" si="39"/>
        <v>2.4774724117047203E-2</v>
      </c>
      <c r="K71">
        <f t="shared" si="39"/>
        <v>2.5703764133873826E-2</v>
      </c>
      <c r="L71">
        <f t="shared" si="39"/>
        <v>2.4573810760258642E-2</v>
      </c>
      <c r="M71">
        <f t="shared" si="39"/>
        <v>2.3958125184835862E-2</v>
      </c>
      <c r="O71" s="1">
        <f t="shared" si="30"/>
        <v>1.1845741397287373E-3</v>
      </c>
      <c r="P71">
        <f t="shared" si="28"/>
        <v>2.4671076811911281E-2</v>
      </c>
    </row>
    <row r="72" spans="1:19" ht="15.75" customHeight="1" x14ac:dyDescent="0.2">
      <c r="C72" s="1">
        <v>128</v>
      </c>
      <c r="D72">
        <f>D43/128</f>
        <v>1.9057532567689706E-2</v>
      </c>
      <c r="E72">
        <f t="shared" ref="E72:M72" si="40">E43/128</f>
        <v>2.1962810660012662E-2</v>
      </c>
      <c r="F72">
        <f t="shared" si="40"/>
        <v>2.1529166666666669E-2</v>
      </c>
      <c r="G72">
        <f t="shared" si="40"/>
        <v>2.1248098835893979E-2</v>
      </c>
      <c r="H72">
        <f t="shared" si="40"/>
        <v>2.200704735311497E-2</v>
      </c>
      <c r="I72">
        <f t="shared" si="40"/>
        <v>2.0836403847123201E-2</v>
      </c>
      <c r="J72">
        <f t="shared" si="40"/>
        <v>1.9944478587070442E-2</v>
      </c>
      <c r="K72">
        <f t="shared" si="40"/>
        <v>2.1195384255073831E-2</v>
      </c>
      <c r="L72">
        <f t="shared" si="40"/>
        <v>2.1646679462949386E-2</v>
      </c>
      <c r="M72">
        <f t="shared" si="40"/>
        <v>2.1640982743961888E-2</v>
      </c>
      <c r="O72" s="1">
        <f t="shared" si="30"/>
        <v>9.3984802784769037E-4</v>
      </c>
      <c r="P72">
        <f t="shared" si="28"/>
        <v>2.1106858497955672E-2</v>
      </c>
    </row>
    <row r="73" spans="1:19" ht="15.75" customHeight="1" x14ac:dyDescent="0.2">
      <c r="C73" s="1">
        <v>144</v>
      </c>
      <c r="D73">
        <f>D44/144</f>
        <v>5.2894004928576537E-3</v>
      </c>
      <c r="E73">
        <f t="shared" ref="E73:M73" si="41">E44/144</f>
        <v>5.176616278076693E-3</v>
      </c>
      <c r="F73">
        <f t="shared" si="41"/>
        <v>5.2817729256749157E-3</v>
      </c>
      <c r="G73">
        <f t="shared" si="41"/>
        <v>5.1803453040182613E-3</v>
      </c>
      <c r="H73">
        <f t="shared" si="41"/>
        <v>5.1893687140344598E-3</v>
      </c>
      <c r="I73">
        <f t="shared" si="41"/>
        <v>5.1786199402336329E-3</v>
      </c>
      <c r="J73">
        <f t="shared" si="41"/>
        <v>5.0771799820098652E-3</v>
      </c>
      <c r="K73">
        <f t="shared" si="41"/>
        <v>5.2794367512947141E-3</v>
      </c>
      <c r="L73">
        <f t="shared" si="41"/>
        <v>5.1945962355798422E-3</v>
      </c>
      <c r="M73">
        <f t="shared" si="41"/>
        <v>5.1186060649528508E-3</v>
      </c>
      <c r="O73" s="1">
        <f t="shared" si="30"/>
        <v>7.0012406663463151E-5</v>
      </c>
      <c r="P73">
        <f t="shared" si="28"/>
        <v>5.1965942688732888E-3</v>
      </c>
    </row>
    <row r="74" spans="1:19" ht="15.75" customHeight="1" x14ac:dyDescent="0.2">
      <c r="C74" s="1">
        <v>160</v>
      </c>
      <c r="D74">
        <f>D45/160</f>
        <v>4.739234997709574E-3</v>
      </c>
      <c r="E74">
        <f t="shared" ref="E74:M74" si="42">E45/160</f>
        <v>4.6405209743310199E-3</v>
      </c>
      <c r="F74">
        <f t="shared" si="42"/>
        <v>4.7311650734351545E-3</v>
      </c>
      <c r="G74">
        <f t="shared" si="42"/>
        <v>4.6020036264182744E-3</v>
      </c>
      <c r="H74">
        <f t="shared" si="42"/>
        <v>4.6082799070777409E-3</v>
      </c>
      <c r="I74">
        <f t="shared" si="42"/>
        <v>4.6564493516670549E-3</v>
      </c>
      <c r="J74">
        <f t="shared" si="42"/>
        <v>4.5677342830484392E-3</v>
      </c>
      <c r="K74">
        <f t="shared" si="42"/>
        <v>4.7422072052815123E-3</v>
      </c>
      <c r="L74">
        <f t="shared" si="42"/>
        <v>4.5806486648554716E-3</v>
      </c>
      <c r="M74">
        <f t="shared" si="42"/>
        <v>4.5705552810866527E-3</v>
      </c>
      <c r="O74" s="1">
        <f t="shared" si="30"/>
        <v>7.050819828168012E-5</v>
      </c>
      <c r="P74">
        <f t="shared" si="28"/>
        <v>4.6438799364910887E-3</v>
      </c>
    </row>
    <row r="75" spans="1:19" ht="15.75" customHeight="1" x14ac:dyDescent="0.2">
      <c r="C75" s="1">
        <v>176</v>
      </c>
      <c r="D75">
        <f>D46/176</f>
        <v>4.2696433376382048E-3</v>
      </c>
      <c r="E75">
        <f t="shared" ref="E75:M75" si="43">E46/176</f>
        <v>4.1529543508693843E-3</v>
      </c>
      <c r="F75">
        <f t="shared" si="43"/>
        <v>4.2666277648716793E-3</v>
      </c>
      <c r="G75">
        <f t="shared" si="43"/>
        <v>4.1590988559772092E-3</v>
      </c>
      <c r="H75">
        <f t="shared" si="43"/>
        <v>4.181533638570635E-3</v>
      </c>
      <c r="I75">
        <f t="shared" si="43"/>
        <v>4.1715365157785856E-3</v>
      </c>
      <c r="J75">
        <f t="shared" si="43"/>
        <v>4.10992747662895E-3</v>
      </c>
      <c r="K75">
        <f t="shared" si="43"/>
        <v>4.2699472479927232E-3</v>
      </c>
      <c r="L75">
        <f t="shared" si="43"/>
        <v>4.1072520979126489E-3</v>
      </c>
      <c r="M75">
        <f t="shared" si="43"/>
        <v>4.1388435526319425E-3</v>
      </c>
      <c r="O75" s="1">
        <f t="shared" si="30"/>
        <v>6.3852693435613426E-5</v>
      </c>
      <c r="P75">
        <f t="shared" si="28"/>
        <v>4.1827364838871962E-3</v>
      </c>
    </row>
    <row r="76" spans="1:19" ht="15.75" customHeight="1" x14ac:dyDescent="0.2">
      <c r="C76" s="1">
        <v>192</v>
      </c>
      <c r="D76">
        <f>D47/192</f>
        <v>3.8876960053390408E-3</v>
      </c>
      <c r="E76">
        <f t="shared" ref="E76:M76" si="44">E47/192</f>
        <v>3.8154325948844387E-3</v>
      </c>
      <c r="F76">
        <f t="shared" si="44"/>
        <v>3.8836308754291761E-3</v>
      </c>
      <c r="G76">
        <f t="shared" si="44"/>
        <v>3.8160962196824321E-3</v>
      </c>
      <c r="H76">
        <f t="shared" si="44"/>
        <v>3.8128054961709475E-3</v>
      </c>
      <c r="I76">
        <f t="shared" si="44"/>
        <v>3.8186327816704126E-3</v>
      </c>
      <c r="J76">
        <f t="shared" si="44"/>
        <v>3.7721237155352496E-3</v>
      </c>
      <c r="K76">
        <f t="shared" si="44"/>
        <v>3.8397705020175644E-3</v>
      </c>
      <c r="L76">
        <f t="shared" si="44"/>
        <v>3.7701461410464057E-3</v>
      </c>
      <c r="M76">
        <f t="shared" si="44"/>
        <v>3.7548617124050954E-3</v>
      </c>
      <c r="O76" s="1">
        <f t="shared" si="30"/>
        <v>4.4783202020357299E-5</v>
      </c>
      <c r="P76">
        <f t="shared" si="28"/>
        <v>3.8171196044180767E-3</v>
      </c>
    </row>
    <row r="77" spans="1:19" ht="15.75" customHeight="1" x14ac:dyDescent="0.2">
      <c r="C77" s="1">
        <v>208</v>
      </c>
      <c r="D77">
        <f>D48/208</f>
        <v>3.6074909025988785E-3</v>
      </c>
      <c r="E77">
        <f t="shared" ref="E77:M77" si="45">E48/208</f>
        <v>3.5273946454692827E-3</v>
      </c>
      <c r="F77">
        <f t="shared" si="45"/>
        <v>3.5936414732330398E-3</v>
      </c>
      <c r="G77">
        <f t="shared" si="45"/>
        <v>3.5261250377529446E-3</v>
      </c>
      <c r="H77">
        <f t="shared" si="45"/>
        <v>3.5208909711891816E-3</v>
      </c>
      <c r="I77">
        <f t="shared" si="45"/>
        <v>3.5157203356925735E-3</v>
      </c>
      <c r="J77">
        <f t="shared" si="45"/>
        <v>3.483960559805906E-3</v>
      </c>
      <c r="K77">
        <f t="shared" si="45"/>
        <v>3.5977116701624754E-3</v>
      </c>
      <c r="L77">
        <f t="shared" si="45"/>
        <v>3.4799245914167538E-3</v>
      </c>
      <c r="M77">
        <f t="shared" si="45"/>
        <v>3.4724780547797551E-3</v>
      </c>
      <c r="O77" s="1">
        <f t="shared" si="30"/>
        <v>5.0354721646775356E-5</v>
      </c>
      <c r="P77">
        <f t="shared" si="28"/>
        <v>3.5325338242100796E-3</v>
      </c>
    </row>
    <row r="80" spans="1:19" ht="15.75" customHeight="1" x14ac:dyDescent="0.2">
      <c r="B80" s="8" t="s">
        <v>13</v>
      </c>
      <c r="C80" s="8">
        <v>1</v>
      </c>
      <c r="D80" s="8">
        <v>2</v>
      </c>
      <c r="E80" s="8">
        <v>4</v>
      </c>
      <c r="F80" s="8">
        <v>8</v>
      </c>
      <c r="G80" s="8">
        <v>16</v>
      </c>
      <c r="H80" s="8">
        <v>32</v>
      </c>
      <c r="I80" s="8">
        <v>48</v>
      </c>
      <c r="J80" s="8">
        <v>64</v>
      </c>
      <c r="K80" s="8">
        <v>80</v>
      </c>
      <c r="L80" s="8">
        <v>96</v>
      </c>
      <c r="M80" s="8">
        <v>112</v>
      </c>
      <c r="N80" s="8">
        <v>128</v>
      </c>
      <c r="O80" s="8">
        <v>144</v>
      </c>
      <c r="P80" s="8">
        <v>160</v>
      </c>
      <c r="Q80" s="8">
        <v>176</v>
      </c>
      <c r="R80" s="8">
        <v>192</v>
      </c>
      <c r="S80" s="8">
        <v>208</v>
      </c>
    </row>
    <row r="81" spans="2:19" ht="15.75" customHeight="1" x14ac:dyDescent="0.2">
      <c r="B81" s="8" t="s">
        <v>2</v>
      </c>
      <c r="C81" s="8">
        <f>O61</f>
        <v>0</v>
      </c>
      <c r="D81" s="8">
        <f>O62</f>
        <v>2.9833592354160027E-2</v>
      </c>
      <c r="E81" s="8">
        <f>O63</f>
        <v>3.1632762031876469E-2</v>
      </c>
      <c r="F81" s="8">
        <f>O64</f>
        <v>1.5271445436332064E-2</v>
      </c>
      <c r="G81" s="8">
        <f>O65</f>
        <v>7.5030582411433847E-3</v>
      </c>
      <c r="H81" s="8">
        <f>O66</f>
        <v>4.7437058368357673E-3</v>
      </c>
      <c r="I81" s="8">
        <f>O67</f>
        <v>3.1478282370616044E-3</v>
      </c>
      <c r="J81" s="8">
        <f>O68</f>
        <v>2.340633168150039E-3</v>
      </c>
      <c r="K81" s="8">
        <f>O69</f>
        <v>1.7617794321734422E-3</v>
      </c>
      <c r="L81" s="8">
        <f>O70</f>
        <v>1.5126479875486089E-3</v>
      </c>
      <c r="M81" s="8">
        <f>O71</f>
        <v>1.1845741397287373E-3</v>
      </c>
      <c r="N81" s="8">
        <f>O72</f>
        <v>9.3984802784769037E-4</v>
      </c>
      <c r="O81" s="8">
        <f>O73</f>
        <v>7.0012406663463151E-5</v>
      </c>
      <c r="P81" s="8">
        <f>O74</f>
        <v>7.050819828168012E-5</v>
      </c>
      <c r="Q81" s="8">
        <f>O75</f>
        <v>6.3852693435613426E-5</v>
      </c>
      <c r="R81" s="8">
        <f>O76</f>
        <v>4.4783202020357299E-5</v>
      </c>
      <c r="S81" s="8">
        <f>O77</f>
        <v>5.0354721646775356E-5</v>
      </c>
    </row>
    <row r="82" spans="2:19" ht="15.75" customHeight="1" x14ac:dyDescent="0.2">
      <c r="B82" s="8" t="s">
        <v>8</v>
      </c>
      <c r="C82" s="8">
        <f>P61</f>
        <v>1</v>
      </c>
      <c r="D82" s="8">
        <f>P62</f>
        <v>0.85013213793353715</v>
      </c>
      <c r="E82" s="8">
        <f>P63</f>
        <v>0.58586963794391311</v>
      </c>
      <c r="F82" s="8">
        <f>P64</f>
        <v>0.33385275001662118</v>
      </c>
      <c r="G82" s="8">
        <f>P65</f>
        <v>0.16813242978805731</v>
      </c>
      <c r="H82" s="8">
        <f>P66</f>
        <v>8.5123343616606964E-2</v>
      </c>
      <c r="I82" s="8">
        <f>P67</f>
        <v>5.689215753978466E-2</v>
      </c>
      <c r="J82" s="8">
        <f>P68</f>
        <v>4.2325092293383493E-2</v>
      </c>
      <c r="K82" s="8">
        <f>P69</f>
        <v>3.4363850685265672E-2</v>
      </c>
      <c r="L82" s="8">
        <f>P70</f>
        <v>2.839233900141528E-2</v>
      </c>
      <c r="M82" s="8">
        <f>P71</f>
        <v>2.4671076811911281E-2</v>
      </c>
      <c r="N82" s="8">
        <f>P72</f>
        <v>2.1106858497955672E-2</v>
      </c>
      <c r="O82" s="8">
        <f>P73</f>
        <v>5.1965942688732888E-3</v>
      </c>
      <c r="P82" s="8">
        <f>P74</f>
        <v>4.6438799364910887E-3</v>
      </c>
      <c r="Q82" s="8">
        <f>P75</f>
        <v>4.1827364838871962E-3</v>
      </c>
      <c r="R82" s="8">
        <f>P76</f>
        <v>3.8171196044180767E-3</v>
      </c>
      <c r="S82" s="8">
        <f>P77</f>
        <v>3.5325338242100796E-3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0C16-DCE8-4298-A42E-5A4C98CFA748}">
  <dimension ref="A1:AH13"/>
  <sheetViews>
    <sheetView topLeftCell="Q1" workbookViewId="0">
      <selection activeCell="AJ10" sqref="AJ10"/>
    </sheetView>
  </sheetViews>
  <sheetFormatPr defaultRowHeight="12.75" x14ac:dyDescent="0.2"/>
  <cols>
    <col min="8" max="8" width="17.7109375" bestFit="1" customWidth="1"/>
    <col min="9" max="9" width="4.140625" customWidth="1"/>
    <col min="10" max="20" width="12" bestFit="1" customWidth="1"/>
  </cols>
  <sheetData>
    <row r="1" spans="1:34" x14ac:dyDescent="0.2">
      <c r="A1" s="23" t="s">
        <v>21</v>
      </c>
      <c r="B1" s="24" t="s">
        <v>19</v>
      </c>
      <c r="C1" s="24" t="s">
        <v>20</v>
      </c>
      <c r="H1" s="13" t="s">
        <v>13</v>
      </c>
      <c r="I1" s="22">
        <v>1</v>
      </c>
      <c r="J1" s="33">
        <v>2</v>
      </c>
      <c r="K1" s="33">
        <v>4</v>
      </c>
      <c r="L1" s="33">
        <v>8</v>
      </c>
      <c r="M1" s="33">
        <v>16</v>
      </c>
      <c r="N1" s="33">
        <v>32</v>
      </c>
      <c r="O1" s="33">
        <v>48</v>
      </c>
      <c r="P1" s="33">
        <v>64</v>
      </c>
      <c r="Q1" s="33">
        <v>80</v>
      </c>
      <c r="R1" s="33">
        <v>96</v>
      </c>
      <c r="S1" s="33">
        <v>112</v>
      </c>
      <c r="T1" s="10">
        <v>128</v>
      </c>
      <c r="V1" s="16" t="s">
        <v>13</v>
      </c>
      <c r="W1" s="17">
        <v>1</v>
      </c>
      <c r="X1" s="36">
        <v>2</v>
      </c>
      <c r="Y1" s="36">
        <v>4</v>
      </c>
      <c r="Z1" s="36">
        <v>8</v>
      </c>
      <c r="AA1" s="36">
        <v>16</v>
      </c>
      <c r="AB1" s="36">
        <v>32</v>
      </c>
      <c r="AC1" s="36">
        <v>48</v>
      </c>
      <c r="AD1" s="36">
        <v>64</v>
      </c>
      <c r="AE1" s="36">
        <v>80</v>
      </c>
      <c r="AF1" s="36">
        <v>96</v>
      </c>
      <c r="AG1" s="36">
        <v>112</v>
      </c>
      <c r="AH1" s="37">
        <v>128</v>
      </c>
    </row>
    <row r="2" spans="1:34" x14ac:dyDescent="0.2">
      <c r="A2" s="25">
        <v>1</v>
      </c>
      <c r="B2" s="28">
        <v>12.178149999999999</v>
      </c>
      <c r="C2" s="20">
        <v>0.17772516391577445</v>
      </c>
      <c r="H2" s="13" t="s">
        <v>7</v>
      </c>
      <c r="I2" s="22">
        <v>1</v>
      </c>
      <c r="J2" s="33">
        <v>2</v>
      </c>
      <c r="K2" s="33">
        <v>4</v>
      </c>
      <c r="L2" s="33">
        <v>8</v>
      </c>
      <c r="M2" s="33">
        <v>16</v>
      </c>
      <c r="N2" s="33">
        <v>32</v>
      </c>
      <c r="O2" s="33">
        <v>48</v>
      </c>
      <c r="P2" s="33">
        <v>64</v>
      </c>
      <c r="Q2" s="33">
        <v>80</v>
      </c>
      <c r="R2" s="33">
        <v>96</v>
      </c>
      <c r="S2" s="33">
        <v>112</v>
      </c>
      <c r="T2" s="10">
        <v>128</v>
      </c>
      <c r="V2" s="16" t="s">
        <v>2</v>
      </c>
      <c r="W2" s="17">
        <v>0</v>
      </c>
      <c r="X2" s="36">
        <v>2.9833592354160027E-2</v>
      </c>
      <c r="Y2" s="36">
        <v>3.1632762031876469E-2</v>
      </c>
      <c r="Z2" s="36">
        <v>1.5271445436332064E-2</v>
      </c>
      <c r="AA2" s="36">
        <v>7.5030582411433847E-3</v>
      </c>
      <c r="AB2" s="36">
        <v>4.7437058368357673E-3</v>
      </c>
      <c r="AC2" s="36">
        <v>3.1478282370616044E-3</v>
      </c>
      <c r="AD2" s="36">
        <v>2.340633168150039E-3</v>
      </c>
      <c r="AE2" s="36">
        <v>1.7617794321734422E-3</v>
      </c>
      <c r="AF2" s="36">
        <v>1.5126479875486089E-3</v>
      </c>
      <c r="AG2" s="36">
        <v>1.1845741397287373E-3</v>
      </c>
      <c r="AH2" s="37">
        <v>9.3984802784769037E-4</v>
      </c>
    </row>
    <row r="3" spans="1:34" x14ac:dyDescent="0.2">
      <c r="A3" s="26">
        <v>2</v>
      </c>
      <c r="B3" s="29">
        <v>7.168482</v>
      </c>
      <c r="C3" s="31">
        <v>0.20740181204608618</v>
      </c>
      <c r="H3" s="13" t="s">
        <v>5</v>
      </c>
      <c r="I3" s="22">
        <v>1</v>
      </c>
      <c r="J3" s="33">
        <v>1.7002642758670743</v>
      </c>
      <c r="K3" s="33">
        <v>2.3434785517756525</v>
      </c>
      <c r="L3" s="33">
        <v>2.6708220001329694</v>
      </c>
      <c r="M3" s="33">
        <v>2.690118876608917</v>
      </c>
      <c r="N3" s="33">
        <v>2.7239469957314228</v>
      </c>
      <c r="O3" s="33">
        <v>2.7308235619096637</v>
      </c>
      <c r="P3" s="33">
        <v>2.7088059067765435</v>
      </c>
      <c r="Q3" s="33">
        <v>2.7491080548212548</v>
      </c>
      <c r="R3" s="33">
        <v>2.7256645441358667</v>
      </c>
      <c r="S3" s="33">
        <v>2.7631606029340636</v>
      </c>
      <c r="T3" s="10">
        <v>2.7016778877383261</v>
      </c>
      <c r="V3" s="16" t="s">
        <v>8</v>
      </c>
      <c r="W3" s="18">
        <v>1</v>
      </c>
      <c r="X3" s="35">
        <v>0.85013213793353715</v>
      </c>
      <c r="Y3" s="35">
        <v>0.58586963794391311</v>
      </c>
      <c r="Z3" s="35">
        <v>0.33385275001662118</v>
      </c>
      <c r="AA3" s="35">
        <v>0.16813242978805731</v>
      </c>
      <c r="AB3" s="35">
        <v>8.5123343616606964E-2</v>
      </c>
      <c r="AC3" s="35">
        <v>5.689215753978466E-2</v>
      </c>
      <c r="AD3" s="35">
        <v>4.2325092293383493E-2</v>
      </c>
      <c r="AE3" s="35">
        <v>3.4363850685265672E-2</v>
      </c>
      <c r="AF3" s="35">
        <v>2.839233900141528E-2</v>
      </c>
      <c r="AG3" s="35">
        <v>2.4671076811911281E-2</v>
      </c>
      <c r="AH3" s="19">
        <v>2.1106858497955672E-2</v>
      </c>
    </row>
    <row r="4" spans="1:34" x14ac:dyDescent="0.2">
      <c r="A4" s="26">
        <v>4</v>
      </c>
      <c r="B4" s="29">
        <v>5.2087310000000002</v>
      </c>
      <c r="C4" s="31">
        <v>0.25750200907306847</v>
      </c>
      <c r="H4" s="13" t="s">
        <v>2</v>
      </c>
      <c r="I4" s="22">
        <v>0</v>
      </c>
      <c r="J4" s="33">
        <v>5.9667184708320053E-2</v>
      </c>
      <c r="K4" s="33">
        <v>0.12653104812750587</v>
      </c>
      <c r="L4" s="33">
        <v>0.12217156349065651</v>
      </c>
      <c r="M4" s="33">
        <v>0.12004893185829416</v>
      </c>
      <c r="N4" s="33">
        <v>0.15179858677874455</v>
      </c>
      <c r="O4" s="33">
        <v>0.151095755378957</v>
      </c>
      <c r="P4" s="33">
        <v>0.14980052276160249</v>
      </c>
      <c r="Q4" s="33">
        <v>0.14094235457387536</v>
      </c>
      <c r="R4" s="33">
        <v>0.14521420680466643</v>
      </c>
      <c r="S4" s="33">
        <v>0.13267230364961857</v>
      </c>
      <c r="T4" s="10">
        <v>0.12030054756450437</v>
      </c>
    </row>
    <row r="5" spans="1:34" x14ac:dyDescent="0.2">
      <c r="A5" s="26">
        <v>8</v>
      </c>
      <c r="B5" s="29">
        <v>4.5671110000000006</v>
      </c>
      <c r="C5" s="31">
        <v>0.1908264306437194</v>
      </c>
    </row>
    <row r="6" spans="1:34" x14ac:dyDescent="0.2">
      <c r="A6" s="26">
        <v>16</v>
      </c>
      <c r="B6" s="29">
        <v>4.5366559999999998</v>
      </c>
      <c r="C6" s="31">
        <v>0.24997717314453607</v>
      </c>
    </row>
    <row r="7" spans="1:34" x14ac:dyDescent="0.2">
      <c r="A7" s="26">
        <v>32</v>
      </c>
      <c r="B7" s="29">
        <v>4.4822319999999998</v>
      </c>
      <c r="C7" s="31">
        <v>0.23656946693190239</v>
      </c>
    </row>
    <row r="8" spans="1:34" x14ac:dyDescent="0.2">
      <c r="A8" s="26">
        <v>48</v>
      </c>
      <c r="B8" s="29">
        <v>4.4713070000000004</v>
      </c>
      <c r="C8" s="31">
        <v>0.24413294443123937</v>
      </c>
    </row>
    <row r="9" spans="1:34" x14ac:dyDescent="0.2">
      <c r="A9" s="26">
        <v>64</v>
      </c>
      <c r="B9" s="29">
        <v>4.507854</v>
      </c>
      <c r="C9" s="31">
        <v>0.25276329349369109</v>
      </c>
    </row>
    <row r="10" spans="1:34" x14ac:dyDescent="0.2">
      <c r="A10" s="26">
        <v>80</v>
      </c>
      <c r="B10" s="29">
        <v>4.4400169999999992</v>
      </c>
      <c r="C10" s="31">
        <v>0.23116693650789336</v>
      </c>
    </row>
    <row r="11" spans="1:34" x14ac:dyDescent="0.2">
      <c r="A11" s="26">
        <v>96</v>
      </c>
      <c r="B11" s="29">
        <v>4.4784209999999991</v>
      </c>
      <c r="C11" s="31">
        <v>0.22681980966054199</v>
      </c>
    </row>
    <row r="12" spans="1:34" x14ac:dyDescent="0.2">
      <c r="A12" s="26">
        <v>112</v>
      </c>
      <c r="B12" s="29">
        <v>4.4163199999999998</v>
      </c>
      <c r="C12" s="31">
        <v>0.21898752217116538</v>
      </c>
    </row>
    <row r="13" spans="1:34" x14ac:dyDescent="0.2">
      <c r="A13" s="27">
        <v>128</v>
      </c>
      <c r="B13" s="30">
        <v>4.5169249999999996</v>
      </c>
      <c r="C13" s="32">
        <v>0.24129349069131562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CUDA_TIMINGS_GRAPHS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melih demirel</cp:lastModifiedBy>
  <dcterms:modified xsi:type="dcterms:W3CDTF">2023-12-25T16:27:03Z</dcterms:modified>
</cp:coreProperties>
</file>