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li\Desktop\ALKEMY\"/>
    </mc:Choice>
  </mc:AlternateContent>
  <xr:revisionPtr revIDLastSave="0" documentId="13_ncr:1_{E10A8714-7D37-40B7-9DEB-F1C2BFA2D935}" xr6:coauthVersionLast="47" xr6:coauthVersionMax="47" xr10:uidLastSave="{00000000-0000-0000-0000-000000000000}"/>
  <bookViews>
    <workbookView xWindow="-120" yWindow="-120" windowWidth="20730" windowHeight="11160" activeTab="2" xr2:uid="{DA5233FA-6861-4D3F-BAD6-9D041F01AE58}"/>
  </bookViews>
  <sheets>
    <sheet name="Padron_Establecimiento" sheetId="2" r:id="rId1"/>
    <sheet name="Reporte" sheetId="3" r:id="rId2"/>
    <sheet name="Gráficos" sheetId="1" r:id="rId3"/>
  </sheets>
  <definedNames>
    <definedName name="_xlnm._FilterDatabase" localSheetId="0" hidden="1">Padron_Establecimiento!$A$2:$A$972</definedName>
    <definedName name="_xlnm.Extract" localSheetId="0">Padron_Establecimiento!$A$974</definedName>
    <definedName name="DatosExternos_1" localSheetId="0" hidden="1">Padron_Establecimiento!$A$1:$P$972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3" l="1"/>
  <c r="E2" i="3"/>
  <c r="E3" i="3"/>
  <c r="E4" i="3"/>
  <c r="E5" i="3"/>
  <c r="E6" i="3"/>
  <c r="E7" i="3"/>
  <c r="E8" i="3"/>
  <c r="E9" i="3"/>
  <c r="E10" i="3"/>
  <c r="E11" i="3"/>
  <c r="E12" i="3"/>
  <c r="F12" i="3" s="1"/>
  <c r="G2" i="3"/>
  <c r="G3" i="3"/>
  <c r="G4" i="3"/>
  <c r="G5" i="3"/>
  <c r="G6" i="3"/>
  <c r="G7" i="3"/>
  <c r="G8" i="3"/>
  <c r="G9" i="3"/>
  <c r="G10" i="3"/>
  <c r="G11" i="3"/>
  <c r="G12" i="3"/>
  <c r="H12" i="3" s="1"/>
  <c r="N859" i="2"/>
  <c r="O859" i="2" s="1"/>
  <c r="N638" i="2"/>
  <c r="O638" i="2" s="1"/>
  <c r="N746" i="2"/>
  <c r="O746" i="2" s="1"/>
  <c r="N925" i="2"/>
  <c r="O925" i="2" s="1"/>
  <c r="N18" i="2"/>
  <c r="O18" i="2" s="1"/>
  <c r="N383" i="2"/>
  <c r="O383" i="2" s="1"/>
  <c r="N667" i="2"/>
  <c r="O667" i="2" s="1"/>
  <c r="N82" i="2"/>
  <c r="O82" i="2" s="1"/>
  <c r="N668" i="2"/>
  <c r="O668" i="2" s="1"/>
  <c r="N639" i="2"/>
  <c r="O639" i="2" s="1"/>
  <c r="N626" i="2"/>
  <c r="O626" i="2" s="1"/>
  <c r="N720" i="2"/>
  <c r="O720" i="2" s="1"/>
  <c r="N416" i="2"/>
  <c r="O416" i="2" s="1"/>
  <c r="N508" i="2"/>
  <c r="O508" i="2" s="1"/>
  <c r="N690" i="2"/>
  <c r="O690" i="2" s="1"/>
  <c r="N860" i="2"/>
  <c r="O860" i="2" s="1"/>
  <c r="N272" i="2"/>
  <c r="O272" i="2" s="1"/>
  <c r="N747" i="2"/>
  <c r="O747" i="2" s="1"/>
  <c r="N157" i="2"/>
  <c r="O157" i="2" s="1"/>
  <c r="N748" i="2"/>
  <c r="O748" i="2" s="1"/>
  <c r="N139" i="2"/>
  <c r="O139" i="2" s="1"/>
  <c r="N303" i="2"/>
  <c r="O303" i="2" s="1"/>
  <c r="N417" i="2"/>
  <c r="O417" i="2" s="1"/>
  <c r="N94" i="2"/>
  <c r="O94" i="2" s="1"/>
  <c r="N749" i="2"/>
  <c r="O749" i="2" s="1"/>
  <c r="N333" i="2"/>
  <c r="O333" i="2" s="1"/>
  <c r="N565" i="2"/>
  <c r="O565" i="2" s="1"/>
  <c r="N253" i="2"/>
  <c r="O253" i="2" s="1"/>
  <c r="N334" i="2"/>
  <c r="O334" i="2" s="1"/>
  <c r="N418" i="2"/>
  <c r="O418" i="2" s="1"/>
  <c r="N419" i="2"/>
  <c r="O419" i="2" s="1"/>
  <c r="N108" i="2"/>
  <c r="O108" i="2" s="1"/>
  <c r="N566" i="2"/>
  <c r="O566" i="2" s="1"/>
  <c r="N926" i="2"/>
  <c r="O926" i="2" s="1"/>
  <c r="N750" i="2"/>
  <c r="O750" i="2" s="1"/>
  <c r="N158" i="2"/>
  <c r="O158" i="2" s="1"/>
  <c r="N19" i="2"/>
  <c r="O19" i="2" s="1"/>
  <c r="N159" i="2"/>
  <c r="O159" i="2" s="1"/>
  <c r="N669" i="2"/>
  <c r="O669" i="2" s="1"/>
  <c r="N450" i="2"/>
  <c r="O450" i="2" s="1"/>
  <c r="N384" i="2"/>
  <c r="O384" i="2" s="1"/>
  <c r="N627" i="2"/>
  <c r="O627" i="2" s="1"/>
  <c r="N751" i="2"/>
  <c r="O751" i="2" s="1"/>
  <c r="N473" i="2"/>
  <c r="O473" i="2" s="1"/>
  <c r="N509" i="2"/>
  <c r="O509" i="2" s="1"/>
  <c r="N160" i="2"/>
  <c r="O160" i="2" s="1"/>
  <c r="N140" i="2"/>
  <c r="O140" i="2" s="1"/>
  <c r="N363" i="2"/>
  <c r="O363" i="2" s="1"/>
  <c r="N861" i="2"/>
  <c r="O861" i="2" s="1"/>
  <c r="N691" i="2"/>
  <c r="O691" i="2" s="1"/>
  <c r="N78" i="2"/>
  <c r="O78" i="2" s="1"/>
  <c r="N927" i="2"/>
  <c r="O927" i="2" s="1"/>
  <c r="N752" i="2"/>
  <c r="O752" i="2" s="1"/>
  <c r="N928" i="2"/>
  <c r="O928" i="2" s="1"/>
  <c r="N862" i="2"/>
  <c r="O862" i="2" s="1"/>
  <c r="N567" i="2"/>
  <c r="O567" i="2" s="1"/>
  <c r="N568" i="2"/>
  <c r="O568" i="2" s="1"/>
  <c r="N90" i="2"/>
  <c r="O90" i="2" s="1"/>
  <c r="N863" i="2"/>
  <c r="O863" i="2" s="1"/>
  <c r="N20" i="2"/>
  <c r="O20" i="2" s="1"/>
  <c r="N483" i="2"/>
  <c r="O483" i="2" s="1"/>
  <c r="N141" i="2"/>
  <c r="O141" i="2" s="1"/>
  <c r="N79" i="2"/>
  <c r="O79" i="2" s="1"/>
  <c r="N753" i="2"/>
  <c r="O753" i="2" s="1"/>
  <c r="N864" i="2"/>
  <c r="O864" i="2" s="1"/>
  <c r="N484" i="2"/>
  <c r="O484" i="2" s="1"/>
  <c r="N692" i="2"/>
  <c r="O692" i="2" s="1"/>
  <c r="N510" i="2"/>
  <c r="O510" i="2" s="1"/>
  <c r="N569" i="2"/>
  <c r="O569" i="2" s="1"/>
  <c r="N670" i="2"/>
  <c r="O670" i="2" s="1"/>
  <c r="N865" i="2"/>
  <c r="O865" i="2" s="1"/>
  <c r="N161" i="2"/>
  <c r="O161" i="2" s="1"/>
  <c r="N754" i="2"/>
  <c r="O754" i="2" s="1"/>
  <c r="N21" i="2"/>
  <c r="O21" i="2" s="1"/>
  <c r="N640" i="2"/>
  <c r="O640" i="2" s="1"/>
  <c r="N385" i="2"/>
  <c r="O385" i="2" s="1"/>
  <c r="N420" i="2"/>
  <c r="O420" i="2" s="1"/>
  <c r="N485" i="2"/>
  <c r="O485" i="2" s="1"/>
  <c r="N273" i="2"/>
  <c r="O273" i="2" s="1"/>
  <c r="N288" i="2"/>
  <c r="O288" i="2" s="1"/>
  <c r="N570" i="2"/>
  <c r="O570" i="2" s="1"/>
  <c r="N364" i="2"/>
  <c r="O364" i="2" s="1"/>
  <c r="N335" i="2"/>
  <c r="O335" i="2" s="1"/>
  <c r="N289" i="2"/>
  <c r="O289" i="2" s="1"/>
  <c r="N571" i="2"/>
  <c r="O571" i="2" s="1"/>
  <c r="N142" i="2"/>
  <c r="O142" i="2" s="1"/>
  <c r="N572" i="2"/>
  <c r="O572" i="2" s="1"/>
  <c r="N866" i="2"/>
  <c r="O866" i="2" s="1"/>
  <c r="N671" i="2"/>
  <c r="O671" i="2" s="1"/>
  <c r="N511" i="2"/>
  <c r="O511" i="2" s="1"/>
  <c r="N71" i="2"/>
  <c r="O71" i="2" s="1"/>
  <c r="N386" i="2"/>
  <c r="O386" i="2" s="1"/>
  <c r="N304" i="2"/>
  <c r="O304" i="2" s="1"/>
  <c r="N573" i="2"/>
  <c r="O573" i="2" s="1"/>
  <c r="N641" i="2"/>
  <c r="O641" i="2" s="1"/>
  <c r="N574" i="2"/>
  <c r="O574" i="2" s="1"/>
  <c r="N365" i="2"/>
  <c r="O365" i="2" s="1"/>
  <c r="N755" i="2"/>
  <c r="O755" i="2" s="1"/>
  <c r="N162" i="2"/>
  <c r="O162" i="2" s="1"/>
  <c r="N22" i="2"/>
  <c r="O22" i="2" s="1"/>
  <c r="N290" i="2"/>
  <c r="O290" i="2" s="1"/>
  <c r="N867" i="2"/>
  <c r="O867" i="2" s="1"/>
  <c r="N254" i="2"/>
  <c r="O254" i="2" s="1"/>
  <c r="N421" i="2"/>
  <c r="O421" i="2" s="1"/>
  <c r="N721" i="2"/>
  <c r="O721" i="2" s="1"/>
  <c r="N422" i="2"/>
  <c r="O422" i="2" s="1"/>
  <c r="N72" i="2"/>
  <c r="O72" i="2" s="1"/>
  <c r="N738" i="2"/>
  <c r="O738" i="2" s="1"/>
  <c r="N628" i="2"/>
  <c r="O628" i="2" s="1"/>
  <c r="N163" i="2"/>
  <c r="O163" i="2" s="1"/>
  <c r="N164" i="2"/>
  <c r="O164" i="2" s="1"/>
  <c r="N868" i="2"/>
  <c r="O868" i="2" s="1"/>
  <c r="N143" i="2"/>
  <c r="O143" i="2" s="1"/>
  <c r="N165" i="2"/>
  <c r="O165" i="2" s="1"/>
  <c r="N929" i="2"/>
  <c r="O929" i="2" s="1"/>
  <c r="N305" i="2"/>
  <c r="O305" i="2" s="1"/>
  <c r="N756" i="2"/>
  <c r="O756" i="2" s="1"/>
  <c r="N387" i="2"/>
  <c r="O387" i="2" s="1"/>
  <c r="N291" i="2"/>
  <c r="O291" i="2" s="1"/>
  <c r="N693" i="2"/>
  <c r="O693" i="2" s="1"/>
  <c r="N166" i="2"/>
  <c r="O166" i="2" s="1"/>
  <c r="N575" i="2"/>
  <c r="O575" i="2" s="1"/>
  <c r="N576" i="2"/>
  <c r="O576" i="2" s="1"/>
  <c r="N451" i="2"/>
  <c r="O451" i="2" s="1"/>
  <c r="N869" i="2"/>
  <c r="O869" i="2" s="1"/>
  <c r="N672" i="2"/>
  <c r="O672" i="2" s="1"/>
  <c r="N274" i="2"/>
  <c r="O274" i="2" s="1"/>
  <c r="N577" i="2"/>
  <c r="O577" i="2" s="1"/>
  <c r="N757" i="2"/>
  <c r="O757" i="2" s="1"/>
  <c r="N930" i="2"/>
  <c r="O930" i="2" s="1"/>
  <c r="N629" i="2"/>
  <c r="O629" i="2" s="1"/>
  <c r="N452" i="2"/>
  <c r="O452" i="2" s="1"/>
  <c r="N109" i="2"/>
  <c r="O109" i="2" s="1"/>
  <c r="N486" i="2"/>
  <c r="O486" i="2" s="1"/>
  <c r="N110" i="2"/>
  <c r="O110" i="2" s="1"/>
  <c r="N423" i="2"/>
  <c r="O423" i="2" s="1"/>
  <c r="N758" i="2"/>
  <c r="O758" i="2" s="1"/>
  <c r="N512" i="2"/>
  <c r="O512" i="2" s="1"/>
  <c r="N630" i="2"/>
  <c r="O630" i="2" s="1"/>
  <c r="N870" i="2"/>
  <c r="O870" i="2" s="1"/>
  <c r="N424" i="2"/>
  <c r="O424" i="2" s="1"/>
  <c r="N388" i="2"/>
  <c r="O388" i="2" s="1"/>
  <c r="N167" i="2"/>
  <c r="O167" i="2" s="1"/>
  <c r="N871" i="2"/>
  <c r="O871" i="2" s="1"/>
  <c r="N336" i="2"/>
  <c r="O336" i="2" s="1"/>
  <c r="N931" i="2"/>
  <c r="O931" i="2" s="1"/>
  <c r="N56" i="2"/>
  <c r="O56" i="2" s="1"/>
  <c r="N759" i="2"/>
  <c r="O759" i="2" s="1"/>
  <c r="N760" i="2"/>
  <c r="O760" i="2" s="1"/>
  <c r="N872" i="2"/>
  <c r="O872" i="2" s="1"/>
  <c r="N306" i="2"/>
  <c r="O306" i="2" s="1"/>
  <c r="N578" i="2"/>
  <c r="O578" i="2" s="1"/>
  <c r="N168" i="2"/>
  <c r="O168" i="2" s="1"/>
  <c r="N513" i="2"/>
  <c r="O513" i="2" s="1"/>
  <c r="N873" i="2"/>
  <c r="O873" i="2" s="1"/>
  <c r="N514" i="2"/>
  <c r="O514" i="2" s="1"/>
  <c r="N515" i="2"/>
  <c r="O515" i="2" s="1"/>
  <c r="N130" i="2"/>
  <c r="O130" i="2" s="1"/>
  <c r="N337" i="2"/>
  <c r="O337" i="2" s="1"/>
  <c r="N144" i="2"/>
  <c r="O144" i="2" s="1"/>
  <c r="N761" i="2"/>
  <c r="O761" i="2" s="1"/>
  <c r="N453" i="2"/>
  <c r="O453" i="2" s="1"/>
  <c r="N487" i="2"/>
  <c r="O487" i="2" s="1"/>
  <c r="N762" i="2"/>
  <c r="O762" i="2" s="1"/>
  <c r="N307" i="2"/>
  <c r="O307" i="2" s="1"/>
  <c r="N474" i="2"/>
  <c r="O474" i="2" s="1"/>
  <c r="N739" i="2"/>
  <c r="O739" i="2" s="1"/>
  <c r="N763" i="2"/>
  <c r="O763" i="2" s="1"/>
  <c r="N389" i="2"/>
  <c r="O389" i="2" s="1"/>
  <c r="N5" i="2"/>
  <c r="O5" i="2" s="1"/>
  <c r="N722" i="2"/>
  <c r="O722" i="2" s="1"/>
  <c r="N764" i="2"/>
  <c r="O764" i="2" s="1"/>
  <c r="N765" i="2"/>
  <c r="O765" i="2" s="1"/>
  <c r="N642" i="2"/>
  <c r="O642" i="2" s="1"/>
  <c r="N766" i="2"/>
  <c r="O766" i="2" s="1"/>
  <c r="N767" i="2"/>
  <c r="O767" i="2" s="1"/>
  <c r="N768" i="2"/>
  <c r="O768" i="2" s="1"/>
  <c r="N169" i="2"/>
  <c r="O169" i="2" s="1"/>
  <c r="N308" i="2"/>
  <c r="O308" i="2" s="1"/>
  <c r="N170" i="2"/>
  <c r="O170" i="2" s="1"/>
  <c r="N769" i="2"/>
  <c r="O769" i="2" s="1"/>
  <c r="N390" i="2"/>
  <c r="O390" i="2" s="1"/>
  <c r="N425" i="2"/>
  <c r="O425" i="2" s="1"/>
  <c r="N516" i="2"/>
  <c r="O516" i="2" s="1"/>
  <c r="N579" i="2"/>
  <c r="O579" i="2" s="1"/>
  <c r="N7" i="2"/>
  <c r="O7" i="2" s="1"/>
  <c r="N171" i="2"/>
  <c r="O171" i="2" s="1"/>
  <c r="N366" i="2"/>
  <c r="O366" i="2" s="1"/>
  <c r="N454" i="2"/>
  <c r="O454" i="2" s="1"/>
  <c r="N580" i="2"/>
  <c r="O580" i="2" s="1"/>
  <c r="N338" i="2"/>
  <c r="O338" i="2" s="1"/>
  <c r="N488" i="2"/>
  <c r="O488" i="2" s="1"/>
  <c r="N391" i="2"/>
  <c r="O391" i="2" s="1"/>
  <c r="N455" i="2"/>
  <c r="O455" i="2" s="1"/>
  <c r="N456" i="2"/>
  <c r="O456" i="2" s="1"/>
  <c r="N770" i="2"/>
  <c r="O770" i="2" s="1"/>
  <c r="N8" i="2"/>
  <c r="O8" i="2" s="1"/>
  <c r="N111" i="2"/>
  <c r="O111" i="2" s="1"/>
  <c r="N367" i="2"/>
  <c r="O367" i="2" s="1"/>
  <c r="N426" i="2"/>
  <c r="O426" i="2" s="1"/>
  <c r="N771" i="2"/>
  <c r="O771" i="2" s="1"/>
  <c r="N80" i="2"/>
  <c r="O80" i="2" s="1"/>
  <c r="N517" i="2"/>
  <c r="O517" i="2" s="1"/>
  <c r="N581" i="2"/>
  <c r="O581" i="2" s="1"/>
  <c r="N772" i="2"/>
  <c r="O772" i="2" s="1"/>
  <c r="N874" i="2"/>
  <c r="O874" i="2" s="1"/>
  <c r="N172" i="2"/>
  <c r="O172" i="2" s="1"/>
  <c r="N368" i="2"/>
  <c r="O368" i="2" s="1"/>
  <c r="N255" i="2"/>
  <c r="O255" i="2" s="1"/>
  <c r="N83" i="2"/>
  <c r="O83" i="2" s="1"/>
  <c r="N292" i="2"/>
  <c r="O292" i="2" s="1"/>
  <c r="N875" i="2"/>
  <c r="O875" i="2" s="1"/>
  <c r="N932" i="2"/>
  <c r="O932" i="2" s="1"/>
  <c r="N773" i="2"/>
  <c r="O773" i="2" s="1"/>
  <c r="N9" i="2"/>
  <c r="O9" i="2" s="1"/>
  <c r="N173" i="2"/>
  <c r="O173" i="2" s="1"/>
  <c r="N582" i="2"/>
  <c r="O582" i="2" s="1"/>
  <c r="N774" i="2"/>
  <c r="O774" i="2" s="1"/>
  <c r="N775" i="2"/>
  <c r="O775" i="2" s="1"/>
  <c r="N174" i="2"/>
  <c r="O174" i="2" s="1"/>
  <c r="N175" i="2"/>
  <c r="O175" i="2" s="1"/>
  <c r="N776" i="2"/>
  <c r="O776" i="2" s="1"/>
  <c r="N933" i="2"/>
  <c r="O933" i="2" s="1"/>
  <c r="N777" i="2"/>
  <c r="O777" i="2" s="1"/>
  <c r="N518" i="2"/>
  <c r="O518" i="2" s="1"/>
  <c r="N876" i="2"/>
  <c r="O876" i="2" s="1"/>
  <c r="N23" i="2"/>
  <c r="O23" i="2" s="1"/>
  <c r="N176" i="2"/>
  <c r="O176" i="2" s="1"/>
  <c r="N877" i="2"/>
  <c r="O877" i="2" s="1"/>
  <c r="N778" i="2"/>
  <c r="O778" i="2" s="1"/>
  <c r="N519" i="2"/>
  <c r="O519" i="2" s="1"/>
  <c r="N24" i="2"/>
  <c r="O24" i="2" s="1"/>
  <c r="N392" i="2"/>
  <c r="O392" i="2" s="1"/>
  <c r="N643" i="2"/>
  <c r="O643" i="2" s="1"/>
  <c r="N309" i="2"/>
  <c r="O309" i="2" s="1"/>
  <c r="N10" i="2"/>
  <c r="O10" i="2" s="1"/>
  <c r="N673" i="2"/>
  <c r="O673" i="2" s="1"/>
  <c r="N779" i="2"/>
  <c r="O779" i="2" s="1"/>
  <c r="N102" i="2"/>
  <c r="O102" i="2" s="1"/>
  <c r="N520" i="2"/>
  <c r="O520" i="2" s="1"/>
  <c r="N780" i="2"/>
  <c r="O780" i="2" s="1"/>
  <c r="N521" i="2"/>
  <c r="O521" i="2" s="1"/>
  <c r="N131" i="2"/>
  <c r="O131" i="2" s="1"/>
  <c r="N644" i="2"/>
  <c r="O644" i="2" s="1"/>
  <c r="N522" i="2"/>
  <c r="O522" i="2" s="1"/>
  <c r="N275" i="2"/>
  <c r="O275" i="2" s="1"/>
  <c r="N645" i="2"/>
  <c r="O645" i="2" s="1"/>
  <c r="N489" i="2"/>
  <c r="O489" i="2" s="1"/>
  <c r="N934" i="2"/>
  <c r="O934" i="2" s="1"/>
  <c r="N781" i="2"/>
  <c r="O781" i="2" s="1"/>
  <c r="N782" i="2"/>
  <c r="O782" i="2" s="1"/>
  <c r="N112" i="2"/>
  <c r="O112" i="2" s="1"/>
  <c r="N583" i="2"/>
  <c r="O583" i="2" s="1"/>
  <c r="N427" i="2"/>
  <c r="O427" i="2" s="1"/>
  <c r="N631" i="2"/>
  <c r="O631" i="2" s="1"/>
  <c r="N276" i="2"/>
  <c r="O276" i="2" s="1"/>
  <c r="N113" i="2"/>
  <c r="O113" i="2" s="1"/>
  <c r="N114" i="2"/>
  <c r="O114" i="2" s="1"/>
  <c r="N393" i="2"/>
  <c r="O393" i="2" s="1"/>
  <c r="N293" i="2"/>
  <c r="O293" i="2" s="1"/>
  <c r="N694" i="2"/>
  <c r="O694" i="2" s="1"/>
  <c r="N177" i="2"/>
  <c r="O177" i="2" s="1"/>
  <c r="N935" i="2"/>
  <c r="O935" i="2" s="1"/>
  <c r="N178" i="2"/>
  <c r="O178" i="2" s="1"/>
  <c r="N294" i="2"/>
  <c r="O294" i="2" s="1"/>
  <c r="N179" i="2"/>
  <c r="O179" i="2" s="1"/>
  <c r="N428" i="2"/>
  <c r="O428" i="2" s="1"/>
  <c r="N57" i="2"/>
  <c r="O57" i="2" s="1"/>
  <c r="N394" i="2"/>
  <c r="O394" i="2" s="1"/>
  <c r="N180" i="2"/>
  <c r="O180" i="2" s="1"/>
  <c r="N277" i="2"/>
  <c r="O277" i="2" s="1"/>
  <c r="N783" i="2"/>
  <c r="O783" i="2" s="1"/>
  <c r="N84" i="2"/>
  <c r="O84" i="2" s="1"/>
  <c r="N295" i="2"/>
  <c r="O295" i="2" s="1"/>
  <c r="N395" i="2"/>
  <c r="O395" i="2" s="1"/>
  <c r="N523" i="2"/>
  <c r="O523" i="2" s="1"/>
  <c r="N55" i="2"/>
  <c r="O55" i="2" s="1"/>
  <c r="N429" i="2"/>
  <c r="O429" i="2" s="1"/>
  <c r="N784" i="2"/>
  <c r="O784" i="2" s="1"/>
  <c r="N25" i="2"/>
  <c r="O25" i="2" s="1"/>
  <c r="N69" i="2"/>
  <c r="O69" i="2" s="1"/>
  <c r="N396" i="2"/>
  <c r="O396" i="2" s="1"/>
  <c r="N524" i="2"/>
  <c r="O524" i="2" s="1"/>
  <c r="N369" i="2"/>
  <c r="O369" i="2" s="1"/>
  <c r="N58" i="2"/>
  <c r="O58" i="2" s="1"/>
  <c r="N936" i="2"/>
  <c r="O936" i="2" s="1"/>
  <c r="N785" i="2"/>
  <c r="O785" i="2" s="1"/>
  <c r="N937" i="2"/>
  <c r="O937" i="2" s="1"/>
  <c r="N310" i="2"/>
  <c r="O310" i="2" s="1"/>
  <c r="N278" i="2"/>
  <c r="O278" i="2" s="1"/>
  <c r="N646" i="2"/>
  <c r="O646" i="2" s="1"/>
  <c r="N339" i="2"/>
  <c r="O339" i="2" s="1"/>
  <c r="N311" i="2"/>
  <c r="O311" i="2" s="1"/>
  <c r="N340" i="2"/>
  <c r="O340" i="2" s="1"/>
  <c r="N370" i="2"/>
  <c r="O370" i="2" s="1"/>
  <c r="N647" i="2"/>
  <c r="O647" i="2" s="1"/>
  <c r="N938" i="2"/>
  <c r="O938" i="2" s="1"/>
  <c r="N430" i="2"/>
  <c r="O430" i="2" s="1"/>
  <c r="N181" i="2"/>
  <c r="O181" i="2" s="1"/>
  <c r="N182" i="2"/>
  <c r="O182" i="2" s="1"/>
  <c r="N525" i="2"/>
  <c r="O525" i="2" s="1"/>
  <c r="N183" i="2"/>
  <c r="O183" i="2" s="1"/>
  <c r="N341" i="2"/>
  <c r="O341" i="2" s="1"/>
  <c r="N26" i="2"/>
  <c r="O26" i="2" s="1"/>
  <c r="N526" i="2"/>
  <c r="O526" i="2" s="1"/>
  <c r="N342" i="2"/>
  <c r="O342" i="2" s="1"/>
  <c r="N527" i="2"/>
  <c r="O527" i="2" s="1"/>
  <c r="N786" i="2"/>
  <c r="O786" i="2" s="1"/>
  <c r="N279" i="2"/>
  <c r="O279" i="2" s="1"/>
  <c r="N115" i="2"/>
  <c r="O115" i="2" s="1"/>
  <c r="N280" i="2"/>
  <c r="O280" i="2" s="1"/>
  <c r="N343" i="2"/>
  <c r="O343" i="2" s="1"/>
  <c r="N787" i="2"/>
  <c r="O787" i="2" s="1"/>
  <c r="N584" i="2"/>
  <c r="O584" i="2" s="1"/>
  <c r="N723" i="2"/>
  <c r="O723" i="2" s="1"/>
  <c r="N256" i="2"/>
  <c r="O256" i="2" s="1"/>
  <c r="N648" i="2"/>
  <c r="O648" i="2" s="1"/>
  <c r="N145" i="2"/>
  <c r="O145" i="2" s="1"/>
  <c r="N649" i="2"/>
  <c r="O649" i="2" s="1"/>
  <c r="N878" i="2"/>
  <c r="O878" i="2" s="1"/>
  <c r="N921" i="2"/>
  <c r="O921" i="2" s="1"/>
  <c r="N184" i="2"/>
  <c r="O184" i="2" s="1"/>
  <c r="N457" i="2"/>
  <c r="O457" i="2" s="1"/>
  <c r="N185" i="2"/>
  <c r="O185" i="2" s="1"/>
  <c r="N27" i="2"/>
  <c r="O27" i="2" s="1"/>
  <c r="N528" i="2"/>
  <c r="O528" i="2" s="1"/>
  <c r="N458" i="2"/>
  <c r="O458" i="2" s="1"/>
  <c r="N788" i="2"/>
  <c r="O788" i="2" s="1"/>
  <c r="N879" i="2"/>
  <c r="O879" i="2" s="1"/>
  <c r="N939" i="2"/>
  <c r="O939" i="2" s="1"/>
  <c r="N789" i="2"/>
  <c r="O789" i="2" s="1"/>
  <c r="N529" i="2"/>
  <c r="O529" i="2" s="1"/>
  <c r="N530" i="2"/>
  <c r="O530" i="2" s="1"/>
  <c r="N790" i="2"/>
  <c r="O790" i="2" s="1"/>
  <c r="N531" i="2"/>
  <c r="O531" i="2" s="1"/>
  <c r="N186" i="2"/>
  <c r="O186" i="2" s="1"/>
  <c r="N11" i="2"/>
  <c r="O11" i="2" s="1"/>
  <c r="N585" i="2"/>
  <c r="O585" i="2" s="1"/>
  <c r="N187" i="2"/>
  <c r="O187" i="2" s="1"/>
  <c r="N586" i="2"/>
  <c r="O586" i="2" s="1"/>
  <c r="N116" i="2"/>
  <c r="O116" i="2" s="1"/>
  <c r="N65" i="2"/>
  <c r="O65" i="2" s="1"/>
  <c r="N188" i="2"/>
  <c r="O188" i="2" s="1"/>
  <c r="N791" i="2"/>
  <c r="O791" i="2" s="1"/>
  <c r="N59" i="2"/>
  <c r="O59" i="2" s="1"/>
  <c r="N792" i="2"/>
  <c r="O792" i="2" s="1"/>
  <c r="N940" i="2"/>
  <c r="O940" i="2" s="1"/>
  <c r="N28" i="2"/>
  <c r="O28" i="2" s="1"/>
  <c r="N650" i="2"/>
  <c r="O650" i="2" s="1"/>
  <c r="N189" i="2"/>
  <c r="O189" i="2" s="1"/>
  <c r="N397" i="2"/>
  <c r="O397" i="2" s="1"/>
  <c r="N674" i="2"/>
  <c r="O674" i="2" s="1"/>
  <c r="N532" i="2"/>
  <c r="O532" i="2" s="1"/>
  <c r="N312" i="2"/>
  <c r="O312" i="2" s="1"/>
  <c r="N793" i="2"/>
  <c r="O793" i="2" s="1"/>
  <c r="N459" i="2"/>
  <c r="O459" i="2" s="1"/>
  <c r="N190" i="2"/>
  <c r="O190" i="2" s="1"/>
  <c r="N880" i="2"/>
  <c r="O880" i="2" s="1"/>
  <c r="N724" i="2"/>
  <c r="O724" i="2" s="1"/>
  <c r="N191" i="2"/>
  <c r="O191" i="2" s="1"/>
  <c r="N632" i="2"/>
  <c r="O632" i="2" s="1"/>
  <c r="N192" i="2"/>
  <c r="O192" i="2" s="1"/>
  <c r="N431" i="2"/>
  <c r="O431" i="2" s="1"/>
  <c r="N6" i="2"/>
  <c r="O6" i="2" s="1"/>
  <c r="N132" i="2"/>
  <c r="O132" i="2" s="1"/>
  <c r="N941" i="2"/>
  <c r="O941" i="2" s="1"/>
  <c r="N881" i="2"/>
  <c r="O881" i="2" s="1"/>
  <c r="N85" i="2"/>
  <c r="O85" i="2" s="1"/>
  <c r="N587" i="2"/>
  <c r="O587" i="2" s="1"/>
  <c r="N882" i="2"/>
  <c r="O882" i="2" s="1"/>
  <c r="N29" i="2"/>
  <c r="O29" i="2" s="1"/>
  <c r="N490" i="2"/>
  <c r="O490" i="2" s="1"/>
  <c r="N725" i="2"/>
  <c r="O725" i="2" s="1"/>
  <c r="N371" i="2"/>
  <c r="O371" i="2" s="1"/>
  <c r="N695" i="2"/>
  <c r="O695" i="2" s="1"/>
  <c r="N193" i="2"/>
  <c r="O193" i="2" s="1"/>
  <c r="N588" i="2"/>
  <c r="O588" i="2" s="1"/>
  <c r="N651" i="2"/>
  <c r="O651" i="2" s="1"/>
  <c r="N432" i="2"/>
  <c r="O432" i="2" s="1"/>
  <c r="N194" i="2"/>
  <c r="O194" i="2" s="1"/>
  <c r="N105" i="2"/>
  <c r="O105" i="2" s="1"/>
  <c r="N883" i="2"/>
  <c r="O883" i="2" s="1"/>
  <c r="N12" i="2"/>
  <c r="O12" i="2" s="1"/>
  <c r="N117" i="2"/>
  <c r="O117" i="2" s="1"/>
  <c r="N76" i="2"/>
  <c r="O76" i="2" s="1"/>
  <c r="N794" i="2"/>
  <c r="O794" i="2" s="1"/>
  <c r="N740" i="2"/>
  <c r="O740" i="2" s="1"/>
  <c r="N146" i="2"/>
  <c r="O146" i="2" s="1"/>
  <c r="N30" i="2"/>
  <c r="O30" i="2" s="1"/>
  <c r="N398" i="2"/>
  <c r="O398" i="2" s="1"/>
  <c r="N795" i="2"/>
  <c r="O795" i="2" s="1"/>
  <c r="N344" i="2"/>
  <c r="O344" i="2" s="1"/>
  <c r="N696" i="2"/>
  <c r="O696" i="2" s="1"/>
  <c r="N399" i="2"/>
  <c r="O399" i="2" s="1"/>
  <c r="N796" i="2"/>
  <c r="O796" i="2" s="1"/>
  <c r="N54" i="2"/>
  <c r="O54" i="2" s="1"/>
  <c r="N195" i="2"/>
  <c r="O195" i="2" s="1"/>
  <c r="N491" i="2"/>
  <c r="O491" i="2" s="1"/>
  <c r="N257" i="2"/>
  <c r="O257" i="2" s="1"/>
  <c r="N313" i="2"/>
  <c r="O313" i="2" s="1"/>
  <c r="N633" i="2"/>
  <c r="O633" i="2" s="1"/>
  <c r="N589" i="2"/>
  <c r="O589" i="2" s="1"/>
  <c r="N942" i="2"/>
  <c r="O942" i="2" s="1"/>
  <c r="N196" i="2"/>
  <c r="O196" i="2" s="1"/>
  <c r="N797" i="2"/>
  <c r="O797" i="2" s="1"/>
  <c r="N13" i="2"/>
  <c r="O13" i="2" s="1"/>
  <c r="N697" i="2"/>
  <c r="O697" i="2" s="1"/>
  <c r="N197" i="2"/>
  <c r="O197" i="2" s="1"/>
  <c r="N884" i="2"/>
  <c r="O884" i="2" s="1"/>
  <c r="N943" i="2"/>
  <c r="O943" i="2" s="1"/>
  <c r="N31" i="2"/>
  <c r="O31" i="2" s="1"/>
  <c r="N345" i="2"/>
  <c r="O345" i="2" s="1"/>
  <c r="N314" i="2"/>
  <c r="O314" i="2" s="1"/>
  <c r="N86" i="2"/>
  <c r="O86" i="2" s="1"/>
  <c r="N315" i="2"/>
  <c r="O315" i="2" s="1"/>
  <c r="N798" i="2"/>
  <c r="O798" i="2" s="1"/>
  <c r="N372" i="2"/>
  <c r="O372" i="2" s="1"/>
  <c r="N741" i="2"/>
  <c r="O741" i="2" s="1"/>
  <c r="N198" i="2"/>
  <c r="O198" i="2" s="1"/>
  <c r="N433" i="2"/>
  <c r="O433" i="2" s="1"/>
  <c r="N799" i="2"/>
  <c r="O799" i="2" s="1"/>
  <c r="N800" i="2"/>
  <c r="O800" i="2" s="1"/>
  <c r="N133" i="2"/>
  <c r="O133" i="2" s="1"/>
  <c r="N346" i="2"/>
  <c r="O346" i="2" s="1"/>
  <c r="N460" i="2"/>
  <c r="O460" i="2" s="1"/>
  <c r="N258" i="2"/>
  <c r="O258" i="2" s="1"/>
  <c r="N492" i="2"/>
  <c r="O492" i="2" s="1"/>
  <c r="N533" i="2"/>
  <c r="O533" i="2" s="1"/>
  <c r="N281" i="2"/>
  <c r="O281" i="2" s="1"/>
  <c r="N91" i="2"/>
  <c r="O91" i="2" s="1"/>
  <c r="N534" i="2"/>
  <c r="O534" i="2" s="1"/>
  <c r="N801" i="2"/>
  <c r="O801" i="2" s="1"/>
  <c r="N199" i="2"/>
  <c r="O199" i="2" s="1"/>
  <c r="N475" i="2"/>
  <c r="O475" i="2" s="1"/>
  <c r="N316" i="2"/>
  <c r="O316" i="2" s="1"/>
  <c r="N77" i="2"/>
  <c r="O77" i="2" s="1"/>
  <c r="N802" i="2"/>
  <c r="O802" i="2" s="1"/>
  <c r="N885" i="2"/>
  <c r="O885" i="2" s="1"/>
  <c r="N944" i="2"/>
  <c r="O944" i="2" s="1"/>
  <c r="N317" i="2"/>
  <c r="O317" i="2" s="1"/>
  <c r="N698" i="2"/>
  <c r="O698" i="2" s="1"/>
  <c r="N461" i="2"/>
  <c r="O461" i="2" s="1"/>
  <c r="N699" i="2"/>
  <c r="O699" i="2" s="1"/>
  <c r="N200" i="2"/>
  <c r="O200" i="2" s="1"/>
  <c r="N434" i="2"/>
  <c r="O434" i="2" s="1"/>
  <c r="N476" i="2"/>
  <c r="O476" i="2" s="1"/>
  <c r="N590" i="2"/>
  <c r="O590" i="2" s="1"/>
  <c r="N95" i="2"/>
  <c r="O95" i="2" s="1"/>
  <c r="N675" i="2"/>
  <c r="O675" i="2" s="1"/>
  <c r="N2" i="2"/>
  <c r="O2" i="2" s="1"/>
  <c r="N535" i="2"/>
  <c r="O535" i="2" s="1"/>
  <c r="N803" i="2"/>
  <c r="O803" i="2" s="1"/>
  <c r="N922" i="2"/>
  <c r="O922" i="2" s="1"/>
  <c r="N536" i="2"/>
  <c r="O536" i="2" s="1"/>
  <c r="N537" i="2"/>
  <c r="O537" i="2" s="1"/>
  <c r="N742" i="2"/>
  <c r="O742" i="2" s="1"/>
  <c r="N945" i="2"/>
  <c r="O945" i="2" s="1"/>
  <c r="N700" i="2"/>
  <c r="O700" i="2" s="1"/>
  <c r="N118" i="2"/>
  <c r="O118" i="2" s="1"/>
  <c r="N259" i="2"/>
  <c r="O259" i="2" s="1"/>
  <c r="N400" i="2"/>
  <c r="O400" i="2" s="1"/>
  <c r="N676" i="2"/>
  <c r="O676" i="2" s="1"/>
  <c r="N804" i="2"/>
  <c r="O804" i="2" s="1"/>
  <c r="N805" i="2"/>
  <c r="O805" i="2" s="1"/>
  <c r="N60" i="2"/>
  <c r="O60" i="2" s="1"/>
  <c r="N946" i="2"/>
  <c r="O946" i="2" s="1"/>
  <c r="N201" i="2"/>
  <c r="O201" i="2" s="1"/>
  <c r="N493" i="2"/>
  <c r="O493" i="2" s="1"/>
  <c r="N97" i="2"/>
  <c r="O97" i="2" s="1"/>
  <c r="N806" i="2"/>
  <c r="O806" i="2" s="1"/>
  <c r="N32" i="2"/>
  <c r="O32" i="2" s="1"/>
  <c r="N807" i="2"/>
  <c r="O807" i="2" s="1"/>
  <c r="N701" i="2"/>
  <c r="O701" i="2" s="1"/>
  <c r="N147" i="2"/>
  <c r="O147" i="2" s="1"/>
  <c r="N886" i="2"/>
  <c r="O886" i="2" s="1"/>
  <c r="N87" i="2"/>
  <c r="O87" i="2" s="1"/>
  <c r="N538" i="2"/>
  <c r="O538" i="2" s="1"/>
  <c r="N702" i="2"/>
  <c r="O702" i="2" s="1"/>
  <c r="N33" i="2"/>
  <c r="O33" i="2" s="1"/>
  <c r="N477" i="2"/>
  <c r="O477" i="2" s="1"/>
  <c r="N887" i="2"/>
  <c r="O887" i="2" s="1"/>
  <c r="N888" i="2"/>
  <c r="O888" i="2" s="1"/>
  <c r="N889" i="2"/>
  <c r="O889" i="2" s="1"/>
  <c r="N119" i="2"/>
  <c r="O119" i="2" s="1"/>
  <c r="N34" i="2"/>
  <c r="O34" i="2" s="1"/>
  <c r="N494" i="2"/>
  <c r="O494" i="2" s="1"/>
  <c r="N103" i="2"/>
  <c r="O103" i="2" s="1"/>
  <c r="N318" i="2"/>
  <c r="O318" i="2" s="1"/>
  <c r="N202" i="2"/>
  <c r="O202" i="2" s="1"/>
  <c r="N401" i="2"/>
  <c r="O401" i="2" s="1"/>
  <c r="N726" i="2"/>
  <c r="O726" i="2" s="1"/>
  <c r="N478" i="2"/>
  <c r="O478" i="2" s="1"/>
  <c r="N808" i="2"/>
  <c r="O808" i="2" s="1"/>
  <c r="N260" i="2"/>
  <c r="O260" i="2" s="1"/>
  <c r="N539" i="2"/>
  <c r="O539" i="2" s="1"/>
  <c r="N495" i="2"/>
  <c r="O495" i="2" s="1"/>
  <c r="N402" i="2"/>
  <c r="O402" i="2" s="1"/>
  <c r="N591" i="2"/>
  <c r="O591" i="2" s="1"/>
  <c r="N677" i="2"/>
  <c r="O677" i="2" s="1"/>
  <c r="N347" i="2"/>
  <c r="O347" i="2" s="1"/>
  <c r="N703" i="2"/>
  <c r="O703" i="2" s="1"/>
  <c r="N890" i="2"/>
  <c r="O890" i="2" s="1"/>
  <c r="N592" i="2"/>
  <c r="O592" i="2" s="1"/>
  <c r="N652" i="2"/>
  <c r="O652" i="2" s="1"/>
  <c r="N727" i="2"/>
  <c r="O727" i="2" s="1"/>
  <c r="N296" i="2"/>
  <c r="O296" i="2" s="1"/>
  <c r="N148" i="2"/>
  <c r="O148" i="2" s="1"/>
  <c r="N403" i="2"/>
  <c r="O403" i="2" s="1"/>
  <c r="N743" i="2"/>
  <c r="O743" i="2" s="1"/>
  <c r="N947" i="2"/>
  <c r="O947" i="2" s="1"/>
  <c r="N593" i="2"/>
  <c r="O593" i="2" s="1"/>
  <c r="N149" i="2"/>
  <c r="O149" i="2" s="1"/>
  <c r="N35" i="2"/>
  <c r="O35" i="2" s="1"/>
  <c r="N14" i="2"/>
  <c r="O14" i="2" s="1"/>
  <c r="N348" i="2"/>
  <c r="O348" i="2" s="1"/>
  <c r="N948" i="2"/>
  <c r="O948" i="2" s="1"/>
  <c r="N203" i="2"/>
  <c r="O203" i="2" s="1"/>
  <c r="N891" i="2"/>
  <c r="O891" i="2" s="1"/>
  <c r="N653" i="2"/>
  <c r="O653" i="2" s="1"/>
  <c r="N92" i="2"/>
  <c r="O92" i="2" s="1"/>
  <c r="N540" i="2"/>
  <c r="O540" i="2" s="1"/>
  <c r="N704" i="2"/>
  <c r="O704" i="2" s="1"/>
  <c r="N204" i="2"/>
  <c r="O204" i="2" s="1"/>
  <c r="N205" i="2"/>
  <c r="O205" i="2" s="1"/>
  <c r="N36" i="2"/>
  <c r="O36" i="2" s="1"/>
  <c r="N705" i="2"/>
  <c r="O705" i="2" s="1"/>
  <c r="N496" i="2"/>
  <c r="O496" i="2" s="1"/>
  <c r="N206" i="2"/>
  <c r="O206" i="2" s="1"/>
  <c r="N706" i="2"/>
  <c r="O706" i="2" s="1"/>
  <c r="N809" i="2"/>
  <c r="O809" i="2" s="1"/>
  <c r="N349" i="2"/>
  <c r="O349" i="2" s="1"/>
  <c r="N541" i="2"/>
  <c r="O541" i="2" s="1"/>
  <c r="N594" i="2"/>
  <c r="O594" i="2" s="1"/>
  <c r="N404" i="2"/>
  <c r="O404" i="2" s="1"/>
  <c r="N319" i="2"/>
  <c r="O319" i="2" s="1"/>
  <c r="N405" i="2"/>
  <c r="O405" i="2" s="1"/>
  <c r="N207" i="2"/>
  <c r="O207" i="2" s="1"/>
  <c r="N810" i="2"/>
  <c r="O810" i="2" s="1"/>
  <c r="N542" i="2"/>
  <c r="O542" i="2" s="1"/>
  <c r="N595" i="2"/>
  <c r="O595" i="2" s="1"/>
  <c r="N811" i="2"/>
  <c r="O811" i="2" s="1"/>
  <c r="N728" i="2"/>
  <c r="O728" i="2" s="1"/>
  <c r="N282" i="2"/>
  <c r="O282" i="2" s="1"/>
  <c r="N350" i="2"/>
  <c r="O350" i="2" s="1"/>
  <c r="N892" i="2"/>
  <c r="O892" i="2" s="1"/>
  <c r="N543" i="2"/>
  <c r="O543" i="2" s="1"/>
  <c r="N208" i="2"/>
  <c r="O208" i="2" s="1"/>
  <c r="N15" i="2"/>
  <c r="O15" i="2" s="1"/>
  <c r="N98" i="2"/>
  <c r="O98" i="2" s="1"/>
  <c r="N137" i="2"/>
  <c r="O137" i="2" s="1"/>
  <c r="N949" i="2"/>
  <c r="O949" i="2" s="1"/>
  <c r="N812" i="2"/>
  <c r="O812" i="2" s="1"/>
  <c r="N950" i="2"/>
  <c r="O950" i="2" s="1"/>
  <c r="N209" i="2"/>
  <c r="O209" i="2" s="1"/>
  <c r="N435" i="2"/>
  <c r="O435" i="2" s="1"/>
  <c r="N544" i="2"/>
  <c r="O544" i="2" s="1"/>
  <c r="N37" i="2"/>
  <c r="O37" i="2" s="1"/>
  <c r="N210" i="2"/>
  <c r="O210" i="2" s="1"/>
  <c r="N320" i="2"/>
  <c r="O320" i="2" s="1"/>
  <c r="N596" i="2"/>
  <c r="O596" i="2" s="1"/>
  <c r="N99" i="2"/>
  <c r="O99" i="2" s="1"/>
  <c r="N100" i="2"/>
  <c r="O100" i="2" s="1"/>
  <c r="N211" i="2"/>
  <c r="O211" i="2" s="1"/>
  <c r="N545" i="2"/>
  <c r="O545" i="2" s="1"/>
  <c r="N38" i="2"/>
  <c r="O38" i="2" s="1"/>
  <c r="N462" i="2"/>
  <c r="O462" i="2" s="1"/>
  <c r="N597" i="2"/>
  <c r="O597" i="2" s="1"/>
  <c r="N497" i="2"/>
  <c r="O497" i="2" s="1"/>
  <c r="N212" i="2"/>
  <c r="O212" i="2" s="1"/>
  <c r="N598" i="2"/>
  <c r="O598" i="2" s="1"/>
  <c r="N744" i="2"/>
  <c r="O744" i="2" s="1"/>
  <c r="N951" i="2"/>
  <c r="O951" i="2" s="1"/>
  <c r="N351" i="2"/>
  <c r="O351" i="2" s="1"/>
  <c r="N599" i="2"/>
  <c r="O599" i="2" s="1"/>
  <c r="N707" i="2"/>
  <c r="O707" i="2" s="1"/>
  <c r="N654" i="2"/>
  <c r="O654" i="2" s="1"/>
  <c r="N436" i="2"/>
  <c r="O436" i="2" s="1"/>
  <c r="N546" i="2"/>
  <c r="O546" i="2" s="1"/>
  <c r="N498" i="2"/>
  <c r="O498" i="2" s="1"/>
  <c r="N352" i="2"/>
  <c r="O352" i="2" s="1"/>
  <c r="N213" i="2"/>
  <c r="O213" i="2" s="1"/>
  <c r="N813" i="2"/>
  <c r="O813" i="2" s="1"/>
  <c r="N499" i="2"/>
  <c r="O499" i="2" s="1"/>
  <c r="N729" i="2"/>
  <c r="O729" i="2" s="1"/>
  <c r="N66" i="2"/>
  <c r="O66" i="2" s="1"/>
  <c r="N406" i="2"/>
  <c r="O406" i="2" s="1"/>
  <c r="N952" i="2"/>
  <c r="O952" i="2" s="1"/>
  <c r="N708" i="2"/>
  <c r="O708" i="2" s="1"/>
  <c r="N814" i="2"/>
  <c r="O814" i="2" s="1"/>
  <c r="N214" i="2"/>
  <c r="O214" i="2" s="1"/>
  <c r="N655" i="2"/>
  <c r="O655" i="2" s="1"/>
  <c r="N953" i="2"/>
  <c r="O953" i="2" s="1"/>
  <c r="N215" i="2"/>
  <c r="O215" i="2" s="1"/>
  <c r="N216" i="2"/>
  <c r="O216" i="2" s="1"/>
  <c r="N678" i="2"/>
  <c r="O678" i="2" s="1"/>
  <c r="N463" i="2"/>
  <c r="O463" i="2" s="1"/>
  <c r="N954" i="2"/>
  <c r="O954" i="2" s="1"/>
  <c r="N321" i="2"/>
  <c r="O321" i="2" s="1"/>
  <c r="N407" i="2"/>
  <c r="O407" i="2" s="1"/>
  <c r="N322" i="2"/>
  <c r="O322" i="2" s="1"/>
  <c r="N893" i="2"/>
  <c r="O893" i="2" s="1"/>
  <c r="N61" i="2"/>
  <c r="O61" i="2" s="1"/>
  <c r="N894" i="2"/>
  <c r="O894" i="2" s="1"/>
  <c r="N500" i="2"/>
  <c r="O500" i="2" s="1"/>
  <c r="N815" i="2"/>
  <c r="O815" i="2" s="1"/>
  <c r="N709" i="2"/>
  <c r="O709" i="2" s="1"/>
  <c r="N730" i="2"/>
  <c r="O730" i="2" s="1"/>
  <c r="N816" i="2"/>
  <c r="O816" i="2" s="1"/>
  <c r="N373" i="2"/>
  <c r="O373" i="2" s="1"/>
  <c r="N547" i="2"/>
  <c r="O547" i="2" s="1"/>
  <c r="N710" i="2"/>
  <c r="O710" i="2" s="1"/>
  <c r="N297" i="2"/>
  <c r="O297" i="2" s="1"/>
  <c r="N731" i="2"/>
  <c r="O731" i="2" s="1"/>
  <c r="N895" i="2"/>
  <c r="O895" i="2" s="1"/>
  <c r="N656" i="2"/>
  <c r="O656" i="2" s="1"/>
  <c r="N479" i="2"/>
  <c r="O479" i="2" s="1"/>
  <c r="N955" i="2"/>
  <c r="O955" i="2" s="1"/>
  <c r="N600" i="2"/>
  <c r="O600" i="2" s="1"/>
  <c r="N657" i="2"/>
  <c r="O657" i="2" s="1"/>
  <c r="N956" i="2"/>
  <c r="O956" i="2" s="1"/>
  <c r="N601" i="2"/>
  <c r="O601" i="2" s="1"/>
  <c r="N679" i="2"/>
  <c r="O679" i="2" s="1"/>
  <c r="N817" i="2"/>
  <c r="O817" i="2" s="1"/>
  <c r="N818" i="2"/>
  <c r="O818" i="2" s="1"/>
  <c r="N39" i="2"/>
  <c r="O39" i="2" s="1"/>
  <c r="N217" i="2"/>
  <c r="O217" i="2" s="1"/>
  <c r="N323" i="2"/>
  <c r="O323" i="2" s="1"/>
  <c r="N120" i="2"/>
  <c r="O120" i="2" s="1"/>
  <c r="N283" i="2"/>
  <c r="O283" i="2" s="1"/>
  <c r="N819" i="2"/>
  <c r="O819" i="2" s="1"/>
  <c r="N62" i="2"/>
  <c r="O62" i="2" s="1"/>
  <c r="N437" i="2"/>
  <c r="O437" i="2" s="1"/>
  <c r="N602" i="2"/>
  <c r="O602" i="2" s="1"/>
  <c r="N603" i="2"/>
  <c r="O603" i="2" s="1"/>
  <c r="N820" i="2"/>
  <c r="O820" i="2" s="1"/>
  <c r="N40" i="2"/>
  <c r="O40" i="2" s="1"/>
  <c r="N680" i="2"/>
  <c r="O680" i="2" s="1"/>
  <c r="N408" i="2"/>
  <c r="O408" i="2" s="1"/>
  <c r="N604" i="2"/>
  <c r="O604" i="2" s="1"/>
  <c r="N821" i="2"/>
  <c r="O821" i="2" s="1"/>
  <c r="N896" i="2"/>
  <c r="O896" i="2" s="1"/>
  <c r="N73" i="2"/>
  <c r="O73" i="2" s="1"/>
  <c r="N605" i="2"/>
  <c r="O605" i="2" s="1"/>
  <c r="N218" i="2"/>
  <c r="O218" i="2" s="1"/>
  <c r="N548" i="2"/>
  <c r="O548" i="2" s="1"/>
  <c r="N353" i="2"/>
  <c r="O353" i="2" s="1"/>
  <c r="N957" i="2"/>
  <c r="O957" i="2" s="1"/>
  <c r="N464" i="2"/>
  <c r="O464" i="2" s="1"/>
  <c r="N958" i="2"/>
  <c r="O958" i="2" s="1"/>
  <c r="N822" i="2"/>
  <c r="O822" i="2" s="1"/>
  <c r="N959" i="2"/>
  <c r="O959" i="2" s="1"/>
  <c r="N374" i="2"/>
  <c r="O374" i="2" s="1"/>
  <c r="N261" i="2"/>
  <c r="O261" i="2" s="1"/>
  <c r="N501" i="2"/>
  <c r="O501" i="2" s="1"/>
  <c r="N409" i="2"/>
  <c r="O409" i="2" s="1"/>
  <c r="N219" i="2"/>
  <c r="O219" i="2" s="1"/>
  <c r="N150" i="2"/>
  <c r="O150" i="2" s="1"/>
  <c r="N220" i="2"/>
  <c r="O220" i="2" s="1"/>
  <c r="N284" i="2"/>
  <c r="O284" i="2" s="1"/>
  <c r="N732" i="2"/>
  <c r="O732" i="2" s="1"/>
  <c r="N733" i="2"/>
  <c r="O733" i="2" s="1"/>
  <c r="N606" i="2"/>
  <c r="O606" i="2" s="1"/>
  <c r="N681" i="2"/>
  <c r="O681" i="2" s="1"/>
  <c r="N41" i="2"/>
  <c r="O41" i="2" s="1"/>
  <c r="N354" i="2"/>
  <c r="O354" i="2" s="1"/>
  <c r="N897" i="2"/>
  <c r="O897" i="2" s="1"/>
  <c r="N898" i="2"/>
  <c r="O898" i="2" s="1"/>
  <c r="N221" i="2"/>
  <c r="O221" i="2" s="1"/>
  <c r="N262" i="2"/>
  <c r="O262" i="2" s="1"/>
  <c r="N823" i="2"/>
  <c r="O823" i="2" s="1"/>
  <c r="N607" i="2"/>
  <c r="O607" i="2" s="1"/>
  <c r="N899" i="2"/>
  <c r="O899" i="2" s="1"/>
  <c r="N608" i="2"/>
  <c r="O608" i="2" s="1"/>
  <c r="N960" i="2"/>
  <c r="O960" i="2" s="1"/>
  <c r="N502" i="2"/>
  <c r="O502" i="2" s="1"/>
  <c r="N410" i="2"/>
  <c r="O410" i="2" s="1"/>
  <c r="N658" i="2"/>
  <c r="O658" i="2" s="1"/>
  <c r="N438" i="2"/>
  <c r="O438" i="2" s="1"/>
  <c r="N439" i="2"/>
  <c r="O439" i="2" s="1"/>
  <c r="N609" i="2"/>
  <c r="O609" i="2" s="1"/>
  <c r="N151" i="2"/>
  <c r="O151" i="2" s="1"/>
  <c r="N324" i="2"/>
  <c r="O324" i="2" s="1"/>
  <c r="N152" i="2"/>
  <c r="O152" i="2" s="1"/>
  <c r="N222" i="2"/>
  <c r="O222" i="2" s="1"/>
  <c r="N503" i="2"/>
  <c r="O503" i="2" s="1"/>
  <c r="N824" i="2"/>
  <c r="O824" i="2" s="1"/>
  <c r="N711" i="2"/>
  <c r="O711" i="2" s="1"/>
  <c r="N900" i="2"/>
  <c r="O900" i="2" s="1"/>
  <c r="N634" i="2"/>
  <c r="O634" i="2" s="1"/>
  <c r="N121" i="2"/>
  <c r="O121" i="2" s="1"/>
  <c r="N375" i="2"/>
  <c r="O375" i="2" s="1"/>
  <c r="N411" i="2"/>
  <c r="O411" i="2" s="1"/>
  <c r="N901" i="2"/>
  <c r="O901" i="2" s="1"/>
  <c r="N682" i="2"/>
  <c r="O682" i="2" s="1"/>
  <c r="N134" i="2"/>
  <c r="O134" i="2" s="1"/>
  <c r="N122" i="2"/>
  <c r="O122" i="2" s="1"/>
  <c r="N223" i="2"/>
  <c r="O223" i="2" s="1"/>
  <c r="N325" i="2"/>
  <c r="O325" i="2" s="1"/>
  <c r="N412" i="2"/>
  <c r="O412" i="2" s="1"/>
  <c r="N825" i="2"/>
  <c r="O825" i="2" s="1"/>
  <c r="N106" i="2"/>
  <c r="O106" i="2" s="1"/>
  <c r="N101" i="2"/>
  <c r="O101" i="2" s="1"/>
  <c r="N93" i="2"/>
  <c r="O93" i="2" s="1"/>
  <c r="N440" i="2"/>
  <c r="O440" i="2" s="1"/>
  <c r="N465" i="2"/>
  <c r="O465" i="2" s="1"/>
  <c r="N826" i="2"/>
  <c r="O826" i="2" s="1"/>
  <c r="N224" i="2"/>
  <c r="O224" i="2" s="1"/>
  <c r="N610" i="2"/>
  <c r="O610" i="2" s="1"/>
  <c r="N827" i="2"/>
  <c r="O827" i="2" s="1"/>
  <c r="N376" i="2"/>
  <c r="O376" i="2" s="1"/>
  <c r="N123" i="2"/>
  <c r="O123" i="2" s="1"/>
  <c r="N225" i="2"/>
  <c r="O225" i="2" s="1"/>
  <c r="N81" i="2"/>
  <c r="O81" i="2" s="1"/>
  <c r="N683" i="2"/>
  <c r="O683" i="2" s="1"/>
  <c r="N611" i="2"/>
  <c r="O611" i="2" s="1"/>
  <c r="N263" i="2"/>
  <c r="O263" i="2" s="1"/>
  <c r="N70" i="2"/>
  <c r="O70" i="2" s="1"/>
  <c r="N902" i="2"/>
  <c r="O902" i="2" s="1"/>
  <c r="N226" i="2"/>
  <c r="O226" i="2" s="1"/>
  <c r="N828" i="2"/>
  <c r="O828" i="2" s="1"/>
  <c r="N3" i="2"/>
  <c r="O3" i="2" s="1"/>
  <c r="N734" i="2"/>
  <c r="O734" i="2" s="1"/>
  <c r="N903" i="2"/>
  <c r="O903" i="2" s="1"/>
  <c r="N227" i="2"/>
  <c r="O227" i="2" s="1"/>
  <c r="N466" i="2"/>
  <c r="O466" i="2" s="1"/>
  <c r="N298" i="2"/>
  <c r="O298" i="2" s="1"/>
  <c r="N228" i="2"/>
  <c r="O228" i="2" s="1"/>
  <c r="N229" i="2"/>
  <c r="O229" i="2" s="1"/>
  <c r="N230" i="2"/>
  <c r="O230" i="2" s="1"/>
  <c r="N504" i="2"/>
  <c r="O504" i="2" s="1"/>
  <c r="N231" i="2"/>
  <c r="O231" i="2" s="1"/>
  <c r="N829" i="2"/>
  <c r="O829" i="2" s="1"/>
  <c r="N923" i="2"/>
  <c r="O923" i="2" s="1"/>
  <c r="N42" i="2"/>
  <c r="O42" i="2" s="1"/>
  <c r="N16" i="2"/>
  <c r="O16" i="2" s="1"/>
  <c r="N612" i="2"/>
  <c r="O612" i="2" s="1"/>
  <c r="N441" i="2"/>
  <c r="O441" i="2" s="1"/>
  <c r="N830" i="2"/>
  <c r="O830" i="2" s="1"/>
  <c r="N124" i="2"/>
  <c r="O124" i="2" s="1"/>
  <c r="N96" i="2"/>
  <c r="O96" i="2" s="1"/>
  <c r="N135" i="2"/>
  <c r="O135" i="2" s="1"/>
  <c r="N659" i="2"/>
  <c r="O659" i="2" s="1"/>
  <c r="N232" i="2"/>
  <c r="O232" i="2" s="1"/>
  <c r="N107" i="2"/>
  <c r="O107" i="2" s="1"/>
  <c r="N442" i="2"/>
  <c r="O442" i="2" s="1"/>
  <c r="N684" i="2"/>
  <c r="O684" i="2" s="1"/>
  <c r="N735" i="2"/>
  <c r="O735" i="2" s="1"/>
  <c r="N233" i="2"/>
  <c r="O233" i="2" s="1"/>
  <c r="N74" i="2"/>
  <c r="O74" i="2" s="1"/>
  <c r="N413" i="2"/>
  <c r="O413" i="2" s="1"/>
  <c r="N443" i="2"/>
  <c r="O443" i="2" s="1"/>
  <c r="N234" i="2"/>
  <c r="O234" i="2" s="1"/>
  <c r="N549" i="2"/>
  <c r="O549" i="2" s="1"/>
  <c r="N550" i="2"/>
  <c r="O550" i="2" s="1"/>
  <c r="N235" i="2"/>
  <c r="O235" i="2" s="1"/>
  <c r="N444" i="2"/>
  <c r="O444" i="2" s="1"/>
  <c r="N551" i="2"/>
  <c r="O551" i="2" s="1"/>
  <c r="N552" i="2"/>
  <c r="O552" i="2" s="1"/>
  <c r="N660" i="2"/>
  <c r="O660" i="2" s="1"/>
  <c r="N831" i="2"/>
  <c r="O831" i="2" s="1"/>
  <c r="N961" i="2"/>
  <c r="O961" i="2" s="1"/>
  <c r="N712" i="2"/>
  <c r="O712" i="2" s="1"/>
  <c r="N661" i="2"/>
  <c r="O661" i="2" s="1"/>
  <c r="N662" i="2"/>
  <c r="O662" i="2" s="1"/>
  <c r="N125" i="2"/>
  <c r="O125" i="2" s="1"/>
  <c r="N553" i="2"/>
  <c r="O553" i="2" s="1"/>
  <c r="N377" i="2"/>
  <c r="O377" i="2" s="1"/>
  <c r="N505" i="2"/>
  <c r="O505" i="2" s="1"/>
  <c r="N713" i="2"/>
  <c r="O713" i="2" s="1"/>
  <c r="N236" i="2"/>
  <c r="O236" i="2" s="1"/>
  <c r="N264" i="2"/>
  <c r="O264" i="2" s="1"/>
  <c r="N554" i="2"/>
  <c r="O554" i="2" s="1"/>
  <c r="N613" i="2"/>
  <c r="O613" i="2" s="1"/>
  <c r="N67" i="2"/>
  <c r="O67" i="2" s="1"/>
  <c r="N467" i="2"/>
  <c r="O467" i="2" s="1"/>
  <c r="N832" i="2"/>
  <c r="O832" i="2" s="1"/>
  <c r="N962" i="2"/>
  <c r="O962" i="2" s="1"/>
  <c r="N663" i="2"/>
  <c r="O663" i="2" s="1"/>
  <c r="N685" i="2"/>
  <c r="O685" i="2" s="1"/>
  <c r="N237" i="2"/>
  <c r="O237" i="2" s="1"/>
  <c r="N238" i="2"/>
  <c r="O238" i="2" s="1"/>
  <c r="N904" i="2"/>
  <c r="O904" i="2" s="1"/>
  <c r="N833" i="2"/>
  <c r="O833" i="2" s="1"/>
  <c r="N239" i="2"/>
  <c r="O239" i="2" s="1"/>
  <c r="N555" i="2"/>
  <c r="O555" i="2" s="1"/>
  <c r="N686" i="2"/>
  <c r="O686" i="2" s="1"/>
  <c r="N714" i="2"/>
  <c r="O714" i="2" s="1"/>
  <c r="N63" i="2"/>
  <c r="O63" i="2" s="1"/>
  <c r="N614" i="2"/>
  <c r="O614" i="2" s="1"/>
  <c r="N445" i="2"/>
  <c r="O445" i="2" s="1"/>
  <c r="N834" i="2"/>
  <c r="O834" i="2" s="1"/>
  <c r="N905" i="2"/>
  <c r="O905" i="2" s="1"/>
  <c r="N736" i="2"/>
  <c r="O736" i="2" s="1"/>
  <c r="N906" i="2"/>
  <c r="O906" i="2" s="1"/>
  <c r="N963" i="2"/>
  <c r="O963" i="2" s="1"/>
  <c r="N43" i="2"/>
  <c r="O43" i="2" s="1"/>
  <c r="N240" i="2"/>
  <c r="O240" i="2" s="1"/>
  <c r="N907" i="2"/>
  <c r="O907" i="2" s="1"/>
  <c r="N908" i="2"/>
  <c r="O908" i="2" s="1"/>
  <c r="N909" i="2"/>
  <c r="O909" i="2" s="1"/>
  <c r="N64" i="2"/>
  <c r="O64" i="2" s="1"/>
  <c r="N835" i="2"/>
  <c r="O835" i="2" s="1"/>
  <c r="N153" i="2"/>
  <c r="O153" i="2" s="1"/>
  <c r="N241" i="2"/>
  <c r="O241" i="2" s="1"/>
  <c r="N556" i="2"/>
  <c r="O556" i="2" s="1"/>
  <c r="N910" i="2"/>
  <c r="O910" i="2" s="1"/>
  <c r="N75" i="2"/>
  <c r="O75" i="2" s="1"/>
  <c r="N378" i="2"/>
  <c r="O378" i="2" s="1"/>
  <c r="N615" i="2"/>
  <c r="O615" i="2" s="1"/>
  <c r="N616" i="2"/>
  <c r="O616" i="2" s="1"/>
  <c r="N126" i="2"/>
  <c r="O126" i="2" s="1"/>
  <c r="N242" i="2"/>
  <c r="O242" i="2" s="1"/>
  <c r="N687" i="2"/>
  <c r="O687" i="2" s="1"/>
  <c r="N480" i="2"/>
  <c r="O480" i="2" s="1"/>
  <c r="N88" i="2"/>
  <c r="O88" i="2" s="1"/>
  <c r="N44" i="2"/>
  <c r="O44" i="2" s="1"/>
  <c r="N326" i="2"/>
  <c r="O326" i="2" s="1"/>
  <c r="N715" i="2"/>
  <c r="O715" i="2" s="1"/>
  <c r="N327" i="2"/>
  <c r="O327" i="2" s="1"/>
  <c r="N836" i="2"/>
  <c r="O836" i="2" s="1"/>
  <c r="N45" i="2"/>
  <c r="O45" i="2" s="1"/>
  <c r="N299" i="2"/>
  <c r="O299" i="2" s="1"/>
  <c r="N664" i="2"/>
  <c r="O664" i="2" s="1"/>
  <c r="N964" i="2"/>
  <c r="O964" i="2" s="1"/>
  <c r="N837" i="2"/>
  <c r="O837" i="2" s="1"/>
  <c r="N285" i="2"/>
  <c r="O285" i="2" s="1"/>
  <c r="N243" i="2"/>
  <c r="O243" i="2" s="1"/>
  <c r="N244" i="2"/>
  <c r="O244" i="2" s="1"/>
  <c r="N557" i="2"/>
  <c r="O557" i="2" s="1"/>
  <c r="N355" i="2"/>
  <c r="O355" i="2" s="1"/>
  <c r="N468" i="2"/>
  <c r="O468" i="2" s="1"/>
  <c r="N46" i="2"/>
  <c r="O46" i="2" s="1"/>
  <c r="N838" i="2"/>
  <c r="O838" i="2" s="1"/>
  <c r="N911" i="2"/>
  <c r="O911" i="2" s="1"/>
  <c r="N245" i="2"/>
  <c r="O245" i="2" s="1"/>
  <c r="N414" i="2"/>
  <c r="O414" i="2" s="1"/>
  <c r="N839" i="2"/>
  <c r="O839" i="2" s="1"/>
  <c r="N356" i="2"/>
  <c r="O356" i="2" s="1"/>
  <c r="N446" i="2"/>
  <c r="O446" i="2" s="1"/>
  <c r="N154" i="2"/>
  <c r="O154" i="2" s="1"/>
  <c r="N558" i="2"/>
  <c r="O558" i="2" s="1"/>
  <c r="N745" i="2"/>
  <c r="O745" i="2" s="1"/>
  <c r="N840" i="2"/>
  <c r="O840" i="2" s="1"/>
  <c r="N246" i="2"/>
  <c r="O246" i="2" s="1"/>
  <c r="N912" i="2"/>
  <c r="O912" i="2" s="1"/>
  <c r="N469" i="2"/>
  <c r="O469" i="2" s="1"/>
  <c r="N559" i="2"/>
  <c r="O559" i="2" s="1"/>
  <c r="N716" i="2"/>
  <c r="O716" i="2" s="1"/>
  <c r="N717" i="2"/>
  <c r="O717" i="2" s="1"/>
  <c r="N247" i="2"/>
  <c r="O247" i="2" s="1"/>
  <c r="N447" i="2"/>
  <c r="O447" i="2" s="1"/>
  <c r="N127" i="2"/>
  <c r="O127" i="2" s="1"/>
  <c r="N286" i="2"/>
  <c r="O286" i="2" s="1"/>
  <c r="N560" i="2"/>
  <c r="O560" i="2" s="1"/>
  <c r="N737" i="2"/>
  <c r="O737" i="2" s="1"/>
  <c r="N965" i="2"/>
  <c r="O965" i="2" s="1"/>
  <c r="N561" i="2"/>
  <c r="O561" i="2" s="1"/>
  <c r="N841" i="2"/>
  <c r="O841" i="2" s="1"/>
  <c r="N155" i="2"/>
  <c r="O155" i="2" s="1"/>
  <c r="N617" i="2"/>
  <c r="O617" i="2" s="1"/>
  <c r="N265" i="2"/>
  <c r="O265" i="2" s="1"/>
  <c r="N913" i="2"/>
  <c r="O913" i="2" s="1"/>
  <c r="N47" i="2"/>
  <c r="O47" i="2" s="1"/>
  <c r="N842" i="2"/>
  <c r="O842" i="2" s="1"/>
  <c r="N843" i="2"/>
  <c r="O843" i="2" s="1"/>
  <c r="N379" i="2"/>
  <c r="O379" i="2" s="1"/>
  <c r="N618" i="2"/>
  <c r="O618" i="2" s="1"/>
  <c r="N844" i="2"/>
  <c r="O844" i="2" s="1"/>
  <c r="N357" i="2"/>
  <c r="O357" i="2" s="1"/>
  <c r="N104" i="2"/>
  <c r="O104" i="2" s="1"/>
  <c r="N914" i="2"/>
  <c r="O914" i="2" s="1"/>
  <c r="N470" i="2"/>
  <c r="O470" i="2" s="1"/>
  <c r="N845" i="2"/>
  <c r="O845" i="2" s="1"/>
  <c r="N380" i="2"/>
  <c r="O380" i="2" s="1"/>
  <c r="N619" i="2"/>
  <c r="O619" i="2" s="1"/>
  <c r="N846" i="2"/>
  <c r="O846" i="2" s="1"/>
  <c r="N847" i="2"/>
  <c r="O847" i="2" s="1"/>
  <c r="N848" i="2"/>
  <c r="O848" i="2" s="1"/>
  <c r="N358" i="2"/>
  <c r="O358" i="2" s="1"/>
  <c r="N562" i="2"/>
  <c r="O562" i="2" s="1"/>
  <c r="N688" i="2"/>
  <c r="O688" i="2" s="1"/>
  <c r="N915" i="2"/>
  <c r="O915" i="2" s="1"/>
  <c r="N48" i="2"/>
  <c r="O48" i="2" s="1"/>
  <c r="N49" i="2"/>
  <c r="O49" i="2" s="1"/>
  <c r="N287" i="2"/>
  <c r="O287" i="2" s="1"/>
  <c r="N300" i="2"/>
  <c r="O300" i="2" s="1"/>
  <c r="N381" i="2"/>
  <c r="O381" i="2" s="1"/>
  <c r="N916" i="2"/>
  <c r="O916" i="2" s="1"/>
  <c r="N248" i="2"/>
  <c r="O248" i="2" s="1"/>
  <c r="N359" i="2"/>
  <c r="O359" i="2" s="1"/>
  <c r="N249" i="2"/>
  <c r="O249" i="2" s="1"/>
  <c r="N250" i="2"/>
  <c r="O250" i="2" s="1"/>
  <c r="N448" i="2"/>
  <c r="O448" i="2" s="1"/>
  <c r="N966" i="2"/>
  <c r="O966" i="2" s="1"/>
  <c r="N360" i="2"/>
  <c r="O360" i="2" s="1"/>
  <c r="N718" i="2"/>
  <c r="O718" i="2" s="1"/>
  <c r="N266" i="2"/>
  <c r="O266" i="2" s="1"/>
  <c r="N849" i="2"/>
  <c r="O849" i="2" s="1"/>
  <c r="N620" i="2"/>
  <c r="O620" i="2" s="1"/>
  <c r="N251" i="2"/>
  <c r="O251" i="2" s="1"/>
  <c r="N967" i="2"/>
  <c r="O967" i="2" s="1"/>
  <c r="N128" i="2"/>
  <c r="O128" i="2" s="1"/>
  <c r="N850" i="2"/>
  <c r="O850" i="2" s="1"/>
  <c r="N968" i="2"/>
  <c r="O968" i="2" s="1"/>
  <c r="N50" i="2"/>
  <c r="O50" i="2" s="1"/>
  <c r="N138" i="2"/>
  <c r="O138" i="2" s="1"/>
  <c r="N267" i="2"/>
  <c r="O267" i="2" s="1"/>
  <c r="N851" i="2"/>
  <c r="O851" i="2" s="1"/>
  <c r="N382" i="2"/>
  <c r="O382" i="2" s="1"/>
  <c r="N328" i="2"/>
  <c r="O328" i="2" s="1"/>
  <c r="N481" i="2"/>
  <c r="O481" i="2" s="1"/>
  <c r="N621" i="2"/>
  <c r="O621" i="2" s="1"/>
  <c r="N268" i="2"/>
  <c r="O268" i="2" s="1"/>
  <c r="N622" i="2"/>
  <c r="O622" i="2" s="1"/>
  <c r="N506" i="2"/>
  <c r="O506" i="2" s="1"/>
  <c r="N852" i="2"/>
  <c r="O852" i="2" s="1"/>
  <c r="N917" i="2"/>
  <c r="O917" i="2" s="1"/>
  <c r="N136" i="2"/>
  <c r="O136" i="2" s="1"/>
  <c r="N68" i="2"/>
  <c r="O68" i="2" s="1"/>
  <c r="N301" i="2"/>
  <c r="O301" i="2" s="1"/>
  <c r="N665" i="2"/>
  <c r="O665" i="2" s="1"/>
  <c r="N129" i="2"/>
  <c r="O129" i="2" s="1"/>
  <c r="N853" i="2"/>
  <c r="O853" i="2" s="1"/>
  <c r="N471" i="2"/>
  <c r="O471" i="2" s="1"/>
  <c r="N969" i="2"/>
  <c r="O969" i="2" s="1"/>
  <c r="N361" i="2"/>
  <c r="O361" i="2" s="1"/>
  <c r="N666" i="2"/>
  <c r="O666" i="2" s="1"/>
  <c r="N918" i="2"/>
  <c r="O918" i="2" s="1"/>
  <c r="N635" i="2"/>
  <c r="O635" i="2" s="1"/>
  <c r="N51" i="2"/>
  <c r="O51" i="2" s="1"/>
  <c r="N563" i="2"/>
  <c r="O563" i="2" s="1"/>
  <c r="N362" i="2"/>
  <c r="O362" i="2" s="1"/>
  <c r="N89" i="2"/>
  <c r="O89" i="2" s="1"/>
  <c r="N636" i="2"/>
  <c r="O636" i="2" s="1"/>
  <c r="N919" i="2"/>
  <c r="O919" i="2" s="1"/>
  <c r="N4" i="2"/>
  <c r="O4" i="2" s="1"/>
  <c r="N970" i="2"/>
  <c r="O970" i="2" s="1"/>
  <c r="N329" i="2"/>
  <c r="O329" i="2" s="1"/>
  <c r="N269" i="2"/>
  <c r="O269" i="2" s="1"/>
  <c r="N854" i="2"/>
  <c r="O854" i="2" s="1"/>
  <c r="N855" i="2"/>
  <c r="O855" i="2" s="1"/>
  <c r="N920" i="2"/>
  <c r="O920" i="2" s="1"/>
  <c r="N971" i="2"/>
  <c r="O971" i="2" s="1"/>
  <c r="N156" i="2"/>
  <c r="O156" i="2" s="1"/>
  <c r="N270" i="2"/>
  <c r="O270" i="2" s="1"/>
  <c r="N507" i="2"/>
  <c r="O507" i="2" s="1"/>
  <c r="N623" i="2"/>
  <c r="O623" i="2" s="1"/>
  <c r="N637" i="2"/>
  <c r="O637" i="2" s="1"/>
  <c r="N719" i="2"/>
  <c r="O719" i="2" s="1"/>
  <c r="N924" i="2"/>
  <c r="O924" i="2" s="1"/>
  <c r="N52" i="2"/>
  <c r="O52" i="2" s="1"/>
  <c r="N856" i="2"/>
  <c r="O856" i="2" s="1"/>
  <c r="N302" i="2"/>
  <c r="O302" i="2" s="1"/>
  <c r="N482" i="2"/>
  <c r="O482" i="2" s="1"/>
  <c r="N449" i="2"/>
  <c r="O449" i="2" s="1"/>
  <c r="N624" i="2"/>
  <c r="O624" i="2" s="1"/>
  <c r="N53" i="2"/>
  <c r="O53" i="2" s="1"/>
  <c r="N857" i="2"/>
  <c r="O857" i="2" s="1"/>
  <c r="N972" i="2"/>
  <c r="O972" i="2" s="1"/>
  <c r="N330" i="2"/>
  <c r="O330" i="2" s="1"/>
  <c r="N625" i="2"/>
  <c r="O625" i="2" s="1"/>
  <c r="N689" i="2"/>
  <c r="O689" i="2" s="1"/>
  <c r="N252" i="2"/>
  <c r="O252" i="2" s="1"/>
  <c r="N472" i="2"/>
  <c r="O472" i="2" s="1"/>
  <c r="N858" i="2"/>
  <c r="O858" i="2" s="1"/>
  <c r="N331" i="2"/>
  <c r="O331" i="2" s="1"/>
  <c r="N332" i="2"/>
  <c r="O332" i="2" s="1"/>
  <c r="N17" i="2"/>
  <c r="O17" i="2" s="1"/>
  <c r="N564" i="2"/>
  <c r="O564" i="2" s="1"/>
  <c r="N271" i="2"/>
  <c r="O271" i="2" s="1"/>
  <c r="N415" i="2"/>
  <c r="O415" i="2" s="1"/>
  <c r="M859" i="2"/>
  <c r="M638" i="2"/>
  <c r="M746" i="2"/>
  <c r="M925" i="2"/>
  <c r="M18" i="2"/>
  <c r="M383" i="2"/>
  <c r="M667" i="2"/>
  <c r="M82" i="2"/>
  <c r="M668" i="2"/>
  <c r="M639" i="2"/>
  <c r="M626" i="2"/>
  <c r="M720" i="2"/>
  <c r="M416" i="2"/>
  <c r="M508" i="2"/>
  <c r="M690" i="2"/>
  <c r="M860" i="2"/>
  <c r="M272" i="2"/>
  <c r="M747" i="2"/>
  <c r="M157" i="2"/>
  <c r="M748" i="2"/>
  <c r="M139" i="2"/>
  <c r="M303" i="2"/>
  <c r="M417" i="2"/>
  <c r="M94" i="2"/>
  <c r="M749" i="2"/>
  <c r="M333" i="2"/>
  <c r="M565" i="2"/>
  <c r="M253" i="2"/>
  <c r="M334" i="2"/>
  <c r="M418" i="2"/>
  <c r="M419" i="2"/>
  <c r="M108" i="2"/>
  <c r="M566" i="2"/>
  <c r="M926" i="2"/>
  <c r="M750" i="2"/>
  <c r="M158" i="2"/>
  <c r="M19" i="2"/>
  <c r="M159" i="2"/>
  <c r="M669" i="2"/>
  <c r="M450" i="2"/>
  <c r="M384" i="2"/>
  <c r="M627" i="2"/>
  <c r="M751" i="2"/>
  <c r="M473" i="2"/>
  <c r="M509" i="2"/>
  <c r="M160" i="2"/>
  <c r="M140" i="2"/>
  <c r="M363" i="2"/>
  <c r="M861" i="2"/>
  <c r="M691" i="2"/>
  <c r="M78" i="2"/>
  <c r="M927" i="2"/>
  <c r="M752" i="2"/>
  <c r="M928" i="2"/>
  <c r="M862" i="2"/>
  <c r="M567" i="2"/>
  <c r="M568" i="2"/>
  <c r="M90" i="2"/>
  <c r="M863" i="2"/>
  <c r="M20" i="2"/>
  <c r="M483" i="2"/>
  <c r="M141" i="2"/>
  <c r="M79" i="2"/>
  <c r="M753" i="2"/>
  <c r="M864" i="2"/>
  <c r="M484" i="2"/>
  <c r="M692" i="2"/>
  <c r="M510" i="2"/>
  <c r="M569" i="2"/>
  <c r="M670" i="2"/>
  <c r="M865" i="2"/>
  <c r="M161" i="2"/>
  <c r="M754" i="2"/>
  <c r="M21" i="2"/>
  <c r="M640" i="2"/>
  <c r="M385" i="2"/>
  <c r="M420" i="2"/>
  <c r="M485" i="2"/>
  <c r="M273" i="2"/>
  <c r="M288" i="2"/>
  <c r="M570" i="2"/>
  <c r="M364" i="2"/>
  <c r="M335" i="2"/>
  <c r="M289" i="2"/>
  <c r="M571" i="2"/>
  <c r="M142" i="2"/>
  <c r="M572" i="2"/>
  <c r="M866" i="2"/>
  <c r="M671" i="2"/>
  <c r="M511" i="2"/>
  <c r="M71" i="2"/>
  <c r="M386" i="2"/>
  <c r="M304" i="2"/>
  <c r="M573" i="2"/>
  <c r="M641" i="2"/>
  <c r="M574" i="2"/>
  <c r="M365" i="2"/>
  <c r="M755" i="2"/>
  <c r="M162" i="2"/>
  <c r="M22" i="2"/>
  <c r="M290" i="2"/>
  <c r="M867" i="2"/>
  <c r="M254" i="2"/>
  <c r="M421" i="2"/>
  <c r="M721" i="2"/>
  <c r="M422" i="2"/>
  <c r="M72" i="2"/>
  <c r="M738" i="2"/>
  <c r="M628" i="2"/>
  <c r="M163" i="2"/>
  <c r="M164" i="2"/>
  <c r="M868" i="2"/>
  <c r="M143" i="2"/>
  <c r="M165" i="2"/>
  <c r="M929" i="2"/>
  <c r="M305" i="2"/>
  <c r="M756" i="2"/>
  <c r="M387" i="2"/>
  <c r="M291" i="2"/>
  <c r="M693" i="2"/>
  <c r="M166" i="2"/>
  <c r="M575" i="2"/>
  <c r="M576" i="2"/>
  <c r="M451" i="2"/>
  <c r="M869" i="2"/>
  <c r="M672" i="2"/>
  <c r="M274" i="2"/>
  <c r="M577" i="2"/>
  <c r="M757" i="2"/>
  <c r="M930" i="2"/>
  <c r="M629" i="2"/>
  <c r="M452" i="2"/>
  <c r="M109" i="2"/>
  <c r="M486" i="2"/>
  <c r="M110" i="2"/>
  <c r="M423" i="2"/>
  <c r="M758" i="2"/>
  <c r="M512" i="2"/>
  <c r="M630" i="2"/>
  <c r="M870" i="2"/>
  <c r="M424" i="2"/>
  <c r="M388" i="2"/>
  <c r="M167" i="2"/>
  <c r="M871" i="2"/>
  <c r="M336" i="2"/>
  <c r="M931" i="2"/>
  <c r="M56" i="2"/>
  <c r="M759" i="2"/>
  <c r="M760" i="2"/>
  <c r="M872" i="2"/>
  <c r="M306" i="2"/>
  <c r="M578" i="2"/>
  <c r="M168" i="2"/>
  <c r="M513" i="2"/>
  <c r="M873" i="2"/>
  <c r="M514" i="2"/>
  <c r="M515" i="2"/>
  <c r="M130" i="2"/>
  <c r="M337" i="2"/>
  <c r="M144" i="2"/>
  <c r="M761" i="2"/>
  <c r="M453" i="2"/>
  <c r="M487" i="2"/>
  <c r="M762" i="2"/>
  <c r="M307" i="2"/>
  <c r="M474" i="2"/>
  <c r="M739" i="2"/>
  <c r="M763" i="2"/>
  <c r="M389" i="2"/>
  <c r="M5" i="2"/>
  <c r="M722" i="2"/>
  <c r="M764" i="2"/>
  <c r="M765" i="2"/>
  <c r="M642" i="2"/>
  <c r="M766" i="2"/>
  <c r="M767" i="2"/>
  <c r="M768" i="2"/>
  <c r="M169" i="2"/>
  <c r="M308" i="2"/>
  <c r="M170" i="2"/>
  <c r="M769" i="2"/>
  <c r="M390" i="2"/>
  <c r="M425" i="2"/>
  <c r="M516" i="2"/>
  <c r="M579" i="2"/>
  <c r="M7" i="2"/>
  <c r="M171" i="2"/>
  <c r="M366" i="2"/>
  <c r="M454" i="2"/>
  <c r="M580" i="2"/>
  <c r="M338" i="2"/>
  <c r="M488" i="2"/>
  <c r="M391" i="2"/>
  <c r="M455" i="2"/>
  <c r="M456" i="2"/>
  <c r="M770" i="2"/>
  <c r="M8" i="2"/>
  <c r="M111" i="2"/>
  <c r="M367" i="2"/>
  <c r="M426" i="2"/>
  <c r="M771" i="2"/>
  <c r="M80" i="2"/>
  <c r="M517" i="2"/>
  <c r="M581" i="2"/>
  <c r="M772" i="2"/>
  <c r="M874" i="2"/>
  <c r="M172" i="2"/>
  <c r="M368" i="2"/>
  <c r="M255" i="2"/>
  <c r="M83" i="2"/>
  <c r="M292" i="2"/>
  <c r="M875" i="2"/>
  <c r="M932" i="2"/>
  <c r="M773" i="2"/>
  <c r="M9" i="2"/>
  <c r="M173" i="2"/>
  <c r="M582" i="2"/>
  <c r="M774" i="2"/>
  <c r="M775" i="2"/>
  <c r="M174" i="2"/>
  <c r="M175" i="2"/>
  <c r="M776" i="2"/>
  <c r="M933" i="2"/>
  <c r="M777" i="2"/>
  <c r="M518" i="2"/>
  <c r="M876" i="2"/>
  <c r="M23" i="2"/>
  <c r="M176" i="2"/>
  <c r="M877" i="2"/>
  <c r="M778" i="2"/>
  <c r="M519" i="2"/>
  <c r="M24" i="2"/>
  <c r="M392" i="2"/>
  <c r="M643" i="2"/>
  <c r="M309" i="2"/>
  <c r="M10" i="2"/>
  <c r="M673" i="2"/>
  <c r="M779" i="2"/>
  <c r="M102" i="2"/>
  <c r="M520" i="2"/>
  <c r="M780" i="2"/>
  <c r="M521" i="2"/>
  <c r="M131" i="2"/>
  <c r="M644" i="2"/>
  <c r="M522" i="2"/>
  <c r="M275" i="2"/>
  <c r="M645" i="2"/>
  <c r="M489" i="2"/>
  <c r="M934" i="2"/>
  <c r="M781" i="2"/>
  <c r="M782" i="2"/>
  <c r="M112" i="2"/>
  <c r="M583" i="2"/>
  <c r="M427" i="2"/>
  <c r="M631" i="2"/>
  <c r="M276" i="2"/>
  <c r="M113" i="2"/>
  <c r="M114" i="2"/>
  <c r="M393" i="2"/>
  <c r="M293" i="2"/>
  <c r="M694" i="2"/>
  <c r="M177" i="2"/>
  <c r="M935" i="2"/>
  <c r="M178" i="2"/>
  <c r="M294" i="2"/>
  <c r="M179" i="2"/>
  <c r="M428" i="2"/>
  <c r="M57" i="2"/>
  <c r="M394" i="2"/>
  <c r="M180" i="2"/>
  <c r="M277" i="2"/>
  <c r="M783" i="2"/>
  <c r="M84" i="2"/>
  <c r="M295" i="2"/>
  <c r="M395" i="2"/>
  <c r="M523" i="2"/>
  <c r="M55" i="2"/>
  <c r="M429" i="2"/>
  <c r="M784" i="2"/>
  <c r="M25" i="2"/>
  <c r="M69" i="2"/>
  <c r="M396" i="2"/>
  <c r="M524" i="2"/>
  <c r="M369" i="2"/>
  <c r="M58" i="2"/>
  <c r="M936" i="2"/>
  <c r="M785" i="2"/>
  <c r="M937" i="2"/>
  <c r="M310" i="2"/>
  <c r="M278" i="2"/>
  <c r="M646" i="2"/>
  <c r="M339" i="2"/>
  <c r="M311" i="2"/>
  <c r="M340" i="2"/>
  <c r="M370" i="2"/>
  <c r="M647" i="2"/>
  <c r="M938" i="2"/>
  <c r="M430" i="2"/>
  <c r="M181" i="2"/>
  <c r="M182" i="2"/>
  <c r="M525" i="2"/>
  <c r="M183" i="2"/>
  <c r="M341" i="2"/>
  <c r="M26" i="2"/>
  <c r="M526" i="2"/>
  <c r="M342" i="2"/>
  <c r="M527" i="2"/>
  <c r="M786" i="2"/>
  <c r="M279" i="2"/>
  <c r="M115" i="2"/>
  <c r="M280" i="2"/>
  <c r="M343" i="2"/>
  <c r="M787" i="2"/>
  <c r="M584" i="2"/>
  <c r="M723" i="2"/>
  <c r="M256" i="2"/>
  <c r="M648" i="2"/>
  <c r="M145" i="2"/>
  <c r="M649" i="2"/>
  <c r="M878" i="2"/>
  <c r="M921" i="2"/>
  <c r="M184" i="2"/>
  <c r="M457" i="2"/>
  <c r="M185" i="2"/>
  <c r="M27" i="2"/>
  <c r="M528" i="2"/>
  <c r="M458" i="2"/>
  <c r="M788" i="2"/>
  <c r="M879" i="2"/>
  <c r="M939" i="2"/>
  <c r="M789" i="2"/>
  <c r="M529" i="2"/>
  <c r="M530" i="2"/>
  <c r="M790" i="2"/>
  <c r="M531" i="2"/>
  <c r="M186" i="2"/>
  <c r="M11" i="2"/>
  <c r="M585" i="2"/>
  <c r="M187" i="2"/>
  <c r="M586" i="2"/>
  <c r="M116" i="2"/>
  <c r="M65" i="2"/>
  <c r="M188" i="2"/>
  <c r="M791" i="2"/>
  <c r="M59" i="2"/>
  <c r="M792" i="2"/>
  <c r="M940" i="2"/>
  <c r="M28" i="2"/>
  <c r="M650" i="2"/>
  <c r="M189" i="2"/>
  <c r="M397" i="2"/>
  <c r="M674" i="2"/>
  <c r="M532" i="2"/>
  <c r="M312" i="2"/>
  <c r="M793" i="2"/>
  <c r="M459" i="2"/>
  <c r="M190" i="2"/>
  <c r="M880" i="2"/>
  <c r="M724" i="2"/>
  <c r="M191" i="2"/>
  <c r="M632" i="2"/>
  <c r="M192" i="2"/>
  <c r="M431" i="2"/>
  <c r="M6" i="2"/>
  <c r="M132" i="2"/>
  <c r="M941" i="2"/>
  <c r="M881" i="2"/>
  <c r="M85" i="2"/>
  <c r="M587" i="2"/>
  <c r="M882" i="2"/>
  <c r="M29" i="2"/>
  <c r="M490" i="2"/>
  <c r="M725" i="2"/>
  <c r="M371" i="2"/>
  <c r="M695" i="2"/>
  <c r="M193" i="2"/>
  <c r="M588" i="2"/>
  <c r="M651" i="2"/>
  <c r="M432" i="2"/>
  <c r="M194" i="2"/>
  <c r="M105" i="2"/>
  <c r="M883" i="2"/>
  <c r="M12" i="2"/>
  <c r="M117" i="2"/>
  <c r="M76" i="2"/>
  <c r="M794" i="2"/>
  <c r="M740" i="2"/>
  <c r="M146" i="2"/>
  <c r="M30" i="2"/>
  <c r="M398" i="2"/>
  <c r="M795" i="2"/>
  <c r="M344" i="2"/>
  <c r="M696" i="2"/>
  <c r="M399" i="2"/>
  <c r="M796" i="2"/>
  <c r="M54" i="2"/>
  <c r="M195" i="2"/>
  <c r="M491" i="2"/>
  <c r="M257" i="2"/>
  <c r="M313" i="2"/>
  <c r="M633" i="2"/>
  <c r="M589" i="2"/>
  <c r="M942" i="2"/>
  <c r="M196" i="2"/>
  <c r="M797" i="2"/>
  <c r="M13" i="2"/>
  <c r="M697" i="2"/>
  <c r="M197" i="2"/>
  <c r="M884" i="2"/>
  <c r="M943" i="2"/>
  <c r="M31" i="2"/>
  <c r="M345" i="2"/>
  <c r="M314" i="2"/>
  <c r="M86" i="2"/>
  <c r="M315" i="2"/>
  <c r="M798" i="2"/>
  <c r="M372" i="2"/>
  <c r="M741" i="2"/>
  <c r="M198" i="2"/>
  <c r="M433" i="2"/>
  <c r="M799" i="2"/>
  <c r="M800" i="2"/>
  <c r="M133" i="2"/>
  <c r="M346" i="2"/>
  <c r="M460" i="2"/>
  <c r="M258" i="2"/>
  <c r="M492" i="2"/>
  <c r="M533" i="2"/>
  <c r="M281" i="2"/>
  <c r="M91" i="2"/>
  <c r="M534" i="2"/>
  <c r="M801" i="2"/>
  <c r="M199" i="2"/>
  <c r="M475" i="2"/>
  <c r="M316" i="2"/>
  <c r="M77" i="2"/>
  <c r="M802" i="2"/>
  <c r="M885" i="2"/>
  <c r="M944" i="2"/>
  <c r="M317" i="2"/>
  <c r="M698" i="2"/>
  <c r="M461" i="2"/>
  <c r="M699" i="2"/>
  <c r="M200" i="2"/>
  <c r="M434" i="2"/>
  <c r="M476" i="2"/>
  <c r="M590" i="2"/>
  <c r="M95" i="2"/>
  <c r="M675" i="2"/>
  <c r="M2" i="2"/>
  <c r="M535" i="2"/>
  <c r="M803" i="2"/>
  <c r="M922" i="2"/>
  <c r="M536" i="2"/>
  <c r="M537" i="2"/>
  <c r="M742" i="2"/>
  <c r="M945" i="2"/>
  <c r="M700" i="2"/>
  <c r="M118" i="2"/>
  <c r="M259" i="2"/>
  <c r="M400" i="2"/>
  <c r="M676" i="2"/>
  <c r="M804" i="2"/>
  <c r="M805" i="2"/>
  <c r="M60" i="2"/>
  <c r="M946" i="2"/>
  <c r="M201" i="2"/>
  <c r="M493" i="2"/>
  <c r="M97" i="2"/>
  <c r="M806" i="2"/>
  <c r="M32" i="2"/>
  <c r="M807" i="2"/>
  <c r="M701" i="2"/>
  <c r="M147" i="2"/>
  <c r="M886" i="2"/>
  <c r="M87" i="2"/>
  <c r="M538" i="2"/>
  <c r="M702" i="2"/>
  <c r="M33" i="2"/>
  <c r="M477" i="2"/>
  <c r="M887" i="2"/>
  <c r="M888" i="2"/>
  <c r="M889" i="2"/>
  <c r="M119" i="2"/>
  <c r="M34" i="2"/>
  <c r="M494" i="2"/>
  <c r="M103" i="2"/>
  <c r="M318" i="2"/>
  <c r="M202" i="2"/>
  <c r="M401" i="2"/>
  <c r="M726" i="2"/>
  <c r="M478" i="2"/>
  <c r="M808" i="2"/>
  <c r="M260" i="2"/>
  <c r="M539" i="2"/>
  <c r="M495" i="2"/>
  <c r="M402" i="2"/>
  <c r="M591" i="2"/>
  <c r="M677" i="2"/>
  <c r="M347" i="2"/>
  <c r="M703" i="2"/>
  <c r="M890" i="2"/>
  <c r="M592" i="2"/>
  <c r="M652" i="2"/>
  <c r="M727" i="2"/>
  <c r="M296" i="2"/>
  <c r="M148" i="2"/>
  <c r="M403" i="2"/>
  <c r="M743" i="2"/>
  <c r="M947" i="2"/>
  <c r="M593" i="2"/>
  <c r="M149" i="2"/>
  <c r="M35" i="2"/>
  <c r="M14" i="2"/>
  <c r="M348" i="2"/>
  <c r="M948" i="2"/>
  <c r="M203" i="2"/>
  <c r="M891" i="2"/>
  <c r="M653" i="2"/>
  <c r="M92" i="2"/>
  <c r="M540" i="2"/>
  <c r="M704" i="2"/>
  <c r="M204" i="2"/>
  <c r="M205" i="2"/>
  <c r="M36" i="2"/>
  <c r="M705" i="2"/>
  <c r="M496" i="2"/>
  <c r="M206" i="2"/>
  <c r="M706" i="2"/>
  <c r="M809" i="2"/>
  <c r="M349" i="2"/>
  <c r="M541" i="2"/>
  <c r="M594" i="2"/>
  <c r="M404" i="2"/>
  <c r="M319" i="2"/>
  <c r="M405" i="2"/>
  <c r="M207" i="2"/>
  <c r="M810" i="2"/>
  <c r="M542" i="2"/>
  <c r="M595" i="2"/>
  <c r="M811" i="2"/>
  <c r="M728" i="2"/>
  <c r="M282" i="2"/>
  <c r="M350" i="2"/>
  <c r="M892" i="2"/>
  <c r="M543" i="2"/>
  <c r="M208" i="2"/>
  <c r="M15" i="2"/>
  <c r="M98" i="2"/>
  <c r="M137" i="2"/>
  <c r="M949" i="2"/>
  <c r="M812" i="2"/>
  <c r="M950" i="2"/>
  <c r="M209" i="2"/>
  <c r="M435" i="2"/>
  <c r="M544" i="2"/>
  <c r="M37" i="2"/>
  <c r="M210" i="2"/>
  <c r="M320" i="2"/>
  <c r="M596" i="2"/>
  <c r="M99" i="2"/>
  <c r="M100" i="2"/>
  <c r="M211" i="2"/>
  <c r="M545" i="2"/>
  <c r="M38" i="2"/>
  <c r="M462" i="2"/>
  <c r="M597" i="2"/>
  <c r="M497" i="2"/>
  <c r="M212" i="2"/>
  <c r="M598" i="2"/>
  <c r="M744" i="2"/>
  <c r="M951" i="2"/>
  <c r="M351" i="2"/>
  <c r="M599" i="2"/>
  <c r="M707" i="2"/>
  <c r="M654" i="2"/>
  <c r="M436" i="2"/>
  <c r="M546" i="2"/>
  <c r="M498" i="2"/>
  <c r="M352" i="2"/>
  <c r="M213" i="2"/>
  <c r="M813" i="2"/>
  <c r="M499" i="2"/>
  <c r="M729" i="2"/>
  <c r="M66" i="2"/>
  <c r="M406" i="2"/>
  <c r="M952" i="2"/>
  <c r="M708" i="2"/>
  <c r="M814" i="2"/>
  <c r="M214" i="2"/>
  <c r="M655" i="2"/>
  <c r="M953" i="2"/>
  <c r="M215" i="2"/>
  <c r="M216" i="2"/>
  <c r="M678" i="2"/>
  <c r="M463" i="2"/>
  <c r="M954" i="2"/>
  <c r="M321" i="2"/>
  <c r="M407" i="2"/>
  <c r="M322" i="2"/>
  <c r="M893" i="2"/>
  <c r="M61" i="2"/>
  <c r="M894" i="2"/>
  <c r="M500" i="2"/>
  <c r="M815" i="2"/>
  <c r="M709" i="2"/>
  <c r="M730" i="2"/>
  <c r="M816" i="2"/>
  <c r="M373" i="2"/>
  <c r="M547" i="2"/>
  <c r="M710" i="2"/>
  <c r="M297" i="2"/>
  <c r="M731" i="2"/>
  <c r="M895" i="2"/>
  <c r="M656" i="2"/>
  <c r="M479" i="2"/>
  <c r="M955" i="2"/>
  <c r="M600" i="2"/>
  <c r="M657" i="2"/>
  <c r="M956" i="2"/>
  <c r="M601" i="2"/>
  <c r="M679" i="2"/>
  <c r="M817" i="2"/>
  <c r="M818" i="2"/>
  <c r="M39" i="2"/>
  <c r="M217" i="2"/>
  <c r="M323" i="2"/>
  <c r="M120" i="2"/>
  <c r="M283" i="2"/>
  <c r="M819" i="2"/>
  <c r="M62" i="2"/>
  <c r="M437" i="2"/>
  <c r="M602" i="2"/>
  <c r="M603" i="2"/>
  <c r="M820" i="2"/>
  <c r="M40" i="2"/>
  <c r="M680" i="2"/>
  <c r="M408" i="2"/>
  <c r="M604" i="2"/>
  <c r="M821" i="2"/>
  <c r="M896" i="2"/>
  <c r="M73" i="2"/>
  <c r="M605" i="2"/>
  <c r="M218" i="2"/>
  <c r="M548" i="2"/>
  <c r="M353" i="2"/>
  <c r="M957" i="2"/>
  <c r="M464" i="2"/>
  <c r="M958" i="2"/>
  <c r="M822" i="2"/>
  <c r="M959" i="2"/>
  <c r="M374" i="2"/>
  <c r="M261" i="2"/>
  <c r="M501" i="2"/>
  <c r="M409" i="2"/>
  <c r="M219" i="2"/>
  <c r="M150" i="2"/>
  <c r="M220" i="2"/>
  <c r="M284" i="2"/>
  <c r="M732" i="2"/>
  <c r="M733" i="2"/>
  <c r="M606" i="2"/>
  <c r="M681" i="2"/>
  <c r="M41" i="2"/>
  <c r="M354" i="2"/>
  <c r="M897" i="2"/>
  <c r="M898" i="2"/>
  <c r="M221" i="2"/>
  <c r="M262" i="2"/>
  <c r="M823" i="2"/>
  <c r="M607" i="2"/>
  <c r="M899" i="2"/>
  <c r="M608" i="2"/>
  <c r="M960" i="2"/>
  <c r="M502" i="2"/>
  <c r="M410" i="2"/>
  <c r="M658" i="2"/>
  <c r="M438" i="2"/>
  <c r="M439" i="2"/>
  <c r="M609" i="2"/>
  <c r="M151" i="2"/>
  <c r="M324" i="2"/>
  <c r="M152" i="2"/>
  <c r="M222" i="2"/>
  <c r="M503" i="2"/>
  <c r="M824" i="2"/>
  <c r="M711" i="2"/>
  <c r="M900" i="2"/>
  <c r="M634" i="2"/>
  <c r="M121" i="2"/>
  <c r="M375" i="2"/>
  <c r="M411" i="2"/>
  <c r="M901" i="2"/>
  <c r="M682" i="2"/>
  <c r="M134" i="2"/>
  <c r="M122" i="2"/>
  <c r="M223" i="2"/>
  <c r="M325" i="2"/>
  <c r="M412" i="2"/>
  <c r="M825" i="2"/>
  <c r="M106" i="2"/>
  <c r="M101" i="2"/>
  <c r="M93" i="2"/>
  <c r="M440" i="2"/>
  <c r="M465" i="2"/>
  <c r="M826" i="2"/>
  <c r="M224" i="2"/>
  <c r="M610" i="2"/>
  <c r="M827" i="2"/>
  <c r="M376" i="2"/>
  <c r="M123" i="2"/>
  <c r="M225" i="2"/>
  <c r="M81" i="2"/>
  <c r="M683" i="2"/>
  <c r="M611" i="2"/>
  <c r="M263" i="2"/>
  <c r="M70" i="2"/>
  <c r="M902" i="2"/>
  <c r="M226" i="2"/>
  <c r="M828" i="2"/>
  <c r="M3" i="2"/>
  <c r="M734" i="2"/>
  <c r="M903" i="2"/>
  <c r="M227" i="2"/>
  <c r="M466" i="2"/>
  <c r="M298" i="2"/>
  <c r="M228" i="2"/>
  <c r="M229" i="2"/>
  <c r="M230" i="2"/>
  <c r="M504" i="2"/>
  <c r="M231" i="2"/>
  <c r="M829" i="2"/>
  <c r="M923" i="2"/>
  <c r="M42" i="2"/>
  <c r="M16" i="2"/>
  <c r="M612" i="2"/>
  <c r="M441" i="2"/>
  <c r="M830" i="2"/>
  <c r="M124" i="2"/>
  <c r="M96" i="2"/>
  <c r="M135" i="2"/>
  <c r="M659" i="2"/>
  <c r="M232" i="2"/>
  <c r="M107" i="2"/>
  <c r="M442" i="2"/>
  <c r="M684" i="2"/>
  <c r="M735" i="2"/>
  <c r="M233" i="2"/>
  <c r="M74" i="2"/>
  <c r="M413" i="2"/>
  <c r="M443" i="2"/>
  <c r="M234" i="2"/>
  <c r="M549" i="2"/>
  <c r="M550" i="2"/>
  <c r="M235" i="2"/>
  <c r="M444" i="2"/>
  <c r="M551" i="2"/>
  <c r="M552" i="2"/>
  <c r="M660" i="2"/>
  <c r="M831" i="2"/>
  <c r="M961" i="2"/>
  <c r="M712" i="2"/>
  <c r="M661" i="2"/>
  <c r="M662" i="2"/>
  <c r="M125" i="2"/>
  <c r="M553" i="2"/>
  <c r="M377" i="2"/>
  <c r="M505" i="2"/>
  <c r="M713" i="2"/>
  <c r="M236" i="2"/>
  <c r="M264" i="2"/>
  <c r="M554" i="2"/>
  <c r="M613" i="2"/>
  <c r="M67" i="2"/>
  <c r="M467" i="2"/>
  <c r="M832" i="2"/>
  <c r="M962" i="2"/>
  <c r="M663" i="2"/>
  <c r="M685" i="2"/>
  <c r="M237" i="2"/>
  <c r="M238" i="2"/>
  <c r="M904" i="2"/>
  <c r="M833" i="2"/>
  <c r="M239" i="2"/>
  <c r="M555" i="2"/>
  <c r="M686" i="2"/>
  <c r="M714" i="2"/>
  <c r="M63" i="2"/>
  <c r="M614" i="2"/>
  <c r="M445" i="2"/>
  <c r="M834" i="2"/>
  <c r="M905" i="2"/>
  <c r="M736" i="2"/>
  <c r="M906" i="2"/>
  <c r="M963" i="2"/>
  <c r="M43" i="2"/>
  <c r="M240" i="2"/>
  <c r="M907" i="2"/>
  <c r="M908" i="2"/>
  <c r="M909" i="2"/>
  <c r="M64" i="2"/>
  <c r="M835" i="2"/>
  <c r="M153" i="2"/>
  <c r="M241" i="2"/>
  <c r="M556" i="2"/>
  <c r="M910" i="2"/>
  <c r="M75" i="2"/>
  <c r="M378" i="2"/>
  <c r="M615" i="2"/>
  <c r="M616" i="2"/>
  <c r="M126" i="2"/>
  <c r="M242" i="2"/>
  <c r="M687" i="2"/>
  <c r="M480" i="2"/>
  <c r="M88" i="2"/>
  <c r="M44" i="2"/>
  <c r="M326" i="2"/>
  <c r="M715" i="2"/>
  <c r="M327" i="2"/>
  <c r="M836" i="2"/>
  <c r="M45" i="2"/>
  <c r="M299" i="2"/>
  <c r="M664" i="2"/>
  <c r="M964" i="2"/>
  <c r="M837" i="2"/>
  <c r="M285" i="2"/>
  <c r="M243" i="2"/>
  <c r="M244" i="2"/>
  <c r="M557" i="2"/>
  <c r="M355" i="2"/>
  <c r="M468" i="2"/>
  <c r="M46" i="2"/>
  <c r="M838" i="2"/>
  <c r="M911" i="2"/>
  <c r="M245" i="2"/>
  <c r="M414" i="2"/>
  <c r="M839" i="2"/>
  <c r="M356" i="2"/>
  <c r="M446" i="2"/>
  <c r="M154" i="2"/>
  <c r="M558" i="2"/>
  <c r="M745" i="2"/>
  <c r="M840" i="2"/>
  <c r="M246" i="2"/>
  <c r="M912" i="2"/>
  <c r="M469" i="2"/>
  <c r="M559" i="2"/>
  <c r="M716" i="2"/>
  <c r="M717" i="2"/>
  <c r="M247" i="2"/>
  <c r="M447" i="2"/>
  <c r="M127" i="2"/>
  <c r="M286" i="2"/>
  <c r="M560" i="2"/>
  <c r="M737" i="2"/>
  <c r="M965" i="2"/>
  <c r="M561" i="2"/>
  <c r="M841" i="2"/>
  <c r="M155" i="2"/>
  <c r="M617" i="2"/>
  <c r="M265" i="2"/>
  <c r="M913" i="2"/>
  <c r="M47" i="2"/>
  <c r="M842" i="2"/>
  <c r="M843" i="2"/>
  <c r="M379" i="2"/>
  <c r="M618" i="2"/>
  <c r="M844" i="2"/>
  <c r="M357" i="2"/>
  <c r="M104" i="2"/>
  <c r="M914" i="2"/>
  <c r="M470" i="2"/>
  <c r="M845" i="2"/>
  <c r="M380" i="2"/>
  <c r="M619" i="2"/>
  <c r="M846" i="2"/>
  <c r="M847" i="2"/>
  <c r="M848" i="2"/>
  <c r="M358" i="2"/>
  <c r="M562" i="2"/>
  <c r="M688" i="2"/>
  <c r="M915" i="2"/>
  <c r="M48" i="2"/>
  <c r="M49" i="2"/>
  <c r="M287" i="2"/>
  <c r="M300" i="2"/>
  <c r="M381" i="2"/>
  <c r="M916" i="2"/>
  <c r="M248" i="2"/>
  <c r="M359" i="2"/>
  <c r="M249" i="2"/>
  <c r="M250" i="2"/>
  <c r="M448" i="2"/>
  <c r="M966" i="2"/>
  <c r="M360" i="2"/>
  <c r="M718" i="2"/>
  <c r="M266" i="2"/>
  <c r="M849" i="2"/>
  <c r="M620" i="2"/>
  <c r="M251" i="2"/>
  <c r="M967" i="2"/>
  <c r="M128" i="2"/>
  <c r="M850" i="2"/>
  <c r="M968" i="2"/>
  <c r="M50" i="2"/>
  <c r="M138" i="2"/>
  <c r="M267" i="2"/>
  <c r="M851" i="2"/>
  <c r="M382" i="2"/>
  <c r="M328" i="2"/>
  <c r="M481" i="2"/>
  <c r="M621" i="2"/>
  <c r="M268" i="2"/>
  <c r="M622" i="2"/>
  <c r="M506" i="2"/>
  <c r="M852" i="2"/>
  <c r="M917" i="2"/>
  <c r="M136" i="2"/>
  <c r="M68" i="2"/>
  <c r="M301" i="2"/>
  <c r="M665" i="2"/>
  <c r="M129" i="2"/>
  <c r="M853" i="2"/>
  <c r="M471" i="2"/>
  <c r="M969" i="2"/>
  <c r="M361" i="2"/>
  <c r="M666" i="2"/>
  <c r="M918" i="2"/>
  <c r="M635" i="2"/>
  <c r="M51" i="2"/>
  <c r="M563" i="2"/>
  <c r="M362" i="2"/>
  <c r="M89" i="2"/>
  <c r="M636" i="2"/>
  <c r="M919" i="2"/>
  <c r="M4" i="2"/>
  <c r="M970" i="2"/>
  <c r="M329" i="2"/>
  <c r="M269" i="2"/>
  <c r="M854" i="2"/>
  <c r="M855" i="2"/>
  <c r="M920" i="2"/>
  <c r="M971" i="2"/>
  <c r="M156" i="2"/>
  <c r="M270" i="2"/>
  <c r="M507" i="2"/>
  <c r="M623" i="2"/>
  <c r="M637" i="2"/>
  <c r="M719" i="2"/>
  <c r="M924" i="2"/>
  <c r="M52" i="2"/>
  <c r="M856" i="2"/>
  <c r="M302" i="2"/>
  <c r="M482" i="2"/>
  <c r="M449" i="2"/>
  <c r="M624" i="2"/>
  <c r="M53" i="2"/>
  <c r="M857" i="2"/>
  <c r="M972" i="2"/>
  <c r="M330" i="2"/>
  <c r="M625" i="2"/>
  <c r="M689" i="2"/>
  <c r="M252" i="2"/>
  <c r="M472" i="2"/>
  <c r="M858" i="2"/>
  <c r="M331" i="2"/>
  <c r="M332" i="2"/>
  <c r="M17" i="2"/>
  <c r="M564" i="2"/>
  <c r="M271" i="2"/>
  <c r="M415" i="2"/>
  <c r="E859" i="2"/>
  <c r="E638" i="2"/>
  <c r="E746" i="2"/>
  <c r="E925" i="2"/>
  <c r="E18" i="2"/>
  <c r="E383" i="2"/>
  <c r="E667" i="2"/>
  <c r="E82" i="2"/>
  <c r="E668" i="2"/>
  <c r="E639" i="2"/>
  <c r="E626" i="2"/>
  <c r="E720" i="2"/>
  <c r="E416" i="2"/>
  <c r="E508" i="2"/>
  <c r="E690" i="2"/>
  <c r="E860" i="2"/>
  <c r="E272" i="2"/>
  <c r="E747" i="2"/>
  <c r="E157" i="2"/>
  <c r="E748" i="2"/>
  <c r="E139" i="2"/>
  <c r="E303" i="2"/>
  <c r="E417" i="2"/>
  <c r="E94" i="2"/>
  <c r="E749" i="2"/>
  <c r="E333" i="2"/>
  <c r="E565" i="2"/>
  <c r="E253" i="2"/>
  <c r="E334" i="2"/>
  <c r="E418" i="2"/>
  <c r="E419" i="2"/>
  <c r="E108" i="2"/>
  <c r="E566" i="2"/>
  <c r="E926" i="2"/>
  <c r="E750" i="2"/>
  <c r="E158" i="2"/>
  <c r="E19" i="2"/>
  <c r="E159" i="2"/>
  <c r="E669" i="2"/>
  <c r="E450" i="2"/>
  <c r="E384" i="2"/>
  <c r="E627" i="2"/>
  <c r="E751" i="2"/>
  <c r="E473" i="2"/>
  <c r="E509" i="2"/>
  <c r="E160" i="2"/>
  <c r="E140" i="2"/>
  <c r="E363" i="2"/>
  <c r="E861" i="2"/>
  <c r="E691" i="2"/>
  <c r="E78" i="2"/>
  <c r="E927" i="2"/>
  <c r="E752" i="2"/>
  <c r="E928" i="2"/>
  <c r="E862" i="2"/>
  <c r="E567" i="2"/>
  <c r="E568" i="2"/>
  <c r="E90" i="2"/>
  <c r="E863" i="2"/>
  <c r="E20" i="2"/>
  <c r="E483" i="2"/>
  <c r="E141" i="2"/>
  <c r="E79" i="2"/>
  <c r="E753" i="2"/>
  <c r="E864" i="2"/>
  <c r="E484" i="2"/>
  <c r="E692" i="2"/>
  <c r="E510" i="2"/>
  <c r="E569" i="2"/>
  <c r="E670" i="2"/>
  <c r="E865" i="2"/>
  <c r="E161" i="2"/>
  <c r="E754" i="2"/>
  <c r="E21" i="2"/>
  <c r="E640" i="2"/>
  <c r="E385" i="2"/>
  <c r="E420" i="2"/>
  <c r="E485" i="2"/>
  <c r="E273" i="2"/>
  <c r="E288" i="2"/>
  <c r="E570" i="2"/>
  <c r="E364" i="2"/>
  <c r="E335" i="2"/>
  <c r="E289" i="2"/>
  <c r="E571" i="2"/>
  <c r="E142" i="2"/>
  <c r="E572" i="2"/>
  <c r="E866" i="2"/>
  <c r="E671" i="2"/>
  <c r="E511" i="2"/>
  <c r="E71" i="2"/>
  <c r="E386" i="2"/>
  <c r="E304" i="2"/>
  <c r="E573" i="2"/>
  <c r="E641" i="2"/>
  <c r="E574" i="2"/>
  <c r="E365" i="2"/>
  <c r="E755" i="2"/>
  <c r="E162" i="2"/>
  <c r="E22" i="2"/>
  <c r="E290" i="2"/>
  <c r="E867" i="2"/>
  <c r="E254" i="2"/>
  <c r="E421" i="2"/>
  <c r="E721" i="2"/>
  <c r="E422" i="2"/>
  <c r="E72" i="2"/>
  <c r="E738" i="2"/>
  <c r="E628" i="2"/>
  <c r="E163" i="2"/>
  <c r="E164" i="2"/>
  <c r="E868" i="2"/>
  <c r="E143" i="2"/>
  <c r="E165" i="2"/>
  <c r="E929" i="2"/>
  <c r="E305" i="2"/>
  <c r="E756" i="2"/>
  <c r="E387" i="2"/>
  <c r="E291" i="2"/>
  <c r="E693" i="2"/>
  <c r="E166" i="2"/>
  <c r="E575" i="2"/>
  <c r="E576" i="2"/>
  <c r="E451" i="2"/>
  <c r="E869" i="2"/>
  <c r="E672" i="2"/>
  <c r="E274" i="2"/>
  <c r="E577" i="2"/>
  <c r="E757" i="2"/>
  <c r="E930" i="2"/>
  <c r="E629" i="2"/>
  <c r="E452" i="2"/>
  <c r="E109" i="2"/>
  <c r="E486" i="2"/>
  <c r="E110" i="2"/>
  <c r="E423" i="2"/>
  <c r="E758" i="2"/>
  <c r="E512" i="2"/>
  <c r="E630" i="2"/>
  <c r="E870" i="2"/>
  <c r="E424" i="2"/>
  <c r="E388" i="2"/>
  <c r="E167" i="2"/>
  <c r="E871" i="2"/>
  <c r="E336" i="2"/>
  <c r="E931" i="2"/>
  <c r="E56" i="2"/>
  <c r="E759" i="2"/>
  <c r="E760" i="2"/>
  <c r="E872" i="2"/>
  <c r="E306" i="2"/>
  <c r="E578" i="2"/>
  <c r="E168" i="2"/>
  <c r="E513" i="2"/>
  <c r="E873" i="2"/>
  <c r="E514" i="2"/>
  <c r="E515" i="2"/>
  <c r="E130" i="2"/>
  <c r="E337" i="2"/>
  <c r="E144" i="2"/>
  <c r="E761" i="2"/>
  <c r="E453" i="2"/>
  <c r="E487" i="2"/>
  <c r="E762" i="2"/>
  <c r="E307" i="2"/>
  <c r="E474" i="2"/>
  <c r="E739" i="2"/>
  <c r="E763" i="2"/>
  <c r="E389" i="2"/>
  <c r="E5" i="2"/>
  <c r="E722" i="2"/>
  <c r="E764" i="2"/>
  <c r="E765" i="2"/>
  <c r="E642" i="2"/>
  <c r="E766" i="2"/>
  <c r="E767" i="2"/>
  <c r="E768" i="2"/>
  <c r="E169" i="2"/>
  <c r="E308" i="2"/>
  <c r="E170" i="2"/>
  <c r="E769" i="2"/>
  <c r="E390" i="2"/>
  <c r="E425" i="2"/>
  <c r="E516" i="2"/>
  <c r="E579" i="2"/>
  <c r="E7" i="2"/>
  <c r="E171" i="2"/>
  <c r="E366" i="2"/>
  <c r="E454" i="2"/>
  <c r="E580" i="2"/>
  <c r="E338" i="2"/>
  <c r="E488" i="2"/>
  <c r="E391" i="2"/>
  <c r="E455" i="2"/>
  <c r="E456" i="2"/>
  <c r="E770" i="2"/>
  <c r="E8" i="2"/>
  <c r="E111" i="2"/>
  <c r="E367" i="2"/>
  <c r="E426" i="2"/>
  <c r="E771" i="2"/>
  <c r="E80" i="2"/>
  <c r="E517" i="2"/>
  <c r="E581" i="2"/>
  <c r="E772" i="2"/>
  <c r="E874" i="2"/>
  <c r="E172" i="2"/>
  <c r="E368" i="2"/>
  <c r="E255" i="2"/>
  <c r="E83" i="2"/>
  <c r="E292" i="2"/>
  <c r="E875" i="2"/>
  <c r="E932" i="2"/>
  <c r="E773" i="2"/>
  <c r="E9" i="2"/>
  <c r="E173" i="2"/>
  <c r="E582" i="2"/>
  <c r="E774" i="2"/>
  <c r="E775" i="2"/>
  <c r="E174" i="2"/>
  <c r="E175" i="2"/>
  <c r="E776" i="2"/>
  <c r="E933" i="2"/>
  <c r="E777" i="2"/>
  <c r="E518" i="2"/>
  <c r="E876" i="2"/>
  <c r="E23" i="2"/>
  <c r="E176" i="2"/>
  <c r="E877" i="2"/>
  <c r="E778" i="2"/>
  <c r="E519" i="2"/>
  <c r="E24" i="2"/>
  <c r="E392" i="2"/>
  <c r="E643" i="2"/>
  <c r="E309" i="2"/>
  <c r="E10" i="2"/>
  <c r="E673" i="2"/>
  <c r="E779" i="2"/>
  <c r="E102" i="2"/>
  <c r="E520" i="2"/>
  <c r="E780" i="2"/>
  <c r="E521" i="2"/>
  <c r="E131" i="2"/>
  <c r="E644" i="2"/>
  <c r="E522" i="2"/>
  <c r="E275" i="2"/>
  <c r="E645" i="2"/>
  <c r="E489" i="2"/>
  <c r="E934" i="2"/>
  <c r="E781" i="2"/>
  <c r="E782" i="2"/>
  <c r="E112" i="2"/>
  <c r="E583" i="2"/>
  <c r="E427" i="2"/>
  <c r="E631" i="2"/>
  <c r="E276" i="2"/>
  <c r="E113" i="2"/>
  <c r="E114" i="2"/>
  <c r="E393" i="2"/>
  <c r="E293" i="2"/>
  <c r="E694" i="2"/>
  <c r="E177" i="2"/>
  <c r="E935" i="2"/>
  <c r="E178" i="2"/>
  <c r="E294" i="2"/>
  <c r="E179" i="2"/>
  <c r="E428" i="2"/>
  <c r="E57" i="2"/>
  <c r="E394" i="2"/>
  <c r="E180" i="2"/>
  <c r="E277" i="2"/>
  <c r="E783" i="2"/>
  <c r="E84" i="2"/>
  <c r="E295" i="2"/>
  <c r="E395" i="2"/>
  <c r="E523" i="2"/>
  <c r="E55" i="2"/>
  <c r="E429" i="2"/>
  <c r="E784" i="2"/>
  <c r="E25" i="2"/>
  <c r="E69" i="2"/>
  <c r="E396" i="2"/>
  <c r="E524" i="2"/>
  <c r="E369" i="2"/>
  <c r="E58" i="2"/>
  <c r="E936" i="2"/>
  <c r="E785" i="2"/>
  <c r="E937" i="2"/>
  <c r="E310" i="2"/>
  <c r="E278" i="2"/>
  <c r="E646" i="2"/>
  <c r="E339" i="2"/>
  <c r="E311" i="2"/>
  <c r="E340" i="2"/>
  <c r="E370" i="2"/>
  <c r="E647" i="2"/>
  <c r="E938" i="2"/>
  <c r="E430" i="2"/>
  <c r="E181" i="2"/>
  <c r="E182" i="2"/>
  <c r="E525" i="2"/>
  <c r="E183" i="2"/>
  <c r="E341" i="2"/>
  <c r="E26" i="2"/>
  <c r="E526" i="2"/>
  <c r="E342" i="2"/>
  <c r="E527" i="2"/>
  <c r="E786" i="2"/>
  <c r="E279" i="2"/>
  <c r="E115" i="2"/>
  <c r="E280" i="2"/>
  <c r="E343" i="2"/>
  <c r="E787" i="2"/>
  <c r="E584" i="2"/>
  <c r="E723" i="2"/>
  <c r="E256" i="2"/>
  <c r="E648" i="2"/>
  <c r="E145" i="2"/>
  <c r="E649" i="2"/>
  <c r="E878" i="2"/>
  <c r="E921" i="2"/>
  <c r="E184" i="2"/>
  <c r="E457" i="2"/>
  <c r="E185" i="2"/>
  <c r="E27" i="2"/>
  <c r="E528" i="2"/>
  <c r="E458" i="2"/>
  <c r="E788" i="2"/>
  <c r="E879" i="2"/>
  <c r="E939" i="2"/>
  <c r="E789" i="2"/>
  <c r="E529" i="2"/>
  <c r="E530" i="2"/>
  <c r="E790" i="2"/>
  <c r="E531" i="2"/>
  <c r="E186" i="2"/>
  <c r="E11" i="2"/>
  <c r="E585" i="2"/>
  <c r="E187" i="2"/>
  <c r="E586" i="2"/>
  <c r="E116" i="2"/>
  <c r="E65" i="2"/>
  <c r="E188" i="2"/>
  <c r="E791" i="2"/>
  <c r="E59" i="2"/>
  <c r="E792" i="2"/>
  <c r="E940" i="2"/>
  <c r="E28" i="2"/>
  <c r="E650" i="2"/>
  <c r="E189" i="2"/>
  <c r="E397" i="2"/>
  <c r="E674" i="2"/>
  <c r="E532" i="2"/>
  <c r="E312" i="2"/>
  <c r="E793" i="2"/>
  <c r="E459" i="2"/>
  <c r="E190" i="2"/>
  <c r="E880" i="2"/>
  <c r="E724" i="2"/>
  <c r="E191" i="2"/>
  <c r="E632" i="2"/>
  <c r="E192" i="2"/>
  <c r="E431" i="2"/>
  <c r="E6" i="2"/>
  <c r="E132" i="2"/>
  <c r="E941" i="2"/>
  <c r="E881" i="2"/>
  <c r="E85" i="2"/>
  <c r="E587" i="2"/>
  <c r="E882" i="2"/>
  <c r="E29" i="2"/>
  <c r="E490" i="2"/>
  <c r="E725" i="2"/>
  <c r="E371" i="2"/>
  <c r="E695" i="2"/>
  <c r="E193" i="2"/>
  <c r="E588" i="2"/>
  <c r="E651" i="2"/>
  <c r="E432" i="2"/>
  <c r="E194" i="2"/>
  <c r="E105" i="2"/>
  <c r="E883" i="2"/>
  <c r="E12" i="2"/>
  <c r="E117" i="2"/>
  <c r="E76" i="2"/>
  <c r="E794" i="2"/>
  <c r="E740" i="2"/>
  <c r="E146" i="2"/>
  <c r="E30" i="2"/>
  <c r="E398" i="2"/>
  <c r="E795" i="2"/>
  <c r="E344" i="2"/>
  <c r="E696" i="2"/>
  <c r="E399" i="2"/>
  <c r="E796" i="2"/>
  <c r="E54" i="2"/>
  <c r="E195" i="2"/>
  <c r="E491" i="2"/>
  <c r="E257" i="2"/>
  <c r="E313" i="2"/>
  <c r="E633" i="2"/>
  <c r="E589" i="2"/>
  <c r="E942" i="2"/>
  <c r="E196" i="2"/>
  <c r="E797" i="2"/>
  <c r="E13" i="2"/>
  <c r="E697" i="2"/>
  <c r="E197" i="2"/>
  <c r="E884" i="2"/>
  <c r="E943" i="2"/>
  <c r="E31" i="2"/>
  <c r="E345" i="2"/>
  <c r="E314" i="2"/>
  <c r="E86" i="2"/>
  <c r="E315" i="2"/>
  <c r="E798" i="2"/>
  <c r="E372" i="2"/>
  <c r="E741" i="2"/>
  <c r="E198" i="2"/>
  <c r="E433" i="2"/>
  <c r="E799" i="2"/>
  <c r="E800" i="2"/>
  <c r="E133" i="2"/>
  <c r="E346" i="2"/>
  <c r="E460" i="2"/>
  <c r="E258" i="2"/>
  <c r="E492" i="2"/>
  <c r="E533" i="2"/>
  <c r="E281" i="2"/>
  <c r="E91" i="2"/>
  <c r="E534" i="2"/>
  <c r="E801" i="2"/>
  <c r="E199" i="2"/>
  <c r="E475" i="2"/>
  <c r="E316" i="2"/>
  <c r="E77" i="2"/>
  <c r="E802" i="2"/>
  <c r="E885" i="2"/>
  <c r="E944" i="2"/>
  <c r="E317" i="2"/>
  <c r="E698" i="2"/>
  <c r="E461" i="2"/>
  <c r="E699" i="2"/>
  <c r="E200" i="2"/>
  <c r="E434" i="2"/>
  <c r="E476" i="2"/>
  <c r="E590" i="2"/>
  <c r="E95" i="2"/>
  <c r="E675" i="2"/>
  <c r="E2" i="2"/>
  <c r="E535" i="2"/>
  <c r="E803" i="2"/>
  <c r="E922" i="2"/>
  <c r="E536" i="2"/>
  <c r="E537" i="2"/>
  <c r="E742" i="2"/>
  <c r="E945" i="2"/>
  <c r="E700" i="2"/>
  <c r="E118" i="2"/>
  <c r="E259" i="2"/>
  <c r="E400" i="2"/>
  <c r="E676" i="2"/>
  <c r="E804" i="2"/>
  <c r="E805" i="2"/>
  <c r="E60" i="2"/>
  <c r="E946" i="2"/>
  <c r="E201" i="2"/>
  <c r="E493" i="2"/>
  <c r="E97" i="2"/>
  <c r="E806" i="2"/>
  <c r="E32" i="2"/>
  <c r="E807" i="2"/>
  <c r="E701" i="2"/>
  <c r="E147" i="2"/>
  <c r="E886" i="2"/>
  <c r="E87" i="2"/>
  <c r="E538" i="2"/>
  <c r="E702" i="2"/>
  <c r="E33" i="2"/>
  <c r="E477" i="2"/>
  <c r="E887" i="2"/>
  <c r="E888" i="2"/>
  <c r="E889" i="2"/>
  <c r="E119" i="2"/>
  <c r="E34" i="2"/>
  <c r="E494" i="2"/>
  <c r="E103" i="2"/>
  <c r="E318" i="2"/>
  <c r="E202" i="2"/>
  <c r="E401" i="2"/>
  <c r="E726" i="2"/>
  <c r="E478" i="2"/>
  <c r="E808" i="2"/>
  <c r="E260" i="2"/>
  <c r="E539" i="2"/>
  <c r="E495" i="2"/>
  <c r="E402" i="2"/>
  <c r="E591" i="2"/>
  <c r="E677" i="2"/>
  <c r="E347" i="2"/>
  <c r="E703" i="2"/>
  <c r="E890" i="2"/>
  <c r="E592" i="2"/>
  <c r="E652" i="2"/>
  <c r="E727" i="2"/>
  <c r="E296" i="2"/>
  <c r="E148" i="2"/>
  <c r="E403" i="2"/>
  <c r="E743" i="2"/>
  <c r="E947" i="2"/>
  <c r="E593" i="2"/>
  <c r="E149" i="2"/>
  <c r="E35" i="2"/>
  <c r="E14" i="2"/>
  <c r="E348" i="2"/>
  <c r="E948" i="2"/>
  <c r="E203" i="2"/>
  <c r="E891" i="2"/>
  <c r="E653" i="2"/>
  <c r="E92" i="2"/>
  <c r="E540" i="2"/>
  <c r="E704" i="2"/>
  <c r="E204" i="2"/>
  <c r="E205" i="2"/>
  <c r="E36" i="2"/>
  <c r="E705" i="2"/>
  <c r="E496" i="2"/>
  <c r="E206" i="2"/>
  <c r="E706" i="2"/>
  <c r="E809" i="2"/>
  <c r="E349" i="2"/>
  <c r="E541" i="2"/>
  <c r="E594" i="2"/>
  <c r="E404" i="2"/>
  <c r="E319" i="2"/>
  <c r="E405" i="2"/>
  <c r="E207" i="2"/>
  <c r="E810" i="2"/>
  <c r="E542" i="2"/>
  <c r="E595" i="2"/>
  <c r="E811" i="2"/>
  <c r="E728" i="2"/>
  <c r="E282" i="2"/>
  <c r="E350" i="2"/>
  <c r="E892" i="2"/>
  <c r="E543" i="2"/>
  <c r="E208" i="2"/>
  <c r="E15" i="2"/>
  <c r="E98" i="2"/>
  <c r="E137" i="2"/>
  <c r="E949" i="2"/>
  <c r="E812" i="2"/>
  <c r="E950" i="2"/>
  <c r="E209" i="2"/>
  <c r="E435" i="2"/>
  <c r="E544" i="2"/>
  <c r="E37" i="2"/>
  <c r="E210" i="2"/>
  <c r="E320" i="2"/>
  <c r="E596" i="2"/>
  <c r="E99" i="2"/>
  <c r="E100" i="2"/>
  <c r="E211" i="2"/>
  <c r="E545" i="2"/>
  <c r="E38" i="2"/>
  <c r="E462" i="2"/>
  <c r="E597" i="2"/>
  <c r="E497" i="2"/>
  <c r="E212" i="2"/>
  <c r="E598" i="2"/>
  <c r="E744" i="2"/>
  <c r="E951" i="2"/>
  <c r="E351" i="2"/>
  <c r="E599" i="2"/>
  <c r="E707" i="2"/>
  <c r="E654" i="2"/>
  <c r="E436" i="2"/>
  <c r="E546" i="2"/>
  <c r="E498" i="2"/>
  <c r="E352" i="2"/>
  <c r="E213" i="2"/>
  <c r="E813" i="2"/>
  <c r="E499" i="2"/>
  <c r="E729" i="2"/>
  <c r="E66" i="2"/>
  <c r="E406" i="2"/>
  <c r="E952" i="2"/>
  <c r="E708" i="2"/>
  <c r="E814" i="2"/>
  <c r="E214" i="2"/>
  <c r="E655" i="2"/>
  <c r="E953" i="2"/>
  <c r="E215" i="2"/>
  <c r="E216" i="2"/>
  <c r="E678" i="2"/>
  <c r="E463" i="2"/>
  <c r="E954" i="2"/>
  <c r="E321" i="2"/>
  <c r="E407" i="2"/>
  <c r="E322" i="2"/>
  <c r="E893" i="2"/>
  <c r="E61" i="2"/>
  <c r="E894" i="2"/>
  <c r="E500" i="2"/>
  <c r="E815" i="2"/>
  <c r="E709" i="2"/>
  <c r="E730" i="2"/>
  <c r="E816" i="2"/>
  <c r="E373" i="2"/>
  <c r="E547" i="2"/>
  <c r="E710" i="2"/>
  <c r="E297" i="2"/>
  <c r="E731" i="2"/>
  <c r="E895" i="2"/>
  <c r="E656" i="2"/>
  <c r="E479" i="2"/>
  <c r="E955" i="2"/>
  <c r="E600" i="2"/>
  <c r="E657" i="2"/>
  <c r="E956" i="2"/>
  <c r="E601" i="2"/>
  <c r="E679" i="2"/>
  <c r="E817" i="2"/>
  <c r="E818" i="2"/>
  <c r="E39" i="2"/>
  <c r="E217" i="2"/>
  <c r="E323" i="2"/>
  <c r="E120" i="2"/>
  <c r="E283" i="2"/>
  <c r="E819" i="2"/>
  <c r="E62" i="2"/>
  <c r="E437" i="2"/>
  <c r="E602" i="2"/>
  <c r="E603" i="2"/>
  <c r="E820" i="2"/>
  <c r="E40" i="2"/>
  <c r="E680" i="2"/>
  <c r="E408" i="2"/>
  <c r="E604" i="2"/>
  <c r="E821" i="2"/>
  <c r="E896" i="2"/>
  <c r="E73" i="2"/>
  <c r="E605" i="2"/>
  <c r="E218" i="2"/>
  <c r="E548" i="2"/>
  <c r="E353" i="2"/>
  <c r="E957" i="2"/>
  <c r="E464" i="2"/>
  <c r="E958" i="2"/>
  <c r="E822" i="2"/>
  <c r="E959" i="2"/>
  <c r="E374" i="2"/>
  <c r="E261" i="2"/>
  <c r="E501" i="2"/>
  <c r="E409" i="2"/>
  <c r="E219" i="2"/>
  <c r="E150" i="2"/>
  <c r="E220" i="2"/>
  <c r="E284" i="2"/>
  <c r="E732" i="2"/>
  <c r="E733" i="2"/>
  <c r="E606" i="2"/>
  <c r="E681" i="2"/>
  <c r="E41" i="2"/>
  <c r="E354" i="2"/>
  <c r="E897" i="2"/>
  <c r="E898" i="2"/>
  <c r="E221" i="2"/>
  <c r="E262" i="2"/>
  <c r="E823" i="2"/>
  <c r="E607" i="2"/>
  <c r="E899" i="2"/>
  <c r="E608" i="2"/>
  <c r="E960" i="2"/>
  <c r="E502" i="2"/>
  <c r="E410" i="2"/>
  <c r="E658" i="2"/>
  <c r="E438" i="2"/>
  <c r="E439" i="2"/>
  <c r="E609" i="2"/>
  <c r="E151" i="2"/>
  <c r="E324" i="2"/>
  <c r="E152" i="2"/>
  <c r="E222" i="2"/>
  <c r="E503" i="2"/>
  <c r="E824" i="2"/>
  <c r="E711" i="2"/>
  <c r="E900" i="2"/>
  <c r="E634" i="2"/>
  <c r="E121" i="2"/>
  <c r="E375" i="2"/>
  <c r="E411" i="2"/>
  <c r="E901" i="2"/>
  <c r="E682" i="2"/>
  <c r="E134" i="2"/>
  <c r="E122" i="2"/>
  <c r="E223" i="2"/>
  <c r="E325" i="2"/>
  <c r="E412" i="2"/>
  <c r="E825" i="2"/>
  <c r="E106" i="2"/>
  <c r="E101" i="2"/>
  <c r="E93" i="2"/>
  <c r="E440" i="2"/>
  <c r="E465" i="2"/>
  <c r="E826" i="2"/>
  <c r="E224" i="2"/>
  <c r="E610" i="2"/>
  <c r="E827" i="2"/>
  <c r="E376" i="2"/>
  <c r="E123" i="2"/>
  <c r="E225" i="2"/>
  <c r="E81" i="2"/>
  <c r="E683" i="2"/>
  <c r="E611" i="2"/>
  <c r="E263" i="2"/>
  <c r="E70" i="2"/>
  <c r="E902" i="2"/>
  <c r="E226" i="2"/>
  <c r="E828" i="2"/>
  <c r="E3" i="2"/>
  <c r="E734" i="2"/>
  <c r="E903" i="2"/>
  <c r="E227" i="2"/>
  <c r="E466" i="2"/>
  <c r="E298" i="2"/>
  <c r="E228" i="2"/>
  <c r="E229" i="2"/>
  <c r="E230" i="2"/>
  <c r="E504" i="2"/>
  <c r="E231" i="2"/>
  <c r="E829" i="2"/>
  <c r="E923" i="2"/>
  <c r="E42" i="2"/>
  <c r="E16" i="2"/>
  <c r="E612" i="2"/>
  <c r="E441" i="2"/>
  <c r="E830" i="2"/>
  <c r="E124" i="2"/>
  <c r="E96" i="2"/>
  <c r="E135" i="2"/>
  <c r="E659" i="2"/>
  <c r="E232" i="2"/>
  <c r="E107" i="2"/>
  <c r="E442" i="2"/>
  <c r="E684" i="2"/>
  <c r="E735" i="2"/>
  <c r="E233" i="2"/>
  <c r="E74" i="2"/>
  <c r="E413" i="2"/>
  <c r="E443" i="2"/>
  <c r="E234" i="2"/>
  <c r="E549" i="2"/>
  <c r="E550" i="2"/>
  <c r="E235" i="2"/>
  <c r="E444" i="2"/>
  <c r="E551" i="2"/>
  <c r="E552" i="2"/>
  <c r="E660" i="2"/>
  <c r="E831" i="2"/>
  <c r="E961" i="2"/>
  <c r="E712" i="2"/>
  <c r="E661" i="2"/>
  <c r="E662" i="2"/>
  <c r="E125" i="2"/>
  <c r="E553" i="2"/>
  <c r="E377" i="2"/>
  <c r="E505" i="2"/>
  <c r="E713" i="2"/>
  <c r="E236" i="2"/>
  <c r="E264" i="2"/>
  <c r="E554" i="2"/>
  <c r="E613" i="2"/>
  <c r="E67" i="2"/>
  <c r="E467" i="2"/>
  <c r="E832" i="2"/>
  <c r="E962" i="2"/>
  <c r="E663" i="2"/>
  <c r="E685" i="2"/>
  <c r="E237" i="2"/>
  <c r="E238" i="2"/>
  <c r="E904" i="2"/>
  <c r="E833" i="2"/>
  <c r="E239" i="2"/>
  <c r="E555" i="2"/>
  <c r="E686" i="2"/>
  <c r="E714" i="2"/>
  <c r="E63" i="2"/>
  <c r="E614" i="2"/>
  <c r="E445" i="2"/>
  <c r="E834" i="2"/>
  <c r="E905" i="2"/>
  <c r="E736" i="2"/>
  <c r="E906" i="2"/>
  <c r="E963" i="2"/>
  <c r="E43" i="2"/>
  <c r="E240" i="2"/>
  <c r="E907" i="2"/>
  <c r="E908" i="2"/>
  <c r="E909" i="2"/>
  <c r="E64" i="2"/>
  <c r="E835" i="2"/>
  <c r="E153" i="2"/>
  <c r="E241" i="2"/>
  <c r="E556" i="2"/>
  <c r="E910" i="2"/>
  <c r="E75" i="2"/>
  <c r="E378" i="2"/>
  <c r="E615" i="2"/>
  <c r="E616" i="2"/>
  <c r="E126" i="2"/>
  <c r="E242" i="2"/>
  <c r="E687" i="2"/>
  <c r="E480" i="2"/>
  <c r="E88" i="2"/>
  <c r="E44" i="2"/>
  <c r="E326" i="2"/>
  <c r="E715" i="2"/>
  <c r="E327" i="2"/>
  <c r="E836" i="2"/>
  <c r="E45" i="2"/>
  <c r="E299" i="2"/>
  <c r="E664" i="2"/>
  <c r="E964" i="2"/>
  <c r="E837" i="2"/>
  <c r="E285" i="2"/>
  <c r="E243" i="2"/>
  <c r="E244" i="2"/>
  <c r="E557" i="2"/>
  <c r="E355" i="2"/>
  <c r="E468" i="2"/>
  <c r="E46" i="2"/>
  <c r="E838" i="2"/>
  <c r="E911" i="2"/>
  <c r="E245" i="2"/>
  <c r="E414" i="2"/>
  <c r="E839" i="2"/>
  <c r="E356" i="2"/>
  <c r="E446" i="2"/>
  <c r="E154" i="2"/>
  <c r="E558" i="2"/>
  <c r="E745" i="2"/>
  <c r="E840" i="2"/>
  <c r="E246" i="2"/>
  <c r="E912" i="2"/>
  <c r="E469" i="2"/>
  <c r="E559" i="2"/>
  <c r="E716" i="2"/>
  <c r="E717" i="2"/>
  <c r="E247" i="2"/>
  <c r="E447" i="2"/>
  <c r="E127" i="2"/>
  <c r="E286" i="2"/>
  <c r="E560" i="2"/>
  <c r="E737" i="2"/>
  <c r="E965" i="2"/>
  <c r="E561" i="2"/>
  <c r="E841" i="2"/>
  <c r="E155" i="2"/>
  <c r="E617" i="2"/>
  <c r="E265" i="2"/>
  <c r="E913" i="2"/>
  <c r="E47" i="2"/>
  <c r="E842" i="2"/>
  <c r="E843" i="2"/>
  <c r="E379" i="2"/>
  <c r="E618" i="2"/>
  <c r="E844" i="2"/>
  <c r="E357" i="2"/>
  <c r="E104" i="2"/>
  <c r="E914" i="2"/>
  <c r="E470" i="2"/>
  <c r="E845" i="2"/>
  <c r="E380" i="2"/>
  <c r="E619" i="2"/>
  <c r="E846" i="2"/>
  <c r="E847" i="2"/>
  <c r="E848" i="2"/>
  <c r="E358" i="2"/>
  <c r="E562" i="2"/>
  <c r="E688" i="2"/>
  <c r="E915" i="2"/>
  <c r="E48" i="2"/>
  <c r="E49" i="2"/>
  <c r="E287" i="2"/>
  <c r="E300" i="2"/>
  <c r="E381" i="2"/>
  <c r="E916" i="2"/>
  <c r="E248" i="2"/>
  <c r="E359" i="2"/>
  <c r="E249" i="2"/>
  <c r="E250" i="2"/>
  <c r="E448" i="2"/>
  <c r="E966" i="2"/>
  <c r="E360" i="2"/>
  <c r="E718" i="2"/>
  <c r="E266" i="2"/>
  <c r="E849" i="2"/>
  <c r="E620" i="2"/>
  <c r="E251" i="2"/>
  <c r="E967" i="2"/>
  <c r="E128" i="2"/>
  <c r="E850" i="2"/>
  <c r="E968" i="2"/>
  <c r="E50" i="2"/>
  <c r="E138" i="2"/>
  <c r="E267" i="2"/>
  <c r="E851" i="2"/>
  <c r="E382" i="2"/>
  <c r="E328" i="2"/>
  <c r="E481" i="2"/>
  <c r="E621" i="2"/>
  <c r="E268" i="2"/>
  <c r="E622" i="2"/>
  <c r="E506" i="2"/>
  <c r="E852" i="2"/>
  <c r="E917" i="2"/>
  <c r="E136" i="2"/>
  <c r="E68" i="2"/>
  <c r="E301" i="2"/>
  <c r="E665" i="2"/>
  <c r="E129" i="2"/>
  <c r="E853" i="2"/>
  <c r="E471" i="2"/>
  <c r="E969" i="2"/>
  <c r="E361" i="2"/>
  <c r="E666" i="2"/>
  <c r="E918" i="2"/>
  <c r="E635" i="2"/>
  <c r="E51" i="2"/>
  <c r="E563" i="2"/>
  <c r="E362" i="2"/>
  <c r="E89" i="2"/>
  <c r="E636" i="2"/>
  <c r="E919" i="2"/>
  <c r="E4" i="2"/>
  <c r="E970" i="2"/>
  <c r="E329" i="2"/>
  <c r="E269" i="2"/>
  <c r="E854" i="2"/>
  <c r="E855" i="2"/>
  <c r="E920" i="2"/>
  <c r="E971" i="2"/>
  <c r="E156" i="2"/>
  <c r="E270" i="2"/>
  <c r="E507" i="2"/>
  <c r="E623" i="2"/>
  <c r="E637" i="2"/>
  <c r="E719" i="2"/>
  <c r="E924" i="2"/>
  <c r="E52" i="2"/>
  <c r="E856" i="2"/>
  <c r="E302" i="2"/>
  <c r="E482" i="2"/>
  <c r="E449" i="2"/>
  <c r="E624" i="2"/>
  <c r="E53" i="2"/>
  <c r="E857" i="2"/>
  <c r="E972" i="2"/>
  <c r="E330" i="2"/>
  <c r="E625" i="2"/>
  <c r="E689" i="2"/>
  <c r="E252" i="2"/>
  <c r="E472" i="2"/>
  <c r="E858" i="2"/>
  <c r="E331" i="2"/>
  <c r="E332" i="2"/>
  <c r="E17" i="2"/>
  <c r="E564" i="2"/>
  <c r="E271" i="2"/>
  <c r="E415" i="2"/>
  <c r="C16" i="3" l="1"/>
  <c r="B16" i="3"/>
  <c r="D39" i="3"/>
  <c r="C39" i="3"/>
  <c r="B39" i="3"/>
  <c r="D38" i="3"/>
  <c r="C38" i="3"/>
  <c r="B38" i="3"/>
  <c r="D37" i="3"/>
  <c r="C37" i="3"/>
  <c r="B37" i="3"/>
  <c r="D36" i="3"/>
  <c r="C36" i="3"/>
  <c r="B36" i="3"/>
  <c r="D35" i="3"/>
  <c r="C35" i="3"/>
  <c r="B35" i="3"/>
  <c r="D34" i="3"/>
  <c r="C34" i="3"/>
  <c r="B34" i="3"/>
  <c r="D33" i="3"/>
  <c r="C33" i="3"/>
  <c r="B33" i="3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C25" i="3"/>
  <c r="B25" i="3"/>
  <c r="C24" i="3"/>
  <c r="B24" i="3"/>
  <c r="C23" i="3"/>
  <c r="B23" i="3"/>
  <c r="C22" i="3"/>
  <c r="B22" i="3"/>
  <c r="C21" i="3"/>
  <c r="B21" i="3"/>
  <c r="D16" i="3"/>
  <c r="D17" i="3"/>
  <c r="D18" i="3"/>
  <c r="D19" i="3"/>
  <c r="D20" i="3"/>
  <c r="D21" i="3"/>
  <c r="D22" i="3"/>
  <c r="D23" i="3"/>
  <c r="D24" i="3"/>
  <c r="D25" i="3"/>
  <c r="C20" i="3"/>
  <c r="B20" i="3"/>
  <c r="C19" i="3"/>
  <c r="B19" i="3"/>
  <c r="C18" i="3"/>
  <c r="B18" i="3"/>
  <c r="C17" i="3"/>
  <c r="B17" i="3"/>
  <c r="B40" i="3"/>
  <c r="C2" i="3"/>
  <c r="H11" i="3"/>
  <c r="H10" i="3"/>
  <c r="H9" i="3"/>
  <c r="H8" i="3"/>
  <c r="H7" i="3"/>
  <c r="H6" i="3"/>
  <c r="H5" i="3"/>
  <c r="H4" i="3"/>
  <c r="H3" i="3"/>
  <c r="H2" i="3"/>
  <c r="F11" i="3"/>
  <c r="F10" i="3"/>
  <c r="F9" i="3"/>
  <c r="F8" i="3"/>
  <c r="F7" i="3"/>
  <c r="F6" i="3"/>
  <c r="F5" i="3"/>
  <c r="F4" i="3"/>
  <c r="F3" i="3"/>
  <c r="F2" i="3"/>
  <c r="B2" i="3"/>
  <c r="A2" i="3"/>
  <c r="C40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CF2BC2-3615-400B-8C7B-9AB5D415A88C}" keepAlive="1" name="Consulta - Padron_Establecimiento" description="Conexión a la consulta 'Padron_Establecimiento' en el libro." type="5" refreshedVersion="8" background="1" saveData="1">
    <dbPr connection="Provider=Microsoft.Mashup.OleDb.1;Data Source=$Workbook$;Location=Padron_Establecimiento;Extended Properties=&quot;&quot;" command="SELECT * FROM [Padron_Establecimiento]"/>
  </connection>
</connections>
</file>

<file path=xl/sharedStrings.xml><?xml version="1.0" encoding="utf-8"?>
<sst xmlns="http://schemas.openxmlformats.org/spreadsheetml/2006/main" count="6851" uniqueCount="3338">
  <si>
    <t>Jurisdicción</t>
  </si>
  <si>
    <t>CUE Anexo</t>
  </si>
  <si>
    <t>Nombre</t>
  </si>
  <si>
    <t>Sector</t>
  </si>
  <si>
    <t>Ámbito</t>
  </si>
  <si>
    <t>Domicilio</t>
  </si>
  <si>
    <t>CP</t>
  </si>
  <si>
    <t>Teléfono</t>
  </si>
  <si>
    <t>Promedio nota alumnos</t>
  </si>
  <si>
    <t>Santiago del Estero</t>
  </si>
  <si>
    <t>AGRUPAMIENTO Nº 86051 ESC Nº 1073</t>
  </si>
  <si>
    <t>Estatal</t>
  </si>
  <si>
    <t>Rural</t>
  </si>
  <si>
    <t>ANCAJAN</t>
  </si>
  <si>
    <t>G4200</t>
  </si>
  <si>
    <t/>
  </si>
  <si>
    <t>Río Negro</t>
  </si>
  <si>
    <t>ESCUELA PRIMARIA NRO. 46 ALMIRANTE GUILLERMO BROWN</t>
  </si>
  <si>
    <t>LOS CEREZOS 740  PROYECTO JORNADA EXTENDIDA</t>
  </si>
  <si>
    <t>R8138</t>
  </si>
  <si>
    <t>432340</t>
  </si>
  <si>
    <t>Santa Fe</t>
  </si>
  <si>
    <t>TALLER DE EDUCACION MANUAL NRO 110 11 DE SEPTIEMBRE</t>
  </si>
  <si>
    <t>Urbano</t>
  </si>
  <si>
    <t>ITUZAINGO 1814 CANDIOTI</t>
  </si>
  <si>
    <t>S3000</t>
  </si>
  <si>
    <t>4577066</t>
  </si>
  <si>
    <t>Tucumán</t>
  </si>
  <si>
    <t>ESC. N° 201 - DON JUAN GREGORIO JUAREZ</t>
  </si>
  <si>
    <t>Camino Vecinal   BUENA VISTA</t>
  </si>
  <si>
    <t>T4172</t>
  </si>
  <si>
    <t>3814637795</t>
  </si>
  <si>
    <t>Buenos Aires</t>
  </si>
  <si>
    <t>INSTITUTO SENDEROS AZULES</t>
  </si>
  <si>
    <t>Privado</t>
  </si>
  <si>
    <t>FERNANDO DE TORO Y CHIMONDEGUI 445</t>
  </si>
  <si>
    <t>1842</t>
  </si>
  <si>
    <t>4296-3426</t>
  </si>
  <si>
    <t>Entre Ríos</t>
  </si>
  <si>
    <t>GRANADEROS DE SAN MARTIN 6</t>
  </si>
  <si>
    <t>DON BOSCO 278</t>
  </si>
  <si>
    <t>E3229</t>
  </si>
  <si>
    <t>491056</t>
  </si>
  <si>
    <t>Salta</t>
  </si>
  <si>
    <t>JUAN BACHIR GERALA EX N° 898</t>
  </si>
  <si>
    <t>PARAJE  LA ENTRADA</t>
  </si>
  <si>
    <t>A4554</t>
  </si>
  <si>
    <t>Mendoza</t>
  </si>
  <si>
    <t>ESCUELA SUPERIOR DE PSICOLOGIA SOCIAL MENDOZA ENRIQUE P.RIVIERE</t>
  </si>
  <si>
    <t>EUSEBIO BLANCO 574</t>
  </si>
  <si>
    <t>M5500</t>
  </si>
  <si>
    <t>423-5813</t>
  </si>
  <si>
    <t>MONSEÑOR FRANCISCO DE LA CRUZ MUGUERZA EX N° 374</t>
  </si>
  <si>
    <t>CALLE CELSO TESTA - R.NAC.N° 34 S/Nº  PARAJE CAPIAZUTI NUEVO - AGUARAY</t>
  </si>
  <si>
    <t>A4566</t>
  </si>
  <si>
    <t>606386</t>
  </si>
  <si>
    <t>ESCUELA PRIMARIA NRO.167 LA AMPARO</t>
  </si>
  <si>
    <t>CALLE NRO.2 KM. 4;5   PROYECTO DE JORNADA EXTENDIDA</t>
  </si>
  <si>
    <t>R8326</t>
  </si>
  <si>
    <t>4491140</t>
  </si>
  <si>
    <t>Neuquén</t>
  </si>
  <si>
    <t>INSTITUTO DE FORMACIÓN DOCENTE 12 GRAL JOSÉ DE SAN MARTÍN NIVEL PRIMARIO</t>
  </si>
  <si>
    <t>ARGENTINA AV 935 CENTRO ESTE</t>
  </si>
  <si>
    <t>8300</t>
  </si>
  <si>
    <t>4424824</t>
  </si>
  <si>
    <t>San Luis</t>
  </si>
  <si>
    <t>JARDIN DE INFANTES N° 4 ROSARIO VERA PEÑALOZA</t>
  </si>
  <si>
    <t>AV.CENTENARIO (ESTE) 120 PUEBLO NUEVO ESQUINA SARMIENTO</t>
  </si>
  <si>
    <t>D5700</t>
  </si>
  <si>
    <t>02652-428659</t>
  </si>
  <si>
    <t>Formosa</t>
  </si>
  <si>
    <t>EPEP Nº259 CAPITAN DE FRAGATA SERGIO RAUL GOMEZ ROCA</t>
  </si>
  <si>
    <t>AV. 9 DE JULIO S/N</t>
  </si>
  <si>
    <t>P3636</t>
  </si>
  <si>
    <t>C.P.0711-20188</t>
  </si>
  <si>
    <t>ELIANA MOLINELLI</t>
  </si>
  <si>
    <t>MOISES TUBERT 110 JORGE NEWBERY</t>
  </si>
  <si>
    <t>M5539</t>
  </si>
  <si>
    <t>4512640</t>
  </si>
  <si>
    <t>San Juan</t>
  </si>
  <si>
    <t>NOCTURNA SOLDADOS DE MALVINAS ANEXO BARRIO FORTABAT</t>
  </si>
  <si>
    <t>LAVALLE S/N  FORTABAT B°FORTABAT</t>
  </si>
  <si>
    <t>J5400</t>
  </si>
  <si>
    <t>4307837</t>
  </si>
  <si>
    <t>JARDIN MUNICIPAL N° 19 ZAIDA TEJEDA DE VILLAVERDE</t>
  </si>
  <si>
    <t>AMPLIACION 1°JUNTA LA BANDA</t>
  </si>
  <si>
    <t>G4500</t>
  </si>
  <si>
    <t>Chaco</t>
  </si>
  <si>
    <t>E.E.P. Nº  519 -CELSO PAEZ-</t>
  </si>
  <si>
    <t>ASOC.COMUNITARIA-POZO DEL TORO</t>
  </si>
  <si>
    <t>H3705</t>
  </si>
  <si>
    <t>JARDIN DE INFANTES NRO 40 EMMA SCHENNA DE MAZZA</t>
  </si>
  <si>
    <t>SAN MARTIN 1361 CENTRICO</t>
  </si>
  <si>
    <t>S2630</t>
  </si>
  <si>
    <t>423414</t>
  </si>
  <si>
    <t>ESCUELA DE EDUCACIÓN PRIMARIA Nº16 MARCELINO UGARTE</t>
  </si>
  <si>
    <t>ANCHORENA ESQ. CATAMARCA 901  LA LUCILA</t>
  </si>
  <si>
    <t>1636</t>
  </si>
  <si>
    <t>4790-5047</t>
  </si>
  <si>
    <t>JARDIN DE INFANTES NRO 220 ROSA JUANA BOCCA</t>
  </si>
  <si>
    <t>GOBERNADOR IRIONDO 3233</t>
  </si>
  <si>
    <t>S3040</t>
  </si>
  <si>
    <t>425530</t>
  </si>
  <si>
    <t>JARDIN MATERNO INFANTIL MIMITOS</t>
  </si>
  <si>
    <t>CORRIENTES 26</t>
  </si>
  <si>
    <t>4105</t>
  </si>
  <si>
    <t>(381)6983677</t>
  </si>
  <si>
    <t>Ciudad de Buenos Aires</t>
  </si>
  <si>
    <t>TOMAS SANTA COLOMA</t>
  </si>
  <si>
    <t>SANTANDER 1150 PARQUE CHACABUCO</t>
  </si>
  <si>
    <t>C1424</t>
  </si>
  <si>
    <t>4921-9687</t>
  </si>
  <si>
    <t>EPEP Nº 177</t>
  </si>
  <si>
    <t>COSTA RIACHO ALAZAN</t>
  </si>
  <si>
    <t>P3601</t>
  </si>
  <si>
    <t>ESCUELA DIOCESANA PADRE ADOLFO FERNÁNDEZ</t>
  </si>
  <si>
    <t>LEGUIZAMON ONESIMO 1550 VILLA MARIA</t>
  </si>
  <si>
    <t>4423534</t>
  </si>
  <si>
    <t>GRADO RADIAL NRO III - ESCUELA NOCTURNA NRO 33</t>
  </si>
  <si>
    <t>SERVANDO BAYO 1808 BELLA VISTA</t>
  </si>
  <si>
    <t>S2000</t>
  </si>
  <si>
    <t>4725529</t>
  </si>
  <si>
    <t>Córdoba</t>
  </si>
  <si>
    <t>J.DE INF. REMEDIOS ESCALADA DE SAN MARTIN</t>
  </si>
  <si>
    <t>LIBERTAD Y SAN MARTIN   SUCO</t>
  </si>
  <si>
    <t>X5837</t>
  </si>
  <si>
    <t>4280587</t>
  </si>
  <si>
    <t>Misiones</t>
  </si>
  <si>
    <t>ESC. Nº 182: FRAGATA SARMIENTO</t>
  </si>
  <si>
    <t>RUTA PROV. Nº 103-LOTE 65   COLONIA MARTIRES</t>
  </si>
  <si>
    <t>N3318</t>
  </si>
  <si>
    <t>15681500</t>
  </si>
  <si>
    <t>Catamarca</t>
  </si>
  <si>
    <t>ESCUELA N° 74  DR.ARTURO M.BAS</t>
  </si>
  <si>
    <t>CASA DE PIEDRA- KM 62</t>
  </si>
  <si>
    <t>K5263</t>
  </si>
  <si>
    <t>J.DE INF. MARIA JOSEFA G. DE BELGRANO Y PERI</t>
  </si>
  <si>
    <t>JERONIMO LUIS DE CABRERA 451 LOS ALGARROBOS DEAN FUNES</t>
  </si>
  <si>
    <t>X5200</t>
  </si>
  <si>
    <t>426211</t>
  </si>
  <si>
    <t>JIN N° 42 - EPEP N° 111</t>
  </si>
  <si>
    <t>AVENIDA NESTOR KIRCHNER   LAS LOMITAS</t>
  </si>
  <si>
    <t>3630</t>
  </si>
  <si>
    <t>JIN N° 25 - EPEP N° 327</t>
  </si>
  <si>
    <t>RUTA NACIONAL Nº 86   COLONIA SAN JOSÉ</t>
  </si>
  <si>
    <t>P3621</t>
  </si>
  <si>
    <t>JARDIN DE INFANTES PART. INC. NRO 1363 HIJAS DE CRISTO REY</t>
  </si>
  <si>
    <t>9 DE JULIO 888 HOPPE</t>
  </si>
  <si>
    <t>S2919</t>
  </si>
  <si>
    <t>474903</t>
  </si>
  <si>
    <t>U.G.L. Nº 12 (A.Sat ESC. Nº 743)</t>
  </si>
  <si>
    <t>EXALTACIÓN DE LA CRUZ CAMINO VECINAL</t>
  </si>
  <si>
    <t>3324</t>
  </si>
  <si>
    <t>154346429</t>
  </si>
  <si>
    <t>ESC. N°235 - EMILIO GENOVE BARRIONUEVO</t>
  </si>
  <si>
    <t>ENTRE RIOS</t>
  </si>
  <si>
    <t>T4166</t>
  </si>
  <si>
    <t>155880280</t>
  </si>
  <si>
    <t>ESCUELA NRO 383 JUAN GREGORIO DE LAS HERAS</t>
  </si>
  <si>
    <t>CALLE 103 1058  VILLA JOSEFINA</t>
  </si>
  <si>
    <t>S2438</t>
  </si>
  <si>
    <t>15516252</t>
  </si>
  <si>
    <t>ESCUELA DE EDUCACIÓN PRIMARIA Nº13 PAULA A. DE SARMIENTO</t>
  </si>
  <si>
    <t>RUTA 33 KM.63   LA QUERENCIA</t>
  </si>
  <si>
    <t>8160</t>
  </si>
  <si>
    <t>15-405-3339</t>
  </si>
  <si>
    <t>INSTITUTO ROSARIO DE SANTA FE</t>
  </si>
  <si>
    <t>AVENIDA JARA 2667</t>
  </si>
  <si>
    <t>7600</t>
  </si>
  <si>
    <t>472-5037</t>
  </si>
  <si>
    <t>ESCUELA DE EDUCACIÓN PRIMARIA Nº36 PATRICIAS ARGENTINAS</t>
  </si>
  <si>
    <t>CUARTEL XII S/N  LAS PAJAS</t>
  </si>
  <si>
    <t>7150</t>
  </si>
  <si>
    <t>15-46-4641</t>
  </si>
  <si>
    <t>JAIME DAVALOS EX N° 805</t>
  </si>
  <si>
    <t>EL NOGALAR   Ruta Provincial Nº 33</t>
  </si>
  <si>
    <t>A4415</t>
  </si>
  <si>
    <t>Jujuy</t>
  </si>
  <si>
    <t>COLEGIO POLIMODAL N 5</t>
  </si>
  <si>
    <t>AV. 9 DE NOVIEMBRE</t>
  </si>
  <si>
    <t>Y4632</t>
  </si>
  <si>
    <t>ANTARTIDA ARGENTINA 74</t>
  </si>
  <si>
    <t>PUEBLO CAZES</t>
  </si>
  <si>
    <t>E3269</t>
  </si>
  <si>
    <t>496053</t>
  </si>
  <si>
    <t>ESCUELA PROVINCIAL DE ENSEÑANZA TÉCNICA 20</t>
  </si>
  <si>
    <t>LANIN 2036 MILITAR</t>
  </si>
  <si>
    <t>4478052</t>
  </si>
  <si>
    <t>ESCUELA ESPECIAL NRO 2030 SURCOS DE ESPERANZA</t>
  </si>
  <si>
    <t>MITRE 2518 OESTE</t>
  </si>
  <si>
    <t>S3080</t>
  </si>
  <si>
    <t>423335</t>
  </si>
  <si>
    <t>La Pampa</t>
  </si>
  <si>
    <t>J.I.N. Nº 23 en Escuela N° 175</t>
  </si>
  <si>
    <t>Gabino Ezeiza s/n   SUM Municipalidad</t>
  </si>
  <si>
    <t>L8214</t>
  </si>
  <si>
    <t>452642</t>
  </si>
  <si>
    <t>ROSA ISABEL TREBES DE TORRES</t>
  </si>
  <si>
    <t>SAN MARTIN S/N</t>
  </si>
  <si>
    <t>M5565</t>
  </si>
  <si>
    <t>5592608</t>
  </si>
  <si>
    <t>ESCUELA ESPECIAL Nº501 MINISTRO OSVALDO ZARINI</t>
  </si>
  <si>
    <t>AZCUENAGA ESQ. BELGRANO 581</t>
  </si>
  <si>
    <t>1814</t>
  </si>
  <si>
    <t>43-2633</t>
  </si>
  <si>
    <t>JARDIN MATERNO INFANTIL OKI DOKI</t>
  </si>
  <si>
    <t>PASO DE LOS ANDES 658</t>
  </si>
  <si>
    <t>4234585</t>
  </si>
  <si>
    <t>Corrientes</t>
  </si>
  <si>
    <t>ESCUELA PRIMARIA Nº 175</t>
  </si>
  <si>
    <t>RUTA Nº 9   PJE.ALBARDON NORTE - 2DA.SECCION</t>
  </si>
  <si>
    <t>W3403</t>
  </si>
  <si>
    <t>0</t>
  </si>
  <si>
    <t>JARDIN MUNICIPAL Nº22 VIRGEN DEL CARMEN</t>
  </si>
  <si>
    <t>AV. ROCA Y TOMAS GUIDO  SARGENTO CABRAL</t>
  </si>
  <si>
    <t>ESCUELA TÉCNICA DE CAPACITACIÓN LABORAL ROBERTO J. PAYRO</t>
  </si>
  <si>
    <t>ALMA FUERTE S/N  SALVADOR MARÍA DEL CARRIL</t>
  </si>
  <si>
    <t>J5423</t>
  </si>
  <si>
    <t>4307667</t>
  </si>
  <si>
    <t>Instituto Catriló Dr. Ernesto López</t>
  </si>
  <si>
    <t>Roque Saenz Peña  357</t>
  </si>
  <si>
    <t>L6330</t>
  </si>
  <si>
    <t>491124</t>
  </si>
  <si>
    <t>ESC. TECNICA JUAN XXIII</t>
  </si>
  <si>
    <t>CHILE 2151 JUAN XXIII</t>
  </si>
  <si>
    <t>T4000</t>
  </si>
  <si>
    <t>4333455</t>
  </si>
  <si>
    <t>COLEGIO SUPERIOR NRO 47 FLORENTINO AMEGHINO</t>
  </si>
  <si>
    <t>BOULEVARD CENTENARIO 1075</t>
  </si>
  <si>
    <t>S2500</t>
  </si>
  <si>
    <t>422131</t>
  </si>
  <si>
    <t>C.E.F.P. N° 2-52</t>
  </si>
  <si>
    <t>CAMINO VECINAL S/N   LOS ARROYO</t>
  </si>
  <si>
    <t>T4158</t>
  </si>
  <si>
    <t>15674450</t>
  </si>
  <si>
    <t>CENTRO DE EDUCACION BASICA DEL ADULTO Nº041</t>
  </si>
  <si>
    <t>NECOCHEA  CENTRO</t>
  </si>
  <si>
    <t>G4300</t>
  </si>
  <si>
    <t>ESC. Nº 468: JUANA MANSO</t>
  </si>
  <si>
    <t>PARAGUAY 1680  A 100m de la terminal de omnibus. Entre Cuyo y Kennedy. Paralela a Talcahuano</t>
  </si>
  <si>
    <t>N3380</t>
  </si>
  <si>
    <t>422012</t>
  </si>
  <si>
    <t>U.G.L. Nº 03 (Ext. Esc. Nº 724)</t>
  </si>
  <si>
    <t>CERCA DEL Aº PEPIRÍ MINÍ A 4KM R.14</t>
  </si>
  <si>
    <t>3352</t>
  </si>
  <si>
    <t>15600540</t>
  </si>
  <si>
    <t>INST. PRIV. MARIANO</t>
  </si>
  <si>
    <t>Avda. Sarmiento  714 Centro Sarmiento y José Ingenieros</t>
  </si>
  <si>
    <t>N3360</t>
  </si>
  <si>
    <t>401789</t>
  </si>
  <si>
    <t>COLEGIO SECUNDARIO JOSE DE SAN MARTIN</t>
  </si>
  <si>
    <t>LAVALLE Y LAS VIRGENES   COLONIA DORA</t>
  </si>
  <si>
    <t>G4332</t>
  </si>
  <si>
    <t>ESCUELA ELMINA PAZ DE GALLO</t>
  </si>
  <si>
    <t>AVENIDA ROSALES E/ COLIQUEO Y CATRIEL 2312</t>
  </si>
  <si>
    <t>1706</t>
  </si>
  <si>
    <t>4659-1369</t>
  </si>
  <si>
    <t>La Rioja</t>
  </si>
  <si>
    <t>ESC.N°067 DOMINGA ESTHER FUNES</t>
  </si>
  <si>
    <t>RUTA PCIAL.N°11</t>
  </si>
  <si>
    <t>F5361</t>
  </si>
  <si>
    <t>INST. SANTA CATALINA DE SIENA</t>
  </si>
  <si>
    <t>Jujuy 1717 VILLA ALEM</t>
  </si>
  <si>
    <t>4291838</t>
  </si>
  <si>
    <t>Instituto Superior de Estudios Psicopedagógicos y Sociales - Sede General Pico</t>
  </si>
  <si>
    <t>Calle 24 454 Centro Colegio Secundario Zampieri y Quaglini</t>
  </si>
  <si>
    <t>L6360</t>
  </si>
  <si>
    <t>15300946</t>
  </si>
  <si>
    <t>NUCLEO I - JARDIN DE INFANTES NRO 195 ANA MARIA SANCHEZ DE MAIDANA</t>
  </si>
  <si>
    <t>ANGELA PERALTA PINO 515 SUR</t>
  </si>
  <si>
    <t>S3060</t>
  </si>
  <si>
    <t>473881</t>
  </si>
  <si>
    <t>ESCUELA ESPECIAL N° 240 DR.RAMON CARRILLO</t>
  </si>
  <si>
    <t>Uruguay  110 America del Sur</t>
  </si>
  <si>
    <t>4949229</t>
  </si>
  <si>
    <t>ESC.N°188</t>
  </si>
  <si>
    <t>NICOLASA PERAFAN S/N° LA PUNTILLA</t>
  </si>
  <si>
    <t>F5367</t>
  </si>
  <si>
    <t>C.E.N.S. HÉROES DE MALVINAS</t>
  </si>
  <si>
    <t>BELGRANO 418</t>
  </si>
  <si>
    <t>J5435</t>
  </si>
  <si>
    <t>ESCUELA Nº 3-483 (C.E.N.S.)</t>
  </si>
  <si>
    <t>COVIMET IV ALBERTI S/N</t>
  </si>
  <si>
    <t>M5525</t>
  </si>
  <si>
    <t>4910991</t>
  </si>
  <si>
    <t>ESC. Nº 867: IRYAPU (INT. BILINGÜE)</t>
  </si>
  <si>
    <t>COMUNIDAD ABORIGEN IRYAPU</t>
  </si>
  <si>
    <t>N3370</t>
  </si>
  <si>
    <t>15522619</t>
  </si>
  <si>
    <t>ESCUELA Nª 4276 Escribano Hector Juan Saa EX N° 434</t>
  </si>
  <si>
    <t>PARAJE PACARA</t>
  </si>
  <si>
    <t>A4560</t>
  </si>
  <si>
    <t>JARDIN MUNICIPAL N°2 MUNDO FELIZ</t>
  </si>
  <si>
    <t>Marcos Victorio S/N  Ricardo Rojas Entre calles astiglione y Fco. de Aguirre</t>
  </si>
  <si>
    <t>4338</t>
  </si>
  <si>
    <t>4921505</t>
  </si>
  <si>
    <t>JARDÍN DE INFANTES Nº905</t>
  </si>
  <si>
    <t>LOS SAUCES Y SANTA ANA - BO. CARUMBE S/N  BARRIO CARUMBE</t>
  </si>
  <si>
    <t>1667</t>
  </si>
  <si>
    <t>62-3426</t>
  </si>
  <si>
    <t>JARDIN DE INFANTES NRO 102 ALFREDO WILLINER</t>
  </si>
  <si>
    <t>LUIS PASTEUR 461 ILOLAY</t>
  </si>
  <si>
    <t>S2300</t>
  </si>
  <si>
    <t>431630</t>
  </si>
  <si>
    <t>INSTITUTO SAN JOSE</t>
  </si>
  <si>
    <t>AV. PTE. JUAN D. PERON 734</t>
  </si>
  <si>
    <t>1663</t>
  </si>
  <si>
    <t>4451-7937</t>
  </si>
  <si>
    <t>ESCUELA PRIMARIA NRO. 12 DOLORES OCHOA</t>
  </si>
  <si>
    <t>SARMIENTO 682  EEBA 4</t>
  </si>
  <si>
    <t>R8334</t>
  </si>
  <si>
    <t>4480339</t>
  </si>
  <si>
    <t>ISLAS MALVINAS 105</t>
  </si>
  <si>
    <t>ROCAMORA 515</t>
  </si>
  <si>
    <t>E2820</t>
  </si>
  <si>
    <t>425775</t>
  </si>
  <si>
    <t>EPEP Nº476</t>
  </si>
  <si>
    <t>LAS CAÑITAS</t>
  </si>
  <si>
    <t>CENTRO DE CAPACITACION LABORAL N°28</t>
  </si>
  <si>
    <t>S/N°  VENECIA</t>
  </si>
  <si>
    <t>F5300</t>
  </si>
  <si>
    <t>E.E.P. Nº 584-JUAN HORTENCIO QUIJANO</t>
  </si>
  <si>
    <t>Villa Quijano</t>
  </si>
  <si>
    <t>H3514</t>
  </si>
  <si>
    <t>3644</t>
  </si>
  <si>
    <t>Chubut</t>
  </si>
  <si>
    <t>PETRÓLEO ARGENTINO</t>
  </si>
  <si>
    <t>San José de Jachel 950 Pueyrredón</t>
  </si>
  <si>
    <t>U9000</t>
  </si>
  <si>
    <t>4483324</t>
  </si>
  <si>
    <t>U.G.L. Nº 13: Puerto Rico</t>
  </si>
  <si>
    <t>Av. San Martin y Andresito   Av. San Martin y Andresito - Edif. Terraza - Local Nº 5</t>
  </si>
  <si>
    <t>N3334</t>
  </si>
  <si>
    <t>15667896/517563</t>
  </si>
  <si>
    <t>ESCUELA Nº 21 FRANCISCO MARIA MORELLO</t>
  </si>
  <si>
    <t>CAMINO VECINAL   1RA SECCION - LOMAS SUR</t>
  </si>
  <si>
    <t>W3432</t>
  </si>
  <si>
    <t>416538</t>
  </si>
  <si>
    <t>INST. SUP. BERNARDO A. HOUSSAY</t>
  </si>
  <si>
    <t>RUTA NACIONAL Nº 9 Y AVDA. LAS COLONIAS  CENTRO MARCOS JUAREZ</t>
  </si>
  <si>
    <t>X2580</t>
  </si>
  <si>
    <t>455644</t>
  </si>
  <si>
    <t>DONALD BORSELLA</t>
  </si>
  <si>
    <t>Lewis Jones 412 Alberdi</t>
  </si>
  <si>
    <t>U9100</t>
  </si>
  <si>
    <t>4427559</t>
  </si>
  <si>
    <t>Aula Sat. Nº 01: ESC. ADULTOS Nº 27</t>
  </si>
  <si>
    <t>25 DE mayo</t>
  </si>
  <si>
    <t>3338</t>
  </si>
  <si>
    <t>15653957</t>
  </si>
  <si>
    <t>COL. JOSE ENGLING</t>
  </si>
  <si>
    <t>BALCARCE 315 NORTE</t>
  </si>
  <si>
    <t>0381-4305227</t>
  </si>
  <si>
    <t>ESC. ESPECIAL Nº 49 (Ex Aula Sat. Esc. Especial Nº 01)</t>
  </si>
  <si>
    <t>A 200 M AVDA. LAS AMERICAS Bº 90 V. S/N BARRIO 90 VIVIENDAS A 200 M. AVDA. LAS AMERICAS Bº 90 VIVIENDAS (ESC. 828)</t>
  </si>
  <si>
    <t>N3304</t>
  </si>
  <si>
    <t>154391399</t>
  </si>
  <si>
    <t>COLEGIO SECUNDARIO 7 DE NOVIEMBRE</t>
  </si>
  <si>
    <t>SECTOR C COLONIA EL SIMBOLAR  SECTOR C COLONIA EL SIMBOLAR</t>
  </si>
  <si>
    <t>G4354</t>
  </si>
  <si>
    <t>4911363</t>
  </si>
  <si>
    <t>ESCUELA Nª 4611 EX N° 855</t>
  </si>
  <si>
    <t>PARAJE CHAÑARES ALTOS   RIVADAVIA BANDA NORTE -VIA TARTAGAL- ESTAFETA DE S.V.ESTE</t>
  </si>
  <si>
    <t>A4561</t>
  </si>
  <si>
    <t>154570821</t>
  </si>
  <si>
    <t>EUGENIO PETRI</t>
  </si>
  <si>
    <t>LAVALLE S/N</t>
  </si>
  <si>
    <t>M5570</t>
  </si>
  <si>
    <t>4421372</t>
  </si>
  <si>
    <t>PRIV. SAN MIGUEL 95</t>
  </si>
  <si>
    <t>MORENO 686</t>
  </si>
  <si>
    <t>E3150</t>
  </si>
  <si>
    <t>421290</t>
  </si>
  <si>
    <t>ESCUELA SECUNDARIA 8 HECTOR DE ELIA</t>
  </si>
  <si>
    <t>AVDA. ROCA S/N  COLONIA ELIA</t>
  </si>
  <si>
    <t>E3261</t>
  </si>
  <si>
    <t>493074</t>
  </si>
  <si>
    <t>EI Nº 02 DE 14 (HOSP. TORNU)</t>
  </si>
  <si>
    <t>COMBATIENTES DE MALVINAS 3002 PARQUE CHAS</t>
  </si>
  <si>
    <t>C1427</t>
  </si>
  <si>
    <t>4521-9789</t>
  </si>
  <si>
    <t>ESC. Nº 544: MANUEL ALVEZ</t>
  </si>
  <si>
    <t>PARAJE MARTIN GÜEMES-LOTE 25 -SEC.P   PARAJE MARTIN GÜEMES- LOTE 25 - SECCION P</t>
  </si>
  <si>
    <t>N3361</t>
  </si>
  <si>
    <t>422946</t>
  </si>
  <si>
    <t>CENTRO DE EDUCACION BASICA PARA ADULTOS NRO. 6</t>
  </si>
  <si>
    <t>O'HIGGINS Y RECONQUISTA  ZATTI</t>
  </si>
  <si>
    <t>R8500</t>
  </si>
  <si>
    <t>424677</t>
  </si>
  <si>
    <t>ESC. Nº 60: MARIANO R.PEREZ</t>
  </si>
  <si>
    <t>Colonia Alemana. Lote Nº90   Colonia Alemana</t>
  </si>
  <si>
    <t>N3311</t>
  </si>
  <si>
    <t>527589</t>
  </si>
  <si>
    <t>ESCUELA PRIMARIA COMUN Nº 30 OLEGARIO GAMARRA ARBO</t>
  </si>
  <si>
    <t>5TA. SECCION - PJE. LOMA ALTA</t>
  </si>
  <si>
    <t>W3423</t>
  </si>
  <si>
    <t>154405083</t>
  </si>
  <si>
    <t>C.E.P.A. NRO 161</t>
  </si>
  <si>
    <t>AVELLANEDA 206  ESCUELA PRIMARIA NRO 913</t>
  </si>
  <si>
    <t>S2154</t>
  </si>
  <si>
    <t>4713966</t>
  </si>
  <si>
    <t>ESCUELA DE EDUCACIÓN PRIMARIA Nº20 ARMADA ARGENTINA</t>
  </si>
  <si>
    <t>PARAJE LA FLORENTINA S/N  LA FLORENTINA</t>
  </si>
  <si>
    <t>7414</t>
  </si>
  <si>
    <t>15-45-4294</t>
  </si>
  <si>
    <t>JARDÍN DE INFANTES JUAN BAUTISTA ALBERDI</t>
  </si>
  <si>
    <t>AV. SANTA ROSA 863</t>
  </si>
  <si>
    <t>1712</t>
  </si>
  <si>
    <t>4624-1167</t>
  </si>
  <si>
    <t>FRANCA AUSTRAL</t>
  </si>
  <si>
    <t>Luis María Campos  299 viviendas</t>
  </si>
  <si>
    <t>U9120</t>
  </si>
  <si>
    <t>4451864</t>
  </si>
  <si>
    <t>AGRUPAMIENTO Nº 86024 CON SEDE ESC Nº 170</t>
  </si>
  <si>
    <t>EL QUEMADO</t>
  </si>
  <si>
    <t>G4197</t>
  </si>
  <si>
    <t>ESCUELA PROVINCIAL DE MINERIA  DR.BERNARDO HOUSSAY</t>
  </si>
  <si>
    <t>ACOSTA VILLAFAÑEZ 1416 CENTRO</t>
  </si>
  <si>
    <t>K4700</t>
  </si>
  <si>
    <t>NEP Y FP Nº24 - EPEP Nº176</t>
  </si>
  <si>
    <t>EPEP Nº176</t>
  </si>
  <si>
    <t>P3610</t>
  </si>
  <si>
    <t>422860</t>
  </si>
  <si>
    <t>ESC. N° 7 CONSTANCIO CARLOS VIGIL</t>
  </si>
  <si>
    <t>CARPINTERIA 90 JARDIN SAN LUIS</t>
  </si>
  <si>
    <t>4430233</t>
  </si>
  <si>
    <t>EJI N° 12 NIDITO DE AMOR</t>
  </si>
  <si>
    <t>RUTA PROVINCIAL Nº 2  CENTRO</t>
  </si>
  <si>
    <t>P3611</t>
  </si>
  <si>
    <t>PRIV. SAN BENITO ABAD 158</t>
  </si>
  <si>
    <t>RAMIREZ 534</t>
  </si>
  <si>
    <t>E3107</t>
  </si>
  <si>
    <t>4973426</t>
  </si>
  <si>
    <t>Santa Cruz</t>
  </si>
  <si>
    <t>ESCUELA PRIMARIA PROVINCIAL Nº 56 KREWEN KAU</t>
  </si>
  <si>
    <t>VENEZUELA 1230 CENTENARIO</t>
  </si>
  <si>
    <t>Z9050</t>
  </si>
  <si>
    <t>4870239</t>
  </si>
  <si>
    <t>ESCUELA PRIMARIA 358</t>
  </si>
  <si>
    <t>GUILLEN NICOLAS  BARRIOS UNIDOS</t>
  </si>
  <si>
    <t>8309</t>
  </si>
  <si>
    <t>4870733</t>
  </si>
  <si>
    <t>ESCUELA DE EDUCACIÓN PRIMARIA Nº123 ESTADOS UNIDOS DEL BRASIL</t>
  </si>
  <si>
    <t>RUTA 2 - KM 43.800 S/N  EL PELIGRO</t>
  </si>
  <si>
    <t>1894</t>
  </si>
  <si>
    <t>49-2350</t>
  </si>
  <si>
    <t>ESCUELA ESPECIAL Nº505 HIPOLITO BOUCHARD</t>
  </si>
  <si>
    <t>Berutti 457</t>
  </si>
  <si>
    <t>8000</t>
  </si>
  <si>
    <t>452-1129</t>
  </si>
  <si>
    <t>ESCUELA Nº212 INFANTIL FALUCHO</t>
  </si>
  <si>
    <t>Camino Vecinal</t>
  </si>
  <si>
    <t>G3740</t>
  </si>
  <si>
    <t>INST. KINDER/COL. DEL SOL</t>
  </si>
  <si>
    <t>ESTEBAN ECHEVERRIA 256</t>
  </si>
  <si>
    <t>4352206</t>
  </si>
  <si>
    <t>CENTRO DE ADULTOS Nº704/02</t>
  </si>
  <si>
    <t>EVARISTO CARRIEGO 453</t>
  </si>
  <si>
    <t>2800</t>
  </si>
  <si>
    <t>ESC. N° 173 - CAMINO DE LAS CARRETAS</t>
  </si>
  <si>
    <t>RUTA 304 KM. 65</t>
  </si>
  <si>
    <t>T4119</t>
  </si>
  <si>
    <t>PROF. LUZ VIEIRA MENDEZ</t>
  </si>
  <si>
    <t>BRAGADO 5350 MATADEROS</t>
  </si>
  <si>
    <t>C1440</t>
  </si>
  <si>
    <t>4682-0185</t>
  </si>
  <si>
    <t>ESCUELA NRO 1036 ARTURO CAPDEVILA</t>
  </si>
  <si>
    <t>RUTA NRO 95   EMPALME RUTA 30 -CAMINO VECINAL</t>
  </si>
  <si>
    <t>S3541</t>
  </si>
  <si>
    <t>499995</t>
  </si>
  <si>
    <t>JOSE RUPERTO PEREZ 52</t>
  </si>
  <si>
    <t>PARAJE EL CERRO</t>
  </si>
  <si>
    <t>E3153</t>
  </si>
  <si>
    <t>ESCUELA DE NIVEL INICIAL</t>
  </si>
  <si>
    <t>25 de Mayo y Alsina</t>
  </si>
  <si>
    <t>9200</t>
  </si>
  <si>
    <t>453433</t>
  </si>
  <si>
    <t>DOCTOR SATURNINO SALAS</t>
  </si>
  <si>
    <t>BUENOS AIRES S/N  9 DE JULIO</t>
  </si>
  <si>
    <t>J5442</t>
  </si>
  <si>
    <t>4307895</t>
  </si>
  <si>
    <t>ESCUELA DE EDUCACIÓN PRIMARIA Nº13 JOSÉ HERNANDEZ</t>
  </si>
  <si>
    <t>ZONA RURAL S/N  LA CENTRAL</t>
  </si>
  <si>
    <t>6725</t>
  </si>
  <si>
    <t>40-9656</t>
  </si>
  <si>
    <t>C.E.P. Nº 27</t>
  </si>
  <si>
    <t>HORACIO QUIROGA 933  HORACIO QUIROGA 933 Y R. PROV.Nº220</t>
  </si>
  <si>
    <t>N3364</t>
  </si>
  <si>
    <t>649115/500680/470131</t>
  </si>
  <si>
    <t>Aula Taller Móvil Nº 01 Producción Agropecuaria</t>
  </si>
  <si>
    <t>Av. Lavalle  1947  AV. ULISES TORRES CENTRO DEL CONOCIMIENTO</t>
  </si>
  <si>
    <t>3300</t>
  </si>
  <si>
    <t>154505450</t>
  </si>
  <si>
    <t>ESCUELA N 418 EVA PERON</t>
  </si>
  <si>
    <t>COCHABAMBA 1362 SAN PEDRITO</t>
  </si>
  <si>
    <t>Y4600</t>
  </si>
  <si>
    <t>4254470</t>
  </si>
  <si>
    <t>JARDIN MUNICIPAL N° 3 BELEN</t>
  </si>
  <si>
    <t>Victoria Ocampo  VILLA BALNEARIA</t>
  </si>
  <si>
    <t>G4220</t>
  </si>
  <si>
    <t>VIRGEN DE LA CANDELARIA EX N°327</t>
  </si>
  <si>
    <t>PARAJE KELLOTICAR</t>
  </si>
  <si>
    <t>A4651</t>
  </si>
  <si>
    <t>JARDIN DE INFANTES Nº  113</t>
  </si>
  <si>
    <t>ARSEMIO TASCON  CENTENARIO MZ.2-PC.6-4-2-Bº CENTENARIO</t>
  </si>
  <si>
    <t>H3522</t>
  </si>
  <si>
    <t>ESC. ADULTOS Nº 34</t>
  </si>
  <si>
    <t>AVDA. SAN MARTIN S/Nº(RUTA PCIAL.Nº8)   AVDA. SAN MARTIN S/N°  FUNC. ESCUELA Nº616</t>
  </si>
  <si>
    <t>N3379</t>
  </si>
  <si>
    <t>246372/15596319</t>
  </si>
  <si>
    <t>C.E.R. NRO 552</t>
  </si>
  <si>
    <t>CAMPO MARINSALTA</t>
  </si>
  <si>
    <t>424869</t>
  </si>
  <si>
    <t>ESC. N° 278 HIPOLITO VIEYTES</t>
  </si>
  <si>
    <t>RUTA 304 GRAL. SAN MARTIN - KM 41 1/2</t>
  </si>
  <si>
    <t>381-6743701</t>
  </si>
  <si>
    <t>JARDÍN DE INFANTES 74</t>
  </si>
  <si>
    <t>9 DE ENERO AV</t>
  </si>
  <si>
    <t>8311</t>
  </si>
  <si>
    <t>491226</t>
  </si>
  <si>
    <t>ESCUELA NORMAL SUPERIOR JUAN IGNACIO GORRITI</t>
  </si>
  <si>
    <t>INDEPENDENCIA 755 CENTRO</t>
  </si>
  <si>
    <t>155723089 / 4226792</t>
  </si>
  <si>
    <t>ESCUELA PART. INC. NRO 1418 AGROECOLOGICA</t>
  </si>
  <si>
    <t>RUTA NRO 33 KM 637</t>
  </si>
  <si>
    <t>S2600</t>
  </si>
  <si>
    <t>420543</t>
  </si>
  <si>
    <t>COLEGIO SECUNDARIO PROVINCIAL DE OLPAS</t>
  </si>
  <si>
    <t>CASTRO BARROS S/N°</t>
  </si>
  <si>
    <t>F5275</t>
  </si>
  <si>
    <t>03826-497097C/P</t>
  </si>
  <si>
    <t>JARDIN DE INFANTES PART. INC. NRO 1293 SAN JOSÉ</t>
  </si>
  <si>
    <t>PADRE ARNOLDO JANSSEN 2115</t>
  </si>
  <si>
    <t>420083</t>
  </si>
  <si>
    <t>CBSR EPEP N° 334</t>
  </si>
  <si>
    <t>RUTA NACIONAL Nº 86   COLONIA EL CEIBAL</t>
  </si>
  <si>
    <t>C.E.R. NRO 526 NUESTRA SEÑORA DE ITATI</t>
  </si>
  <si>
    <t>RUTA NRO 53 - CAMPO MARCHETTI - LOTE N°34</t>
  </si>
  <si>
    <t>S3553</t>
  </si>
  <si>
    <t>15403535</t>
  </si>
  <si>
    <t>GARCIA HURTADO DE MENDOZA</t>
  </si>
  <si>
    <t>GODOY CRUZ Y ANGELINO ARENAS</t>
  </si>
  <si>
    <t>M5585</t>
  </si>
  <si>
    <t>CENTRO PROVINCIAL DE ENSEÑANZA MEDIA 91</t>
  </si>
  <si>
    <t>CARPINTERO GIGANTE  SIN DATO ESCUELA PRIMARIA 111</t>
  </si>
  <si>
    <t>8403</t>
  </si>
  <si>
    <t>479082</t>
  </si>
  <si>
    <t>ESCUELA Nº 577 CIPRIANO GOMEZ</t>
  </si>
  <si>
    <t>VIVA MERCEDES   VIVA MERCEDES</t>
  </si>
  <si>
    <t>G4203</t>
  </si>
  <si>
    <t>EPEP N°264 PADRE GABRIEL GROTTI</t>
  </si>
  <si>
    <t>S/RUTA PROVINCIAL N° 2   MARTIN FIERRO</t>
  </si>
  <si>
    <t>459695</t>
  </si>
  <si>
    <t>EJERCITO ARGENTINO 53</t>
  </si>
  <si>
    <t>CAMINO VECINAL ENSANCHE SAUCE</t>
  </si>
  <si>
    <t>E3228</t>
  </si>
  <si>
    <t>ESCUELA DE EDUCACIÓN PRIMARIA Nº42 BARTOLOME PARODI</t>
  </si>
  <si>
    <t>CUARTEL IX S/N</t>
  </si>
  <si>
    <t>6407</t>
  </si>
  <si>
    <t>15-40-6766</t>
  </si>
  <si>
    <t>ESCUELA N° 801 CRISTO REY</t>
  </si>
  <si>
    <t>Calle Publica    ESTACION CASARES</t>
  </si>
  <si>
    <t>G2354</t>
  </si>
  <si>
    <t>CONGRESO DE TUCUMAN</t>
  </si>
  <si>
    <t>CALLE PUBLICA   SEDE DE INSPECCIÓN</t>
  </si>
  <si>
    <t>X5101</t>
  </si>
  <si>
    <t>15522190</t>
  </si>
  <si>
    <t>ESC. N°152 DR.PEDRO MIGUEL ARAOZ</t>
  </si>
  <si>
    <t>El Naranjo   EL NARANJO</t>
  </si>
  <si>
    <t>T4117</t>
  </si>
  <si>
    <t>JARDIN MATERNAL Y DE INFANTES YSGOL GYMRAEG SBAENEG</t>
  </si>
  <si>
    <t>RIO CORINTO Y CACIQUE NAHUELPAN</t>
  </si>
  <si>
    <t>9203</t>
  </si>
  <si>
    <t>15551566</t>
  </si>
  <si>
    <t>ESCUELA NRO 35 GOBERNADOR MARIANO CABAL</t>
  </si>
  <si>
    <t>SAN MARTIN 337</t>
  </si>
  <si>
    <t>S3092</t>
  </si>
  <si>
    <t>493039*3196</t>
  </si>
  <si>
    <t>ESCUELA ESPECIAL NRO 2118 PARA SORDOS E HIPOACUSICOS</t>
  </si>
  <si>
    <t>DORREGO 1422</t>
  </si>
  <si>
    <t>S2200</t>
  </si>
  <si>
    <t>435461</t>
  </si>
  <si>
    <t>AGRUPAMIENTO Nº 86138 ESC Nº 103</t>
  </si>
  <si>
    <t>Calle Publica   LOMITAS</t>
  </si>
  <si>
    <t>1</t>
  </si>
  <si>
    <t>PROVINCIA DE JUJUY</t>
  </si>
  <si>
    <t>OBRERO ROBERTO NUÑEZ 4355 ALMAGRO</t>
  </si>
  <si>
    <t>C1182</t>
  </si>
  <si>
    <t>4862-4789</t>
  </si>
  <si>
    <t>Aula Sat. Nº 01: ESC. Nº 89</t>
  </si>
  <si>
    <t>RUTA PCIAL. Nº 204    RUTA PCIAL. Nº 204</t>
  </si>
  <si>
    <t>154362049</t>
  </si>
  <si>
    <t>ESCUELA DE EDUCACIÓN PRIMARIA Nº97 JUANA MANSO DE NORONHA</t>
  </si>
  <si>
    <t>AVELINO DIAZ Y TIERRA 500  VTE LOPEZ</t>
  </si>
  <si>
    <t>1772</t>
  </si>
  <si>
    <t>4462-4514</t>
  </si>
  <si>
    <t>SANTE ERMINIO ARBOIT</t>
  </si>
  <si>
    <t>San Juan s/n</t>
  </si>
  <si>
    <t>5579</t>
  </si>
  <si>
    <t>154477706</t>
  </si>
  <si>
    <t>AGRUPAMIENTO Nº 86104 ESC. Nº 1197</t>
  </si>
  <si>
    <t>JUMIALITO</t>
  </si>
  <si>
    <t>INST. DE FOR.DOCENTE GRAL.J.DE SAN MARTIN (9-001)</t>
  </si>
  <si>
    <t>CHUBUT 110 CIRCULO MEDICO I</t>
  </si>
  <si>
    <t>4420888</t>
  </si>
  <si>
    <t>VICENTE ORTIZ</t>
  </si>
  <si>
    <t>02622-1577277 RUTA NAC.40 KM.3186</t>
  </si>
  <si>
    <t>M5569</t>
  </si>
  <si>
    <t>446353 d</t>
  </si>
  <si>
    <t>CENTRO COMUNITARIO RURAL EVANGELICO</t>
  </si>
  <si>
    <t>RUTA PROVINCIAL N°18    BREA POZO</t>
  </si>
  <si>
    <t>G4313</t>
  </si>
  <si>
    <t>156885280</t>
  </si>
  <si>
    <t>ESCUELA NOCTURNA REPUBLICA DE CHILE EXTENSION AULICA Bº MARQUES DE SOBREMONTE</t>
  </si>
  <si>
    <t>PEREZ CORREA 1500 MARQUEZ DE SOBREMONTE ANEXO</t>
  </si>
  <si>
    <t>X5008</t>
  </si>
  <si>
    <t>INST. PETER PAN</t>
  </si>
  <si>
    <t>Las Heras 421</t>
  </si>
  <si>
    <t>4244447</t>
  </si>
  <si>
    <t>JARDIN DE INFANTES NRO 232</t>
  </si>
  <si>
    <t>AVENIDA CASIANO CASAS 1050 PARQUE CASAS</t>
  </si>
  <si>
    <t>4726547</t>
  </si>
  <si>
    <t>ESCUELA ESPECIAL N 11 PROF. LUIS BRAILLE</t>
  </si>
  <si>
    <t>RIO ATHUEL 485 SAN IGNACIO DE LOYOLA</t>
  </si>
  <si>
    <t>Y4612</t>
  </si>
  <si>
    <t>4277444</t>
  </si>
  <si>
    <t>ESC.N°255 DR.JOAQUIN V.GONZALEZ</t>
  </si>
  <si>
    <t>ROQUE SAENZ PEÑA S/N° KOLPING</t>
  </si>
  <si>
    <t>F5470</t>
  </si>
  <si>
    <t>03821-429136</t>
  </si>
  <si>
    <t>ESCUELA ESPECIAL NRO 2028 PROFESORA RAQUEL PIETRANERA</t>
  </si>
  <si>
    <t>25 DE MAYO 2379 CENTRO</t>
  </si>
  <si>
    <t>4572913</t>
  </si>
  <si>
    <t>TOMAS MANUEL DE ANCHORENA</t>
  </si>
  <si>
    <t>DR. TOMAS MANUEL DE ANCHORENA 855 BALVANERA</t>
  </si>
  <si>
    <t>C1170</t>
  </si>
  <si>
    <t>4961-3386</t>
  </si>
  <si>
    <t>J.I.N. Nº 16 en Escuela Nº 196</t>
  </si>
  <si>
    <t>25 de mayo 0237</t>
  </si>
  <si>
    <t>L6221</t>
  </si>
  <si>
    <t>481186</t>
  </si>
  <si>
    <t>ESCUELA PRIMARIA PROVINCIAL Nº 55 VAPOR TRANSPORTE VILLARINO</t>
  </si>
  <si>
    <t>AV. PRESIDENTE PERON 454</t>
  </si>
  <si>
    <t>Z9400</t>
  </si>
  <si>
    <t>427497</t>
  </si>
  <si>
    <t>JARDIN DE INFANTES NRO 77 JUAN RODOLFO BOLLA</t>
  </si>
  <si>
    <t>SARGENTO CABRAL 1325 EL FORTIN</t>
  </si>
  <si>
    <t>S2506</t>
  </si>
  <si>
    <t>492020</t>
  </si>
  <si>
    <t>OLEGARIO V.ANDRADE TECNICA 2</t>
  </si>
  <si>
    <t>ALFREDO PALACIOS 83</t>
  </si>
  <si>
    <t>E2840</t>
  </si>
  <si>
    <t>423467</t>
  </si>
  <si>
    <t>COLEGIO NUEVO HORIZONTE N 1</t>
  </si>
  <si>
    <t>Social/cooperativa</t>
  </si>
  <si>
    <t>MNA AP 27 LOTE 6  47 HECT. ALTO COMEDERO</t>
  </si>
  <si>
    <t>4600</t>
  </si>
  <si>
    <t>4054190</t>
  </si>
  <si>
    <t>ESCUELA DE NIVEL INICIAL Nº 9 SEÑORA CHABELA</t>
  </si>
  <si>
    <t>PEDERNERA 1638</t>
  </si>
  <si>
    <t>6277</t>
  </si>
  <si>
    <t>4452000</t>
  </si>
  <si>
    <t>CE.C.LA. S/N NUEVA ROMA</t>
  </si>
  <si>
    <t>MENDOZA 1585 NUEVA ROMA</t>
  </si>
  <si>
    <t>S2170</t>
  </si>
  <si>
    <t>426080</t>
  </si>
  <si>
    <t>E.E.S. ORIENTADA NRO 330 REPÚBLICA DE GRECIA</t>
  </si>
  <si>
    <t>AVENIDA SAN MARTIN 2050 CENTRO RUTA NAC.N 11</t>
  </si>
  <si>
    <t>S2152</t>
  </si>
  <si>
    <t>4710320</t>
  </si>
  <si>
    <t>CENTRO EDUCATIVO PARA JOVENES Y ADULTOS</t>
  </si>
  <si>
    <t>LOS COIRONES Y AIMÉ PAINÉ</t>
  </si>
  <si>
    <t>R8412</t>
  </si>
  <si>
    <t>C.E.R. NRO 280 GOBERNADOR IGNACIO CRESPO</t>
  </si>
  <si>
    <t>ZONA RURAL</t>
  </si>
  <si>
    <t>S3015</t>
  </si>
  <si>
    <t>460068</t>
  </si>
  <si>
    <t>ESCUELA NRO 935 AVELINO MENDOZA</t>
  </si>
  <si>
    <t>CAMPO MENDOZA</t>
  </si>
  <si>
    <t>S3567</t>
  </si>
  <si>
    <t>15666189</t>
  </si>
  <si>
    <t>E.E.S. ORIENTADA NRO 504 MARGARITA BOCHETTO</t>
  </si>
  <si>
    <t>DOMINGO FAUSTINO SARMIENTO 245</t>
  </si>
  <si>
    <t>S2301</t>
  </si>
  <si>
    <t>482240</t>
  </si>
  <si>
    <t>ESCUELA DE EDUCACIÓN SECUNDARIA TÉCNICA Nº1 JULIO A. ROCA</t>
  </si>
  <si>
    <t>PASEO LUIS F. LELOIR / AV. DEL PARQUE 907</t>
  </si>
  <si>
    <t>7607</t>
  </si>
  <si>
    <t>43-3311</t>
  </si>
  <si>
    <t>EI Nº 06 DE 06 (HOSP. RAMOS MEJIA)</t>
  </si>
  <si>
    <t>VENEZUELA 3158 BALVANERA</t>
  </si>
  <si>
    <t>C1211</t>
  </si>
  <si>
    <t>4957-7973</t>
  </si>
  <si>
    <t>ESCUELA DE EDUCACIÓN PRIMARIA Nº16 25 DE MAYO</t>
  </si>
  <si>
    <t>21 E/ 41 Y42. S/N  LUCAS MONTEVERE</t>
  </si>
  <si>
    <t>6660</t>
  </si>
  <si>
    <t>439408</t>
  </si>
  <si>
    <t>ESCUELA NRO 148 BERNARDO MONTEAGUDO</t>
  </si>
  <si>
    <t>SARMIENTO Y BELGRANO S/N</t>
  </si>
  <si>
    <t>S2119</t>
  </si>
  <si>
    <t>461512</t>
  </si>
  <si>
    <t>JUAN ZORRILLA DE SAN MARTIN 109</t>
  </si>
  <si>
    <t>CALLE 9</t>
  </si>
  <si>
    <t>E2821</t>
  </si>
  <si>
    <t>EPEP Nº203 CIUDAD DE LUJAN</t>
  </si>
  <si>
    <t>CIRILO PATIÑO   BANCO PAYAGUA</t>
  </si>
  <si>
    <t>MANUEL VIDELA</t>
  </si>
  <si>
    <t>SOLARI S/N VILLA GRACIELA NAHUEL HUAPI Y SOLARI</t>
  </si>
  <si>
    <t>4910044</t>
  </si>
  <si>
    <t>Aula Sat. Nº 03: ESC. Nº 120</t>
  </si>
  <si>
    <t>CAMINO VEC.INTERSEC.Ruta Nac.15- KM 18   PARAJE EL CEIBO- RUTA 15- KM. 18</t>
  </si>
  <si>
    <t>491720/640423/15430103</t>
  </si>
  <si>
    <t>CRECER JUNTOS</t>
  </si>
  <si>
    <t>TERRADA S/N LA GLORIA TERRADA Y CARRODILLA</t>
  </si>
  <si>
    <t>M5501</t>
  </si>
  <si>
    <t>4-361725</t>
  </si>
  <si>
    <t>CENTRO DE ADULTOS Nº701 MARIANO MORENO</t>
  </si>
  <si>
    <t>ITALIA 395</t>
  </si>
  <si>
    <t>7263</t>
  </si>
  <si>
    <t>ESCUELA PRIMARIA Nº 441</t>
  </si>
  <si>
    <t>PAGO ARIAS</t>
  </si>
  <si>
    <t>W3420</t>
  </si>
  <si>
    <t>439695</t>
  </si>
  <si>
    <t>ESCUELA N 309 PEDRO ORTIZ DE ZARATE</t>
  </si>
  <si>
    <t>RUTA N 6  CENTRO</t>
  </si>
  <si>
    <t>Y4501</t>
  </si>
  <si>
    <t>4470001</t>
  </si>
  <si>
    <t>ESC. ESPECIAL Nº 48 (Ex Aula Sat. Esc. Especial Nº 05)</t>
  </si>
  <si>
    <t>Juan Domingo Perón  30 Viviendas J.D.Perón y Ucrania</t>
  </si>
  <si>
    <t>N3307</t>
  </si>
  <si>
    <t>154100385</t>
  </si>
  <si>
    <t>ESCUELA JOSE MARIA PAZ</t>
  </si>
  <si>
    <t>CALLE PUBLICA   BELEN P/SARMIENTO</t>
  </si>
  <si>
    <t>X5221</t>
  </si>
  <si>
    <t>15643901</t>
  </si>
  <si>
    <t>CENTRO PROVINCIAL DE EDUCACION FISICA N°5</t>
  </si>
  <si>
    <t>AVDA.ORTIZ DE OCAMPO 1751 CENTRO</t>
  </si>
  <si>
    <t>0380-4425583</t>
  </si>
  <si>
    <t>VICENTE LOPEZ Y PLANES 1</t>
  </si>
  <si>
    <t>ANTELO 625</t>
  </si>
  <si>
    <t>E3180</t>
  </si>
  <si>
    <t>421045</t>
  </si>
  <si>
    <t>HOGAR ESCUELA N 1 JOSE DE LA IGLESIA</t>
  </si>
  <si>
    <t>AV. ESPAÑA 1660 CENTRO</t>
  </si>
  <si>
    <t>4227313</t>
  </si>
  <si>
    <t>ESCUELA PROVINCIAL AGROTECNICA N 5</t>
  </si>
  <si>
    <t>JOSE MARIA FASCIO  CENTRO</t>
  </si>
  <si>
    <t>Y4506</t>
  </si>
  <si>
    <t>JARDIN DE INFANTES NRO 127 JUAN CHARA</t>
  </si>
  <si>
    <t>CALLE 37 ESQUINA 14</t>
  </si>
  <si>
    <t>S3586</t>
  </si>
  <si>
    <t>451376</t>
  </si>
  <si>
    <t>CENTRO DE APOYO EDUCATIVO NIÑO JESUS DE PRAGA</t>
  </si>
  <si>
    <t>LA GLORIA S/N   FINCA ATAMISQUI</t>
  </si>
  <si>
    <t>5561</t>
  </si>
  <si>
    <t>15466073</t>
  </si>
  <si>
    <t>NRO 2053 COLEGIO MAYOR UNIVERSITARIO</t>
  </si>
  <si>
    <t>SAN JERONIMO 3328</t>
  </si>
  <si>
    <t>4534198</t>
  </si>
  <si>
    <t>ESCUELA PRIMARIA Nº 714</t>
  </si>
  <si>
    <t>SARANDI- 1º SECCION</t>
  </si>
  <si>
    <t>W3194</t>
  </si>
  <si>
    <t>EPEP N° 55 DR. MARIANO BOEDO</t>
  </si>
  <si>
    <t>MARIANO BOEDO</t>
  </si>
  <si>
    <t>P3604</t>
  </si>
  <si>
    <t>434243</t>
  </si>
  <si>
    <t>E.E.S. ORIENTADA NRO 374 MAESTRO CARLOS ALBERTO LEIVA</t>
  </si>
  <si>
    <t>GABOTO 703</t>
  </si>
  <si>
    <t>S2204</t>
  </si>
  <si>
    <t>495151</t>
  </si>
  <si>
    <t>Jardin Maternal y de Infantes Nenos</t>
  </si>
  <si>
    <t>Urquiza 675 Centro</t>
  </si>
  <si>
    <t>6300</t>
  </si>
  <si>
    <t>15612388</t>
  </si>
  <si>
    <t>MARIA C. BASAURE DE MARTINEZ</t>
  </si>
  <si>
    <t>CADETES CHILENOS 688 SANTA ELVIRA LAS CAÑAS</t>
  </si>
  <si>
    <t>M5519</t>
  </si>
  <si>
    <t>4-222230</t>
  </si>
  <si>
    <t>ESC. Nº 310: BRIGADIER GRAL. JUAN MANUEL DE ROSAS</t>
  </si>
  <si>
    <t>NUEVO BARRIO NUEVO</t>
  </si>
  <si>
    <t>N3328</t>
  </si>
  <si>
    <t>15352713/3743541076</t>
  </si>
  <si>
    <t>C.E.R. NRO 412</t>
  </si>
  <si>
    <t>ESTANCIA LA MARGARITA</t>
  </si>
  <si>
    <t>470229</t>
  </si>
  <si>
    <t>CENTRO DE ATENCION MULTIPLE LOS TELARES - SALAVINA</t>
  </si>
  <si>
    <t>AV. JUSTICIALISTA  Santa Rita</t>
  </si>
  <si>
    <t>G4321</t>
  </si>
  <si>
    <t>JARDÍN DE INFANTES Nº901 CONSTANCIO C VIGIL</t>
  </si>
  <si>
    <t>8 ENTRE 13 Y 14 2462</t>
  </si>
  <si>
    <t>7105</t>
  </si>
  <si>
    <t>520417</t>
  </si>
  <si>
    <t>ESCUELA PRIMARIA P/ADOLESC.Y ADULTOS Nº 51</t>
  </si>
  <si>
    <t>JULIO ARGENTINO ROCA  BARRIO 202</t>
  </si>
  <si>
    <t>W3342</t>
  </si>
  <si>
    <t>448431</t>
  </si>
  <si>
    <t>ESCUELA N° 155</t>
  </si>
  <si>
    <t>SINGUIL</t>
  </si>
  <si>
    <t>K4711</t>
  </si>
  <si>
    <t>IPPD INNOVATIO 2535</t>
  </si>
  <si>
    <t>AVELLANEDA  351</t>
  </si>
  <si>
    <t>5600</t>
  </si>
  <si>
    <t>4418003</t>
  </si>
  <si>
    <t>ANEXO ESCUELA Nº451</t>
  </si>
  <si>
    <t>Trevelin Norte  736 Inta</t>
  </si>
  <si>
    <t>9100</t>
  </si>
  <si>
    <t>4446300</t>
  </si>
  <si>
    <t>ESCUELA Nº518</t>
  </si>
  <si>
    <t>HUAICO HONDO   A 48 KM.AL N.O DE LA CAP.X RUTA 9 ENTRANDO X CAM. VECINAL</t>
  </si>
  <si>
    <t>ESC. DOMICILIARIA ELIZABETH KENNY</t>
  </si>
  <si>
    <t>CHARCAS 82  PREDIO FERIAL NORTE</t>
  </si>
  <si>
    <t>4213081</t>
  </si>
  <si>
    <t>CENTRO DE ALFABETIZACION NRO 310</t>
  </si>
  <si>
    <t>RUTA 19 - KM 3;5   FUNDACION RENACER</t>
  </si>
  <si>
    <t>S3016</t>
  </si>
  <si>
    <t>ARCO IRIS</t>
  </si>
  <si>
    <t>Angelino Arenas s/n   Angelino Arenas y Godoy Cruz</t>
  </si>
  <si>
    <t>5585</t>
  </si>
  <si>
    <t>15504468</t>
  </si>
  <si>
    <t>ESCUELA DE EDUCACIÓN PRIMARIA Nº12 MARIANO MORENO</t>
  </si>
  <si>
    <t>SECCION RURAL S/N  HUSARES</t>
  </si>
  <si>
    <t>6455</t>
  </si>
  <si>
    <t>15-52-1420</t>
  </si>
  <si>
    <t>B.O.P. Nº 81</t>
  </si>
  <si>
    <t>ANDRES MARTIN ZUCOWSKI S/N  CENTRO</t>
  </si>
  <si>
    <t>3313</t>
  </si>
  <si>
    <t>4617980/4717253</t>
  </si>
  <si>
    <t>ESCUELA NRO 57 JUANA ELENA BLANCO</t>
  </si>
  <si>
    <t>PASCO 453 REPUBLICA DE LA SEXTA</t>
  </si>
  <si>
    <t>4728672</t>
  </si>
  <si>
    <t>C.E.R. NRO 637</t>
  </si>
  <si>
    <t>CAMPO BARATTI</t>
  </si>
  <si>
    <t>S2222</t>
  </si>
  <si>
    <t>497046</t>
  </si>
  <si>
    <t>ESCUELA DE EDUCACIÓN PRIMARIA Nº30 PBRO. VICENTE MONTE CARBALLO</t>
  </si>
  <si>
    <t>EL PICAFLOR S/N  BARRIO SAN ANTONIO</t>
  </si>
  <si>
    <t>6700</t>
  </si>
  <si>
    <t>42-7508</t>
  </si>
  <si>
    <t>JARDÍN DE INFANTES Nº923 DR. JUAN GRECO</t>
  </si>
  <si>
    <t>156 E/ 8 Y 9 856  VILLA OLIVERO</t>
  </si>
  <si>
    <t>1884</t>
  </si>
  <si>
    <t>4226-4006</t>
  </si>
  <si>
    <t>JARDIN DE INFANTES NRO 264 EL HORNERITO</t>
  </si>
  <si>
    <t>SARMIENTO 333</t>
  </si>
  <si>
    <t>S2176</t>
  </si>
  <si>
    <t>491500</t>
  </si>
  <si>
    <t>ESC. EL PUESTITO DE ARRIBA</t>
  </si>
  <si>
    <t>EL PUESTITO DE ARRIBA</t>
  </si>
  <si>
    <t>3815459511</t>
  </si>
  <si>
    <t>JARDIN DE INFANTES NRO 259 LIBERTAD E INDEPENDENCIA</t>
  </si>
  <si>
    <t>WARNES 1002 SARMIENTO</t>
  </si>
  <si>
    <t>4726578</t>
  </si>
  <si>
    <t>BLAS PARERA</t>
  </si>
  <si>
    <t>PUBLICA 7 SAN GABRIEL TICLE Y CALLE PUBLICA N° 7</t>
  </si>
  <si>
    <t>M5572</t>
  </si>
  <si>
    <t>ESCUELA N° 302 NACHI GOMEZ / JI 824</t>
  </si>
  <si>
    <t>LA SALVACION   LA SALVACION</t>
  </si>
  <si>
    <t>G3714</t>
  </si>
  <si>
    <t>JARDÍN DE INFANTES NUESTRA SEÑORA DE LA MERCED</t>
  </si>
  <si>
    <t>JUNIN E/ TRES DE FEBRERO Y J.C.PAZ 260</t>
  </si>
  <si>
    <t>1651</t>
  </si>
  <si>
    <t>4755-1388</t>
  </si>
  <si>
    <t>ESCUELA DE ADULTOS Nº709 BENITO LINCH</t>
  </si>
  <si>
    <t>BUENOS AIRES Y RUTA PCIAL.53 KM.15.500 S/N  LA CAPILLA</t>
  </si>
  <si>
    <t>1888</t>
  </si>
  <si>
    <t>49-8005</t>
  </si>
  <si>
    <t>ESCUELA PARA ADULTOS Nº6 LEOPOLDO HERRERA</t>
  </si>
  <si>
    <t>Avda. Victor Yunes   Siglo XXI</t>
  </si>
  <si>
    <t>ESCUELA NRO 318 BERNARDO O'HIGGINS</t>
  </si>
  <si>
    <t>CAMPO STANGAFERRO</t>
  </si>
  <si>
    <t>S3592</t>
  </si>
  <si>
    <t>451024</t>
  </si>
  <si>
    <t>ESCUELA Nº 3-501 (C.E.N.S.)</t>
  </si>
  <si>
    <t>YAPEYU AYACUCHO Y SALTA S/N</t>
  </si>
  <si>
    <t>JARDÍN DE INFANTES MARCELINO</t>
  </si>
  <si>
    <t>MANSILLA Y SASTRE (VILLA MARISTA)   VILLA MARISTA</t>
  </si>
  <si>
    <t>479-4877</t>
  </si>
  <si>
    <t>EL ARRIERO 85</t>
  </si>
  <si>
    <t>ZONA RURAL EL PINGO</t>
  </si>
  <si>
    <t>E3132</t>
  </si>
  <si>
    <t>ESCUELA SECUNDARIA RIO NEGRO NRO. 2 FUNDACION SARA M.FURMAN</t>
  </si>
  <si>
    <t>CERRO OTTO 865 RAYEN MAPU</t>
  </si>
  <si>
    <t>R8400</t>
  </si>
  <si>
    <t>441435</t>
  </si>
  <si>
    <t>CNEL CARLOS TOMAS SOURIGUES</t>
  </si>
  <si>
    <t>DR. JUAN FELIPE ARANGUREN 2400 FLORES</t>
  </si>
  <si>
    <t>C1406</t>
  </si>
  <si>
    <t>4613-2865</t>
  </si>
  <si>
    <t>INGENIERO GIAGNONI</t>
  </si>
  <si>
    <t>MILORDO Y ABRUZZESE</t>
  </si>
  <si>
    <t>5582</t>
  </si>
  <si>
    <t>4288157</t>
  </si>
  <si>
    <t>COLEGIO SECUNDARIO BATALLA DE SALTA EX N° 34</t>
  </si>
  <si>
    <t>HOUSSAY 599 CASTAÑARES</t>
  </si>
  <si>
    <t>A4400</t>
  </si>
  <si>
    <t>4250357</t>
  </si>
  <si>
    <t>ESCUELA ESPECIAL NRO 2039</t>
  </si>
  <si>
    <t>REMEDIOS ESCALADA DE SAN MARTIN 402 MALVINAS ARGENTINAS</t>
  </si>
  <si>
    <t>S2340</t>
  </si>
  <si>
    <t>420723</t>
  </si>
  <si>
    <t>JARDIN MATERNAL PICARDIAS</t>
  </si>
  <si>
    <t>RASTREADOR CALIVAR 542 (S) 542</t>
  </si>
  <si>
    <t>MAESTRO ALBERTO RODOLFO ACEVEDO</t>
  </si>
  <si>
    <t>LA REDUCCION S/N</t>
  </si>
  <si>
    <t>M5579</t>
  </si>
  <si>
    <t>4533306</t>
  </si>
  <si>
    <t>C.E.P.A. NRO 150</t>
  </si>
  <si>
    <t>SAENZ PEÑA 105</t>
  </si>
  <si>
    <t>S2609</t>
  </si>
  <si>
    <t>480347</t>
  </si>
  <si>
    <t>MERCEDES SOSA</t>
  </si>
  <si>
    <t>LATERAL S ACCESO ESTE (Universidad Maza)</t>
  </si>
  <si>
    <t>5519</t>
  </si>
  <si>
    <t>4456877</t>
  </si>
  <si>
    <t>JARDIN DE INFANTES PRIVADO HUILEN</t>
  </si>
  <si>
    <t>Avellaneda 536 Parque Entre Olaechea y Av. Roca</t>
  </si>
  <si>
    <t>4213124</t>
  </si>
  <si>
    <t>ESCUELA PRIMARIA NRO.275 VIALIDAD NACIONAL</t>
  </si>
  <si>
    <t>3 DE FEBRERO 2559 AEROCLUB EEBA 1 CTRO. 4</t>
  </si>
  <si>
    <t>R8332</t>
  </si>
  <si>
    <t>4436103</t>
  </si>
  <si>
    <t>FRANCISCO MIGUEL MANZANO (ESC. 1-273)</t>
  </si>
  <si>
    <t>0261-155985808 LA RIOJITA-RUTA 92-KM.14 S/N</t>
  </si>
  <si>
    <t>02622-492400</t>
  </si>
  <si>
    <t>E.E.S. Nº 86 - BRIGADIER GRAL. C.SAAVEDRA (CEP Nº 86)</t>
  </si>
  <si>
    <t>Planta Urbana</t>
  </si>
  <si>
    <t>H3515</t>
  </si>
  <si>
    <t>CENTRO DE EDUCACION BASICA PARA ADULTOS NRO.21</t>
  </si>
  <si>
    <t>AV. CACIQUE CATRIEL 777  ESC PRIA 281</t>
  </si>
  <si>
    <t>R8307</t>
  </si>
  <si>
    <t>E.P.E.T. N°2 BRIGADIER GENERAL JUAN FACUNDO QUIROGA</t>
  </si>
  <si>
    <t>AVDA.JUAN DOMINGO PERON 820 CENTRO</t>
  </si>
  <si>
    <t>0380-4468520</t>
  </si>
  <si>
    <t>ESC. N° 318 - MARCOS SASTRE</t>
  </si>
  <si>
    <t>ESCABA DE ARRIBA</t>
  </si>
  <si>
    <t>E.E.M.P.A. NRO 1238 RAUL SCALABRINI ORTIZ</t>
  </si>
  <si>
    <t>GENERAL MITRE 1350</t>
  </si>
  <si>
    <t>S2146</t>
  </si>
  <si>
    <t>448222</t>
  </si>
  <si>
    <t>ESCUELA ESPECIAL DE FORMACION LABORAL NRO 2060</t>
  </si>
  <si>
    <t>CALLE 17 981 LOURDES</t>
  </si>
  <si>
    <t>S3561</t>
  </si>
  <si>
    <t>483027</t>
  </si>
  <si>
    <t>ESCUELA PART. INC. NRO 1039 SAN FRANCISCO</t>
  </si>
  <si>
    <t>PLANTA URBANA S/N</t>
  </si>
  <si>
    <t>S6106</t>
  </si>
  <si>
    <t>498017</t>
  </si>
  <si>
    <t>ESC. ADULTOS Nº 63</t>
  </si>
  <si>
    <t>BOUCEVARO SAN ISIDRO  SAN ISIDRO -( YACYRETA)</t>
  </si>
  <si>
    <t>N3300</t>
  </si>
  <si>
    <t>565838</t>
  </si>
  <si>
    <t>NEP Y FP Nº20 - EPEP Nº455</t>
  </si>
  <si>
    <t>EPEP Nº455</t>
  </si>
  <si>
    <t>ESCUELA PRIMARIA 132 CEFERINO NAMUNCURA</t>
  </si>
  <si>
    <t>PURRAN CACIQUE 499 LA SIRENA</t>
  </si>
  <si>
    <t>4487652</t>
  </si>
  <si>
    <t>E.E.P. Nº  806</t>
  </si>
  <si>
    <t>LEGUA A-LOTE 50-PJE.ALTA ESPERANZA</t>
  </si>
  <si>
    <t>H3714</t>
  </si>
  <si>
    <t>495392</t>
  </si>
  <si>
    <t>E.E.S. ORIENTADA PART. INC. NRO 8032 SANTA ROSA</t>
  </si>
  <si>
    <t>BELGRANO 871 CENTRO I</t>
  </si>
  <si>
    <t>421335</t>
  </si>
  <si>
    <t>ESCUELA PART. INC. NRO 1043 SAN JOSE</t>
  </si>
  <si>
    <t>ESTANISLAO LOPEZ 85 CENTRO</t>
  </si>
  <si>
    <t>S2322</t>
  </si>
  <si>
    <t>420218</t>
  </si>
  <si>
    <t>BLANCO ENCALADA 13</t>
  </si>
  <si>
    <t>EVA PERON 651</t>
  </si>
  <si>
    <t>E3164</t>
  </si>
  <si>
    <t>4901036</t>
  </si>
  <si>
    <t>COLEGIO Nº 7722</t>
  </si>
  <si>
    <t>Pasteur 1230 Buenos Aires Comparte edificio con la Escuela Nº 8</t>
  </si>
  <si>
    <t>453912</t>
  </si>
  <si>
    <t>JUAN JOSÉ DE VERTIZ</t>
  </si>
  <si>
    <t>PRINCIPAL S/N</t>
  </si>
  <si>
    <t>J5467</t>
  </si>
  <si>
    <t>4302147</t>
  </si>
  <si>
    <t>ESCUELA DE EDUCACIÓN PRIMARIA Nº22 JOSÉ HERNANDEZ</t>
  </si>
  <si>
    <t>LUJAN ESQ. RAUCH S/N</t>
  </si>
  <si>
    <t>7220</t>
  </si>
  <si>
    <t>44-3361</t>
  </si>
  <si>
    <t>ESC. AGROTECNICA LOS PIZARROS</t>
  </si>
  <si>
    <t>2 DE ABRIL S/N   2 DE ABRIL Y PJE. MARIA AUXILIADORA</t>
  </si>
  <si>
    <t>4162</t>
  </si>
  <si>
    <t>ESCUELA DE ADULTOS Nº707</t>
  </si>
  <si>
    <t>G.MISTRAL E/ ZAMORA Y CONSTITUCION 312</t>
  </si>
  <si>
    <t>1832</t>
  </si>
  <si>
    <t>4202-0357</t>
  </si>
  <si>
    <t>COLEGIO PADRE LUCIO SABATTI</t>
  </si>
  <si>
    <t>25 de Mayo 4681 INTA</t>
  </si>
  <si>
    <t>154673866</t>
  </si>
  <si>
    <t>ESCUELA DE EDUCACIÓN SECUNDARIA Nº1</t>
  </si>
  <si>
    <t>AVELLANEDA Y PELLEGRINI S/N</t>
  </si>
  <si>
    <t>6743</t>
  </si>
  <si>
    <t>49-3055</t>
  </si>
  <si>
    <t>JIN Nº 11 ESTRELLITA DE BELEN - EPEP Nº 530</t>
  </si>
  <si>
    <t>AV. CARLOS SORRENTO CRITELLI  SAN BLAS LAGUNA BLANCA</t>
  </si>
  <si>
    <t>P3613</t>
  </si>
  <si>
    <t>JARDIN MATERNO INFANTIL APRENDIJUEGOS Nº 1479</t>
  </si>
  <si>
    <t>AVENIDA ROCA 965</t>
  </si>
  <si>
    <t>9000</t>
  </si>
  <si>
    <t>4483107/0297</t>
  </si>
  <si>
    <t>SANTIAGO DE CHILE 18</t>
  </si>
  <si>
    <t>COLONIA OFICIAL 5   GRAL CAMPOS</t>
  </si>
  <si>
    <t>E3216</t>
  </si>
  <si>
    <t>ESCUELA ESPECIAL Nº502 MERCEDES DE SAN MARTIN</t>
  </si>
  <si>
    <t>CASTELLI E/CANAVESIO Y MORENO 223  Barrio Padres Gonzalez</t>
  </si>
  <si>
    <t>6000</t>
  </si>
  <si>
    <t>43-4288</t>
  </si>
  <si>
    <t>E.E.P. Nº 801 -HUGO ANGEL CORONEL-</t>
  </si>
  <si>
    <t>LOTE 33   PARAJE EL ARENAL</t>
  </si>
  <si>
    <t>507278</t>
  </si>
  <si>
    <t>C.E.R. NRO 265 BRIGADIER GENERAL JUAN GREGORIO LAS HERAS</t>
  </si>
  <si>
    <t>PARAJE LAS HIGUERITAS</t>
  </si>
  <si>
    <t>S3013</t>
  </si>
  <si>
    <t>420418</t>
  </si>
  <si>
    <t>ESCUELA NEWTON</t>
  </si>
  <si>
    <t>Paul Groussac 1153</t>
  </si>
  <si>
    <t>5501</t>
  </si>
  <si>
    <t>4204647/5240831</t>
  </si>
  <si>
    <t>ESCUELA DE NIVEL INICIAL MUNICIPAL Nº 2404</t>
  </si>
  <si>
    <t>Ceferino Namuncurá 354 Área 12</t>
  </si>
  <si>
    <t>U9103</t>
  </si>
  <si>
    <t>4482513</t>
  </si>
  <si>
    <t>JOSE MARIA SOBRAL TECNICA 1</t>
  </si>
  <si>
    <t>SAN MARTIN 1067</t>
  </si>
  <si>
    <t>424123</t>
  </si>
  <si>
    <t>FRAY CAYETANO JOSE RODRIGUEZ</t>
  </si>
  <si>
    <t>BAJO LAS CUMBRES S/N   FINCA CARTELLONE - BAJO LAS CUMBRES S/N</t>
  </si>
  <si>
    <t>M5509</t>
  </si>
  <si>
    <t>153845538</t>
  </si>
  <si>
    <t>U.E.G.P. Nº15(U.E.P. Nº15)INSTITUTO PRIVADO CHACO</t>
  </si>
  <si>
    <t>RAUL B.DIAZ 150</t>
  </si>
  <si>
    <t>H3500</t>
  </si>
  <si>
    <t>4440144</t>
  </si>
  <si>
    <t>CBSR EPEP Nº 509</t>
  </si>
  <si>
    <t>LOTE 47 LOTE 47 - LAS LOMITAS</t>
  </si>
  <si>
    <t>P3630</t>
  </si>
  <si>
    <t>NUCLEO III - JARDIN DE INFANTES NUCLEADO NRO 159</t>
  </si>
  <si>
    <t>FREYRE 480 SARMIENTO</t>
  </si>
  <si>
    <t>S3560</t>
  </si>
  <si>
    <t>423408</t>
  </si>
  <si>
    <t>INSTITUTO SANTA CLARA DE ASIS</t>
  </si>
  <si>
    <t>SALADO E/ ALVARELLOS Y AV. CRISTIANIA 65  SAN ALBERTO</t>
  </si>
  <si>
    <t>1765</t>
  </si>
  <si>
    <t>4694-9910</t>
  </si>
  <si>
    <t>INSTITUTO VUELTA DEL OMBU I-38</t>
  </si>
  <si>
    <t>AV.CIRCUNVALACION SUR Y RUTA NAC.Nº 14</t>
  </si>
  <si>
    <t>482442/481064</t>
  </si>
  <si>
    <t>EJERCITO ARGENTINO 59</t>
  </si>
  <si>
    <t>DISTRITO SAUCE AL NORTE</t>
  </si>
  <si>
    <t>E3174</t>
  </si>
  <si>
    <t>PEDRO IGNACIO ANZORENA</t>
  </si>
  <si>
    <t>Jardín Aeroparque</t>
  </si>
  <si>
    <t>5539</t>
  </si>
  <si>
    <t>ESCUELA PRIMARIA P/ADOLESC.Y ADULTOS Nº 26 MANUEL BELGRANO</t>
  </si>
  <si>
    <t>BUENOS AIRES 1066</t>
  </si>
  <si>
    <t>381907</t>
  </si>
  <si>
    <t>ESCUELA DEL PARQUE</t>
  </si>
  <si>
    <t>BOGOTA 123 CABALLITO</t>
  </si>
  <si>
    <t>C1405</t>
  </si>
  <si>
    <t>4958-6100</t>
  </si>
  <si>
    <t>ESC. ESPECIAL A.L.P.I.</t>
  </si>
  <si>
    <t>DELFIN GALLO 950  MISMA MANZANA QUE EL HOSPITAL AVELLANEDA</t>
  </si>
  <si>
    <t>4000</t>
  </si>
  <si>
    <t>E.E.M.P.A. NRO 1207 8 de Septiembre</t>
  </si>
  <si>
    <t>URUGUAY 1262 DOMINGO MATHEU</t>
  </si>
  <si>
    <t>4729725</t>
  </si>
  <si>
    <t>ESC. RICARDO ROJAS</t>
  </si>
  <si>
    <t>CAMINO VECINAL S/Nº   1 KM AL SUR DE RUTA Nº 323 Y CAPILLA VIRGEN DESATANUDOS</t>
  </si>
  <si>
    <t>T4111</t>
  </si>
  <si>
    <t>ESC. TEC. Nº 37 HOGAR NAVAL STELLA MARIS DE 11</t>
  </si>
  <si>
    <t>PERGAMINO 211 FLORESTA</t>
  </si>
  <si>
    <t>4612-3220</t>
  </si>
  <si>
    <t>E.E.P. Nº  208</t>
  </si>
  <si>
    <t>LOTE 221-PJE.PPA.ALSINA-COL.GRAL.NECOCHEA</t>
  </si>
  <si>
    <t>H3718</t>
  </si>
  <si>
    <t>380921</t>
  </si>
  <si>
    <t>ESCUELA PRIMARIA NRO.226 RUCA PUÑEÑ</t>
  </si>
  <si>
    <t>RUTA NACIONAL 250 KM. 271   CUI 074</t>
  </si>
  <si>
    <t>R8363</t>
  </si>
  <si>
    <t>497107</t>
  </si>
  <si>
    <t>I.P.E.T. Nº 106 REMEDIOS ESCALADA DE SAN MARTIN</t>
  </si>
  <si>
    <t>MALVINAS ARGENTINAS  MARIA AUXILIADORA SERREZUELA</t>
  </si>
  <si>
    <t>X5270</t>
  </si>
  <si>
    <t>492070</t>
  </si>
  <si>
    <t>ESTEBAN DE LUCA</t>
  </si>
  <si>
    <t>ADOLFO ALSINA 2499 BALVANERA</t>
  </si>
  <si>
    <t>C1090</t>
  </si>
  <si>
    <t>4951-8758</t>
  </si>
  <si>
    <t>ELENA LONGHI DE BUSTOS</t>
  </si>
  <si>
    <t>CALLE PUBLICA   EL PANTANO P/PEDANIA CAMINIAGA</t>
  </si>
  <si>
    <t>X5244</t>
  </si>
  <si>
    <t>15648123</t>
  </si>
  <si>
    <t>ESCUELA PRIMARIA Nº 532 GENDARMERIA NACIONAL</t>
  </si>
  <si>
    <t>ANGUA 4ª SECCIÓN</t>
  </si>
  <si>
    <t>15483783</t>
  </si>
  <si>
    <t>CENTRO EDUCATIVO DE NIVEL SECUNDARIO NRO.19</t>
  </si>
  <si>
    <t>NEUQUEN 262 SANTA CLARA ESC. 263</t>
  </si>
  <si>
    <t>02920 421794</t>
  </si>
  <si>
    <t>ESC. SECUNDARIA JOSE MARIANO GOMEZ</t>
  </si>
  <si>
    <t>SAN MARTIN Y ALVAREZ CONDARCO  25 DE MAYO SAN MARTIN Y ALVAREZ CONDARCO</t>
  </si>
  <si>
    <t>T4128</t>
  </si>
  <si>
    <t>4811151</t>
  </si>
  <si>
    <t>EPES Nº 2 BATALLA DE MAIPU</t>
  </si>
  <si>
    <t>AV. NESTOR KICHNER  CENTRO AV. NESTOR KICHNER Y SARMIENTO</t>
  </si>
  <si>
    <t>P3606</t>
  </si>
  <si>
    <t>4461002</t>
  </si>
  <si>
    <t>ESCUELA DE EDUCACIÓN PRIMARIA Nº6 MANUEL BELGRANO</t>
  </si>
  <si>
    <t>PONTAUT S/N</t>
  </si>
  <si>
    <t>7406</t>
  </si>
  <si>
    <t>15-45-3601</t>
  </si>
  <si>
    <t>ESCUELA DE EDUCACIÓN PRIMARIA Nº3 JOSÉ MANUEL ESTRADA</t>
  </si>
  <si>
    <t>ALBERDI (E/ ARROLO Y BISCIOTI) 700</t>
  </si>
  <si>
    <t>7635</t>
  </si>
  <si>
    <t>44-0063</t>
  </si>
  <si>
    <t>0-011 SUYAY</t>
  </si>
  <si>
    <t>CATAMARCA 1600</t>
  </si>
  <si>
    <t>4378386</t>
  </si>
  <si>
    <t>ESCUELA DE EDUCACIÓN PRIMARIA Nº34 MAXIMO LEDESMA</t>
  </si>
  <si>
    <t>CUARTEL IX S/N  LA BARRANCOSA</t>
  </si>
  <si>
    <t>7260</t>
  </si>
  <si>
    <t>406759</t>
  </si>
  <si>
    <t>OLEGARIO RODRIGUEZ</t>
  </si>
  <si>
    <t>CALLE PUBLICA   LAS PALMAS</t>
  </si>
  <si>
    <t>X5280</t>
  </si>
  <si>
    <t>15636176</t>
  </si>
  <si>
    <t>JARDÍN DE INFANTES SAN MAURICIO</t>
  </si>
  <si>
    <t>LUCIANO TORRENT Y VARSOBIA 1095</t>
  </si>
  <si>
    <t>1759</t>
  </si>
  <si>
    <t>42-1225</t>
  </si>
  <si>
    <t>SUBOFICIAL HUGO ALBERTO LEPEZ</t>
  </si>
  <si>
    <t>MIGUEL CANE</t>
  </si>
  <si>
    <t>5541</t>
  </si>
  <si>
    <t>4471687</t>
  </si>
  <si>
    <t>ESCUELA SAN MARTIN</t>
  </si>
  <si>
    <t>DEAN FUNES 624 CENTRO SAMPACHO</t>
  </si>
  <si>
    <t>X5829</t>
  </si>
  <si>
    <t>439907</t>
  </si>
  <si>
    <t>ALVAREZ CONDARCO</t>
  </si>
  <si>
    <t>CALLE PUBLICA S/N  LOTE 94</t>
  </si>
  <si>
    <t>M5624</t>
  </si>
  <si>
    <t>02625-491237 D</t>
  </si>
  <si>
    <t>E.E.S. ORIENTADA NRO 599</t>
  </si>
  <si>
    <t>AVENIDA PEÑALOZA  9500</t>
  </si>
  <si>
    <t>4579107</t>
  </si>
  <si>
    <t>JARDIN DE INFANTES Nº 80 MAGDALENA GUEMES DE TEJADA</t>
  </si>
  <si>
    <t>LOTE 14-(FUNCIONA EN EGB Nº 202)</t>
  </si>
  <si>
    <t>H3545</t>
  </si>
  <si>
    <t>ESCUELA PART. INC. NRO 1030 SAN FRANCISCO DE ASIS</t>
  </si>
  <si>
    <t>AVENIDA PUCCIO 527 ALBERDI</t>
  </si>
  <si>
    <t>4552148</t>
  </si>
  <si>
    <t>E.E.P. Nº  152</t>
  </si>
  <si>
    <t>LOTE 9-PJE.PPA.LA PORTEÑA</t>
  </si>
  <si>
    <t>499757</t>
  </si>
  <si>
    <t>JOSE DE SAN MARTIN</t>
  </si>
  <si>
    <t>RUTA E 86   PUNTA DE AGUA P/ADELIA MARIA</t>
  </si>
  <si>
    <t>X5839</t>
  </si>
  <si>
    <t>156544749</t>
  </si>
  <si>
    <t>JARDIN DE INFANTES NRO 323 HÉROES DE BELGRANO</t>
  </si>
  <si>
    <t>ALMIRANTE BROWN 2782 ESTE</t>
  </si>
  <si>
    <t>420393</t>
  </si>
  <si>
    <t>ESC. Nº 349: FRANCISCO RAMIREZ</t>
  </si>
  <si>
    <t>R. NAC. N°14- KM 922    R. NAC. N°14- KM 922-PDA. TRIUNFO-</t>
  </si>
  <si>
    <t>15550405(sms)/691963(llamadas)</t>
  </si>
  <si>
    <t>ESC. N° 292 DIPUTADO ROBERTO PAEZ MONTERO</t>
  </si>
  <si>
    <t>LA CAÑADA</t>
  </si>
  <si>
    <t>D5701</t>
  </si>
  <si>
    <t>ESCUELA N° 164</t>
  </si>
  <si>
    <t>PIPANACO</t>
  </si>
  <si>
    <t>K5319</t>
  </si>
  <si>
    <t>INSTITUTO DE FORMACION DOCENTE CONTINUA</t>
  </si>
  <si>
    <t>ISLAS MALVINAS Y ALEMANDRI</t>
  </si>
  <si>
    <t>R8520</t>
  </si>
  <si>
    <t>430620</t>
  </si>
  <si>
    <t>COL. SANTA RITA</t>
  </si>
  <si>
    <t>AVDA. SANTO CRISTO Y LEOCADIO PAZ   INGENIO SAN JUAN ING. SAN JUAN</t>
  </si>
  <si>
    <t>T4109</t>
  </si>
  <si>
    <t>4378367</t>
  </si>
  <si>
    <t>ESCUELA PRIMARIA NRO.251 25 DE MAYO</t>
  </si>
  <si>
    <t>ISLAS MALVINAS ARGENTINAS 465 25 DE MAYO EEBA 26 CENTRO 01  INST.SUP.NO UNIV.</t>
  </si>
  <si>
    <t>R8532</t>
  </si>
  <si>
    <t>481083</t>
  </si>
  <si>
    <t>ESCUELA N° 957 REMEDIOS ESCALADA DE SAN MARTIN</t>
  </si>
  <si>
    <t>LA RAMADA   LA RAMADA</t>
  </si>
  <si>
    <t>G4301</t>
  </si>
  <si>
    <t>Tierra del Fuego</t>
  </si>
  <si>
    <t>C.E.N.S. Nº 18 - ANEXO ESC. Nº 10</t>
  </si>
  <si>
    <t>ANTARTIDA ARGENTINA 950 LOS LUPINOS</t>
  </si>
  <si>
    <t>V9420</t>
  </si>
  <si>
    <t>425568</t>
  </si>
  <si>
    <t>JARDÍN DE INFANTES Nº902 MARIQUITA SANCHEZ DE THOMPSON</t>
  </si>
  <si>
    <t>SARMIENTO (E/ RIVADAVIA Y LIBERTAD) 542</t>
  </si>
  <si>
    <t>6337</t>
  </si>
  <si>
    <t>49-0117</t>
  </si>
  <si>
    <t>J.I.N. 7</t>
  </si>
  <si>
    <t>AV. LIBERTAD  CENTRO</t>
  </si>
  <si>
    <t>4512</t>
  </si>
  <si>
    <t>430910</t>
  </si>
  <si>
    <t>ESCUELA DE EDUCACIÓN PRIMARIA Nº27 EVA DUARTE</t>
  </si>
  <si>
    <t>BUENOS AIRES 1310  LOS NARANJOS</t>
  </si>
  <si>
    <t>1864</t>
  </si>
  <si>
    <t>42-1871</t>
  </si>
  <si>
    <t>INSTITUTO SAGRADA FAMILIA</t>
  </si>
  <si>
    <t>PEDRO GOENAGA 775</t>
  </si>
  <si>
    <t>1913</t>
  </si>
  <si>
    <t>45-2441</t>
  </si>
  <si>
    <t>ESCUELA Nº 2-047</t>
  </si>
  <si>
    <t>COMANDANTE TORRES 1º PISO 150 CIUDAD HOSPITAL TEODORO SHESTAKOW</t>
  </si>
  <si>
    <t>M5600</t>
  </si>
  <si>
    <t>02627-423269</t>
  </si>
  <si>
    <t>J.I.N. 27</t>
  </si>
  <si>
    <t>TEODORO SANCHEZ DE BUSTAMANTE   CENTRO</t>
  </si>
  <si>
    <t>4518</t>
  </si>
  <si>
    <t>498043</t>
  </si>
  <si>
    <t>CENTRO DE EDUCACION FISICA NRO 5 PROFESOR OSCAR GIANNONE</t>
  </si>
  <si>
    <t>CHACABUCO 1397 MARTIN</t>
  </si>
  <si>
    <t>4721369</t>
  </si>
  <si>
    <t>ESCUELA N° 371</t>
  </si>
  <si>
    <t>LA RESERVA   LA RESERVA</t>
  </si>
  <si>
    <t>ESCUELA DE NIVEL INICIAL Nº 223 CABO 1º MENDEZ</t>
  </si>
  <si>
    <t>SAN MARTIN  565 25 DE MAYO ACCESO NORTE</t>
  </si>
  <si>
    <t>4816810</t>
  </si>
  <si>
    <t>ESCUELA NRO 411 JUAN BAUTISTA ALBERDI</t>
  </si>
  <si>
    <t>AMEGHINO 626 JOSE DHO</t>
  </si>
  <si>
    <t>S3070</t>
  </si>
  <si>
    <t>422009</t>
  </si>
  <si>
    <t>JOSE MIGUEL GRANEROS</t>
  </si>
  <si>
    <t>LA FLORESTA MOYANO S/N</t>
  </si>
  <si>
    <t>M5535</t>
  </si>
  <si>
    <t>4493153</t>
  </si>
  <si>
    <t>Jardin de Infantes Nucleado Nº 0-177 (1-116))</t>
  </si>
  <si>
    <t>Salta 1050</t>
  </si>
  <si>
    <t>ESCUELA NRO 1339 INGENIERO ENRIQUE MOSCONI</t>
  </si>
  <si>
    <t>JOSE INGENIEROS 1850 FONAVI OESTE</t>
  </si>
  <si>
    <t>435466</t>
  </si>
  <si>
    <t>PROFESORA AURORA A. TORRES</t>
  </si>
  <si>
    <t>COSTA CANAL MONTECASEROS</t>
  </si>
  <si>
    <t>154649545</t>
  </si>
  <si>
    <t>ESCUELA DE EDUCACIÓN PRIMARIA Nº37 DR. ADOLFO ALSINA</t>
  </si>
  <si>
    <t>COLONIA EL MATE S/N</t>
  </si>
  <si>
    <t>6400</t>
  </si>
  <si>
    <t>674581</t>
  </si>
  <si>
    <t>LA CASA DEL RATON MIKEY</t>
  </si>
  <si>
    <t>SAN JUAN</t>
  </si>
  <si>
    <t>490054</t>
  </si>
  <si>
    <t>U.G.L. Nº 01 (Ext. Esc. Nº 367)</t>
  </si>
  <si>
    <t>Ruta Prov. Nº23-Pje.Campo Alegre</t>
  </si>
  <si>
    <t>3366</t>
  </si>
  <si>
    <t>15406635</t>
  </si>
  <si>
    <t>ESCUELA DE EDUCACIÓN PRIMARIA Nº21 ALMIRANTE GUILLERMO BROWN</t>
  </si>
  <si>
    <t>HEROES DE MALVINAS S/N  BATERIAS</t>
  </si>
  <si>
    <t>8113</t>
  </si>
  <si>
    <t>43-3543</t>
  </si>
  <si>
    <t>ESC. ADULTOS Nº 13</t>
  </si>
  <si>
    <t>AVDA. LOS PIONEROS 645 VILLA FALK AVDA. LOS PIONEROS 645 Y 9 DE JULIO-( ESC. 284)</t>
  </si>
  <si>
    <t>415419</t>
  </si>
  <si>
    <t>ESCUELA PART. INC. NRO 1425 NUESTRA SEÑORA DE LA PAZ</t>
  </si>
  <si>
    <t>AVENIDA ARGENTINA 520 PUEBLO NUEVO</t>
  </si>
  <si>
    <t>S2124</t>
  </si>
  <si>
    <t>4921347</t>
  </si>
  <si>
    <t>INST. SUP. DE FORM. DOCENTE SAN JOSE</t>
  </si>
  <si>
    <t>RIVADAVIA 245 CENTRO LABOULAYE</t>
  </si>
  <si>
    <t>X6120</t>
  </si>
  <si>
    <t>427300</t>
  </si>
  <si>
    <t>ANEXO Nº1 DE ESCUELA DE EDUCACIÓN SECUNDARIA Nº1</t>
  </si>
  <si>
    <t>RUTA PROVINCIAL 62 KM. 21 S/N</t>
  </si>
  <si>
    <t>7119</t>
  </si>
  <si>
    <t>49-0209</t>
  </si>
  <si>
    <t>JARDIN DE INFANTES NRO 168 ANTONIO BERNI</t>
  </si>
  <si>
    <t>AVENIDA DOCTOR VICENTE PACIELLO 1161</t>
  </si>
  <si>
    <t>S2148</t>
  </si>
  <si>
    <t>498260</t>
  </si>
  <si>
    <t>INSTITUTO EDUCACIONAL DUAYEN</t>
  </si>
  <si>
    <t>BALLIVIAN 2230 VILLA ORTUZAR 2236</t>
  </si>
  <si>
    <t>C1431</t>
  </si>
  <si>
    <t>4521-6023</t>
  </si>
  <si>
    <t>E.E.M.P.A NRO 1334</t>
  </si>
  <si>
    <t>ESTANISLAO LOPEZ S/N</t>
  </si>
  <si>
    <t>S3551</t>
  </si>
  <si>
    <t>490341</t>
  </si>
  <si>
    <t>ESC. N° 178 - RICARDO BENJAMIN ROMERO</t>
  </si>
  <si>
    <t>LOS GRAMAJOS</t>
  </si>
  <si>
    <t>T4159</t>
  </si>
  <si>
    <t>3865 - 623421</t>
  </si>
  <si>
    <t>ESCUELA RAMON LISTA</t>
  </si>
  <si>
    <t>IBERA 5382</t>
  </si>
  <si>
    <t>42-4328</t>
  </si>
  <si>
    <t>CENTRO DE EDUCACION BASICA PARA ADULTOS NRO. 7</t>
  </si>
  <si>
    <t>VINTER 850 PADRE A.STEFENELLI CEM 107</t>
  </si>
  <si>
    <t>ESCUELA DE EDUCACIÓN SECUNDARIA AGRARIA Nº1 EZEQUIEL MARTINEZ ESTRADA</t>
  </si>
  <si>
    <t>AVDA. EL PAREDON 1515</t>
  </si>
  <si>
    <t>8175</t>
  </si>
  <si>
    <t>49-1209</t>
  </si>
  <si>
    <t>DR. BERNARDO HOUSSAY 16</t>
  </si>
  <si>
    <t>RUTA PPROV.20   DISTRITO FRANCISCO RAMIREZ-PARAJE ARROYO LAS TUNAS</t>
  </si>
  <si>
    <t>SAN LEONARDO MURIALDO EX N° 1034</t>
  </si>
  <si>
    <t>EX-COMBATIENTES DE MALVINAS 166 JUAN D.PERON</t>
  </si>
  <si>
    <t>A4190</t>
  </si>
  <si>
    <t>482089</t>
  </si>
  <si>
    <t>CERRO ACONCAGUA</t>
  </si>
  <si>
    <t>LAGUNA DE GUANACACHE 1570 OBRAS SANITARIAS</t>
  </si>
  <si>
    <t>4395116</t>
  </si>
  <si>
    <t>CAPITAN JUAN DE SAN MARTIN Y GOMEZ</t>
  </si>
  <si>
    <t>NOGOYA 2557 VILLA DEL PARQUE</t>
  </si>
  <si>
    <t>C1417</t>
  </si>
  <si>
    <t>4501-1166</t>
  </si>
  <si>
    <t>ESCUELA NRO 9 JUAN JOSE PASO</t>
  </si>
  <si>
    <t>SAN MARTIN 3459 RECOLETA</t>
  </si>
  <si>
    <t>4572975*2975</t>
  </si>
  <si>
    <t>J.I.N. 28</t>
  </si>
  <si>
    <t>SAN MARTIN 1272 CENTRO</t>
  </si>
  <si>
    <t>4228530</t>
  </si>
  <si>
    <t>ESCUELA DE EDUCACIÓN SECUNDARIA Nº1 CESÁREO NAREDO</t>
  </si>
  <si>
    <t>26 DE JULIO E/ ETCHEVERRY Y HERNANDEZ S/N</t>
  </si>
  <si>
    <t>6439</t>
  </si>
  <si>
    <t>ESCUELA N° 929</t>
  </si>
  <si>
    <t>TUSCA POZO   TUSCA POZO</t>
  </si>
  <si>
    <t>G4353</t>
  </si>
  <si>
    <t>ESC. N° 31 MARIANO MORENO</t>
  </si>
  <si>
    <t>LAVALLE 339 CENTRO</t>
  </si>
  <si>
    <t>D5730</t>
  </si>
  <si>
    <t>02657-421975</t>
  </si>
  <si>
    <t>ESCUELA DE EDUCACIÓN PRIMARIA Nº5 DOMINGO FAUSTINO SARMIENTO</t>
  </si>
  <si>
    <t>AMENEDO Y DE MARIA 1281</t>
  </si>
  <si>
    <t>1846</t>
  </si>
  <si>
    <t>4294-2183</t>
  </si>
  <si>
    <t>ESCUELA PRIMARIA  51 ALBERGUE</t>
  </si>
  <si>
    <t>SIN NOMBRE   A 800 mts de Ruta Provincial 23</t>
  </si>
  <si>
    <t>8373</t>
  </si>
  <si>
    <t>490630/4495200 INT 1177/02972-490630</t>
  </si>
  <si>
    <t>JARDÍN DE INFANTES Nº907 MERCEDES DE SAN MARTIN</t>
  </si>
  <si>
    <t>LAS HERAS ESQ. CHICLANA 41</t>
  </si>
  <si>
    <t>8118</t>
  </si>
  <si>
    <t>491-8037</t>
  </si>
  <si>
    <t>EPEP Nº414</t>
  </si>
  <si>
    <t>LOTE 1</t>
  </si>
  <si>
    <t>INSTITUTO DE EDUCACION PRIMARIA 17 DE SETIEMBRE - CEDEMS</t>
  </si>
  <si>
    <t>AV. FASCIO 934 CENTRO</t>
  </si>
  <si>
    <t>4244433</t>
  </si>
  <si>
    <t>BIG BEN SCHOOL</t>
  </si>
  <si>
    <t>TUCUMAN 367 CENTRO</t>
  </si>
  <si>
    <t>4214723</t>
  </si>
  <si>
    <t>ESC. MAESTRO MARIO ENRIQUE CASELLA</t>
  </si>
  <si>
    <t>MADRID S/N  GAMBARTE MADRID S/N - INGENIO SANTA BARBARA</t>
  </si>
  <si>
    <t>T4157</t>
  </si>
  <si>
    <t>ESCUELA TECNICA N° 6 COMANDANTE MANUEL BESARES</t>
  </si>
  <si>
    <t>Av. Bolivia  198 Banfield Entre calles Ramón Chávez y Dorrego</t>
  </si>
  <si>
    <t>4272246</t>
  </si>
  <si>
    <t>FUNDACION NAZARET</t>
  </si>
  <si>
    <t>LIBERTAD 575</t>
  </si>
  <si>
    <t>0260-4023916</t>
  </si>
  <si>
    <t>ESC. ADULTOS Nº 45</t>
  </si>
  <si>
    <t>Av. Sarmiento  Centro Frente a la Municipalidad</t>
  </si>
  <si>
    <t>3351</t>
  </si>
  <si>
    <t>154510769</t>
  </si>
  <si>
    <t>ESCUELA PARA ADULTOS Nº3 ANTARTIDA ARGENTINA</t>
  </si>
  <si>
    <t>Calle 3  Ampliacion 1º de Mayo LA BANDA</t>
  </si>
  <si>
    <t>COLEGIO SAN JOSE</t>
  </si>
  <si>
    <t>ALEM E/ TEDIN Y PRIMERA JUNTA 588</t>
  </si>
  <si>
    <t>42-4580</t>
  </si>
  <si>
    <t>ESC.N°197 CABO PRINC.JULIO CESAR FUENTES</t>
  </si>
  <si>
    <t>F5380</t>
  </si>
  <si>
    <t>ESC. N° 196 MAESTRA MARIA MITCHELL DE RAMIREZ</t>
  </si>
  <si>
    <t>EL CALDEN</t>
  </si>
  <si>
    <t>D5713</t>
  </si>
  <si>
    <t>ESCUELA Nº 202 JOSE LUIS NAVAJAS</t>
  </si>
  <si>
    <t>JULIO A.ROCA Y MANUEL OCAMPO</t>
  </si>
  <si>
    <t>JINZ N°4 JUAN IGNACIO GORRITI</t>
  </si>
  <si>
    <t>RUTA 20 KM 910</t>
  </si>
  <si>
    <t>ESCUELA DE EDUCACIÓN PRIMARIA Nº33 NICOLAS MARINO</t>
  </si>
  <si>
    <t>12 E/ 5 Y 7 380</t>
  </si>
  <si>
    <t>8148</t>
  </si>
  <si>
    <t>42-1168</t>
  </si>
  <si>
    <t>NENI Nº 02 (Sede ESC. Nº 03)</t>
  </si>
  <si>
    <t>SANTA FE 434 CENTRO SANTA FE Y BUENOS AIRES</t>
  </si>
  <si>
    <t>154223334/4616130</t>
  </si>
  <si>
    <t>ESCUELA PRIMARIA NRO.337 “VALLE NUEVO”</t>
  </si>
  <si>
    <t>DE LOS NIÑOS S/N USINA CTRO.02 EEBA 11</t>
  </si>
  <si>
    <t>R8430</t>
  </si>
  <si>
    <t>4493274</t>
  </si>
  <si>
    <t>EPEP Nº419</t>
  </si>
  <si>
    <t>CAMPO DEL HACHA</t>
  </si>
  <si>
    <t>ESCUELA DE EDUCACIÓN PRIMARIA Nº12 MARIANO RONDEAU</t>
  </si>
  <si>
    <t>S/N  LA PALMA</t>
  </si>
  <si>
    <t>6667</t>
  </si>
  <si>
    <t>513522</t>
  </si>
  <si>
    <t>CENTRO DE EDUCACION ESPECIAL MIRLO</t>
  </si>
  <si>
    <t>LAS ARTES S/N CENTRO</t>
  </si>
  <si>
    <t>476908</t>
  </si>
  <si>
    <t>CENTRO DE EDUCACION BASICA DE ADULTOS N° 071</t>
  </si>
  <si>
    <t>2ª PASAJE  LA VIOLETAS LA VIOLETAS</t>
  </si>
  <si>
    <t>G4230</t>
  </si>
  <si>
    <t>PROGRAMA BUENA COSECHA EL CEPILLO</t>
  </si>
  <si>
    <t>el cepillo</t>
  </si>
  <si>
    <t>405789</t>
  </si>
  <si>
    <t>E.E.S. ORIENTADA PART. INC. NRO 8043 PEDRO J. CRISTIA</t>
  </si>
  <si>
    <t>CAYETANO SILVA 1390 LISANDRO DE LA TORRE</t>
  </si>
  <si>
    <t>4300871/6960</t>
  </si>
  <si>
    <t>INSTITUTO DE EDUCACION SUPERIOR N 7 POPULORUM PROGRESSIO</t>
  </si>
  <si>
    <t>MARIANO MORENO 1368 HERMINIO ARRIETA</t>
  </si>
  <si>
    <t>424494</t>
  </si>
  <si>
    <t>C.E.P.A. NRO 198</t>
  </si>
  <si>
    <t>LAS HERAS 705 SAN MIGUEL</t>
  </si>
  <si>
    <t>4710797</t>
  </si>
  <si>
    <t>JARDIN DE INFANTES Nº 10 GRAL. MARTIN MIGUEL DE GÜEMES</t>
  </si>
  <si>
    <t>CAMPAÑA DEL DESIERTO 1438</t>
  </si>
  <si>
    <t>Z9405</t>
  </si>
  <si>
    <t>491438</t>
  </si>
  <si>
    <t>INSTITUTO JUAN PABLO II</t>
  </si>
  <si>
    <t>Saenz Peña 576  SUR</t>
  </si>
  <si>
    <t>4205711</t>
  </si>
  <si>
    <t>INSTITUTO SAN AGUSTIN</t>
  </si>
  <si>
    <t>AV.MEEKS 761</t>
  </si>
  <si>
    <t>1834</t>
  </si>
  <si>
    <t>4245-2965</t>
  </si>
  <si>
    <t>ESCUELA SECUNDARIA 5  SABA Z HERNANDEZ</t>
  </si>
  <si>
    <t>RIVADAVIA 767</t>
  </si>
  <si>
    <t>E3156</t>
  </si>
  <si>
    <t>491061</t>
  </si>
  <si>
    <t>N.R.E.S. ORIENTADA NRO 1033</t>
  </si>
  <si>
    <t>CAMPO LA AMISTAD</t>
  </si>
  <si>
    <t>S2521</t>
  </si>
  <si>
    <t>462744</t>
  </si>
  <si>
    <t>ESCUELA ESPECIAL DRA. CAROLINA ANA MOSCA</t>
  </si>
  <si>
    <t>BRASIL  GUEMES B° GUEMES</t>
  </si>
  <si>
    <t>X5000</t>
  </si>
  <si>
    <t>4333446</t>
  </si>
  <si>
    <t>WALT DISNEY</t>
  </si>
  <si>
    <t>RUTA PROV 155 S/N</t>
  </si>
  <si>
    <t>J5425</t>
  </si>
  <si>
    <t>4307614</t>
  </si>
  <si>
    <t>JUAN JOSE MILLAN 109</t>
  </si>
  <si>
    <t>9 DE julio 2112</t>
  </si>
  <si>
    <t>E3260</t>
  </si>
  <si>
    <t>03442-440740</t>
  </si>
  <si>
    <t>CENTRO DE ALFABETIZACION NRO 128</t>
  </si>
  <si>
    <t>ESPORA 488 LA PALOMA CENTRO DE ALFABETIZACION Nº128</t>
  </si>
  <si>
    <t>4924111</t>
  </si>
  <si>
    <t>COLEGIO DEL CARMEN Y SAN JOSE</t>
  </si>
  <si>
    <t>JUNIN 719</t>
  </si>
  <si>
    <t>4423727</t>
  </si>
  <si>
    <t>ESCUELA DE EDUCACIÓN PRIMARIA Nº26 MAGDALENA GÜEMES DE TEJADA</t>
  </si>
  <si>
    <t>207 E/516 Y 516 BIS S/N</t>
  </si>
  <si>
    <t>1903</t>
  </si>
  <si>
    <t>491-6636</t>
  </si>
  <si>
    <t>COLEGIO PROVINCIAL DE PUNTA DE LOS LLANOS</t>
  </si>
  <si>
    <t>PUBLICA 12</t>
  </si>
  <si>
    <t>F5384</t>
  </si>
  <si>
    <t>03826-429638</t>
  </si>
  <si>
    <t>JIN N°9 - ANEXO 07 EN ESCUELA PRIMARIA Nº12</t>
  </si>
  <si>
    <t>CALLE PRINCIPAL</t>
  </si>
  <si>
    <t>K5341</t>
  </si>
  <si>
    <t>ESC. TEC. Nº 32 GRAL JOSE DE SAN MARTIN DE 14</t>
  </si>
  <si>
    <t>TEODORO GARCIA 3899 CHACARITA</t>
  </si>
  <si>
    <t>4551-9121</t>
  </si>
  <si>
    <t>INSTITUTO DE FORMACIÓN DOCENTE  7</t>
  </si>
  <si>
    <t>ROCA JULIO ARGENTINO  669  AL LADO DEL CONCEJO DELIBERANTE</t>
  </si>
  <si>
    <t>8347</t>
  </si>
  <si>
    <t>499352</t>
  </si>
  <si>
    <t>ESC. Nº 834</t>
  </si>
  <si>
    <t>PICADA BRASIL-LOTE 39-SECC 5   LIMITE ENTRE CAMPO GRANDE Y A. DEL VALLE</t>
  </si>
  <si>
    <t>N3362</t>
  </si>
  <si>
    <t>15569153/304050/499567</t>
  </si>
  <si>
    <t>ESC. ESPECIAL INMACULADA CONCEPCION</t>
  </si>
  <si>
    <t>JOSE HAIMES 2700 RIERA</t>
  </si>
  <si>
    <t>T4146</t>
  </si>
  <si>
    <t>426753</t>
  </si>
  <si>
    <t>ESCUELA DE EDUCACIÓN PRIMARIA Nº37 NARCISO DEL VALLE</t>
  </si>
  <si>
    <t>CUARTEL XIII RUTA 30 KM 8 S/N  TOME Y TRAIGA</t>
  </si>
  <si>
    <t>473261</t>
  </si>
  <si>
    <t>JARDIN DE INFANTES NRO 46 DOCTOR ALBERT SCHWEITZER</t>
  </si>
  <si>
    <t>MATIENZO 1298 AZCUENAGA</t>
  </si>
  <si>
    <t>4727570</t>
  </si>
  <si>
    <t>ESTRELLITA LUMINOSA</t>
  </si>
  <si>
    <t>LIHUE MARIANO MORENO MANZANA 32-LOTE 2 Y3</t>
  </si>
  <si>
    <t>M5521</t>
  </si>
  <si>
    <t>4-458686</t>
  </si>
  <si>
    <t>ESCUELA DOCTOR ALFREDO CALCAGNO</t>
  </si>
  <si>
    <t>PASO DE LOS ANDES S/N</t>
  </si>
  <si>
    <t>J5463</t>
  </si>
  <si>
    <t>4302051</t>
  </si>
  <si>
    <t>CENTRO DE ADULTOS Nº718/04</t>
  </si>
  <si>
    <t>presidente peron</t>
  </si>
  <si>
    <t>ESCUELA DEL NIVEL SECUNDARIO DE VILLA FIGUEROA Sede de Agrupamientos 86117 y 86118</t>
  </si>
  <si>
    <t>Ruta Nº 2 San Francisco Solano    Figueroa</t>
  </si>
  <si>
    <t>ESC. N° 50 - SANTA CECILIA</t>
  </si>
  <si>
    <t>Av. Cesareo Segura S/N   LOS ZAZOS</t>
  </si>
  <si>
    <t>T4137</t>
  </si>
  <si>
    <t>03892 427017</t>
  </si>
  <si>
    <t>INSTITUTO MODELO SAN MARTÍN DE LOS ANDES</t>
  </si>
  <si>
    <t>AVELLANEDA Y CABRERA 3654</t>
  </si>
  <si>
    <t>1752</t>
  </si>
  <si>
    <t>4482-0026</t>
  </si>
  <si>
    <t>ESCUELA PROVINCIA DE CORRIENTES</t>
  </si>
  <si>
    <t>DOMINGO ZIPOLI 1358 ESCOBAR</t>
  </si>
  <si>
    <t>X5009</t>
  </si>
  <si>
    <t>4347840</t>
  </si>
  <si>
    <t>JIN C DE 21 (ESC. PRIM. Nº 14 DE 21)</t>
  </si>
  <si>
    <t>CAÑADA DE GOMEZ 4548 VILLA LUGANO</t>
  </si>
  <si>
    <t>C1439</t>
  </si>
  <si>
    <t>4602-1264</t>
  </si>
  <si>
    <t>VIRGEN DEL CARMEN DE CUYO</t>
  </si>
  <si>
    <t>SARMIENTO 240  CIUDAD DE MAIPU</t>
  </si>
  <si>
    <t>M5515</t>
  </si>
  <si>
    <t>4-972514</t>
  </si>
  <si>
    <t>CENS Nº 49 DE 05</t>
  </si>
  <si>
    <t>BRANDSEN 2570 BARRACAS</t>
  </si>
  <si>
    <t>C1287</t>
  </si>
  <si>
    <t>4301-9057</t>
  </si>
  <si>
    <t>C.E.R. NRO 258 JOSE HERNANDEZ</t>
  </si>
  <si>
    <t>COLONIA ALCORTA - 10 km al suroeste San Cristobal</t>
  </si>
  <si>
    <t>S3071</t>
  </si>
  <si>
    <t>422092</t>
  </si>
  <si>
    <t>ESCUELA Nº 728 BERNARDINO VALLE</t>
  </si>
  <si>
    <t>RUTA PROV. Nº 39   ESTANCIA SAN JUAN BAUTISTA</t>
  </si>
  <si>
    <t>W3302</t>
  </si>
  <si>
    <t>402747</t>
  </si>
  <si>
    <t>ESCUELA PRIMARIA PROVINCIAL Nº 13 ROBERTO JORGE PAYRO</t>
  </si>
  <si>
    <t>MARTIN MARTINEZ 118 GOBERNADOR GREGORES</t>
  </si>
  <si>
    <t>Z9011</t>
  </si>
  <si>
    <t>4857949</t>
  </si>
  <si>
    <t>ESCUELA DE EDUCACIÓN SECUNDARIA TÉCNICA Nº3 JAPÓN</t>
  </si>
  <si>
    <t>MONSEÑOR BLOIS 1625</t>
  </si>
  <si>
    <t>4664-9321</t>
  </si>
  <si>
    <t>EPEP Nº103 BARTOLOME MITRE</t>
  </si>
  <si>
    <t>EL COATI</t>
  </si>
  <si>
    <t>ESCUELA NRO 6058 GENERAL GUILLERMO PINTO</t>
  </si>
  <si>
    <t>PRESIDENTE ROCA 384</t>
  </si>
  <si>
    <t>S2104</t>
  </si>
  <si>
    <t>498206</t>
  </si>
  <si>
    <t>ESCUELA NRO 342 TOMAS GODOY CRUZ</t>
  </si>
  <si>
    <t>ZONA RURAL SUR</t>
  </si>
  <si>
    <t>S3023</t>
  </si>
  <si>
    <t>154363405</t>
  </si>
  <si>
    <t>COLEGIO SAN GABRIEL</t>
  </si>
  <si>
    <t>BELGRANO S 1259 RAMON CARRILLO AV.BELGRANO 1259 (5)</t>
  </si>
  <si>
    <t>422-5633</t>
  </si>
  <si>
    <t>DR. DALMACIO VELEZ SARSFIELD</t>
  </si>
  <si>
    <t>CALLE PUBLICA   AMBOY</t>
  </si>
  <si>
    <t>X5199</t>
  </si>
  <si>
    <t>15439857</t>
  </si>
  <si>
    <t>ESCUELA N 236 PROVINCIA DE SANTA FE</t>
  </si>
  <si>
    <t>AV. BELGRANO 456 CENTRO</t>
  </si>
  <si>
    <t>Y4610</t>
  </si>
  <si>
    <t>4911578</t>
  </si>
  <si>
    <t>ESCUELA N° 159</t>
  </si>
  <si>
    <t>MINAS DE CULAMPAJA</t>
  </si>
  <si>
    <t>K4751</t>
  </si>
  <si>
    <t>Esc.N°415</t>
  </si>
  <si>
    <t>publica s/n  Anexo Angel Vicente Peñaloza</t>
  </si>
  <si>
    <t>1-601 DR. DIEGO PAROISSIEN</t>
  </si>
  <si>
    <t>METRAUX S/N SANIDAD</t>
  </si>
  <si>
    <t>4-445145</t>
  </si>
  <si>
    <t>E.P.A Nº  29 MARIANO MORENO</t>
  </si>
  <si>
    <t>PADRE HRYNIEWICKI S/N  AIPO FUNCIONA EN CTRO.INTEGRADOR COMUNIT-Bº AIPO</t>
  </si>
  <si>
    <t>H3540</t>
  </si>
  <si>
    <t>INST. KOLPING ESPERANZA</t>
  </si>
  <si>
    <t>HAITÍ S/N   SAN FRANCISCO 9 DE JULIO Y HAITÍ S/N</t>
  </si>
  <si>
    <t>3378</t>
  </si>
  <si>
    <t>481214/480910</t>
  </si>
  <si>
    <t>ESCUELA Nº 4-256</t>
  </si>
  <si>
    <t>CARRIL ZAPATA S/N - RUTA PROV. Nº 86</t>
  </si>
  <si>
    <t>CENTRO DE ALFABETIZACION NRO 104</t>
  </si>
  <si>
    <t>DANIERI 3120</t>
  </si>
  <si>
    <t>4620580</t>
  </si>
  <si>
    <t>ESCUELA DE EDUCACIÓN PRIMARIA Nº6 NUESTRA SEÑORA DE LAS MERCEDES</t>
  </si>
  <si>
    <t>304 E/364 Y 365 1438</t>
  </si>
  <si>
    <t>1886</t>
  </si>
  <si>
    <t>4258-4273</t>
  </si>
  <si>
    <t>Colegio Secundario Lucio Victorio Mansilla</t>
  </si>
  <si>
    <t>Mansilla   340</t>
  </si>
  <si>
    <t>L6387</t>
  </si>
  <si>
    <t>450043</t>
  </si>
  <si>
    <t>GRAL. MANUEL SAVIO</t>
  </si>
  <si>
    <t>SAN PEDRITO 1137 FLORES</t>
  </si>
  <si>
    <t>4612-6188/4611-2702</t>
  </si>
  <si>
    <t>ESCUELA DE GESTION PRIVADA NUEVA ESPERANZA</t>
  </si>
  <si>
    <t>VILLAFAÑE 554 ALBERDI</t>
  </si>
  <si>
    <t>4256457</t>
  </si>
  <si>
    <t>GRADO RADIAL IV - ESCUELA NOCTURNA NRO 102</t>
  </si>
  <si>
    <t>ZONA RURAL   COLONIA MASCIAS</t>
  </si>
  <si>
    <t>S3001</t>
  </si>
  <si>
    <t>15407876</t>
  </si>
  <si>
    <t>AGRUPAMIENTO Nº 86160 ESC Nº 437</t>
  </si>
  <si>
    <t>Avellaneda</t>
  </si>
  <si>
    <t>ESC. DR. IGNACIO COLOMBRES</t>
  </si>
  <si>
    <t>BALLESTEROS  LA REDUCCION TEMPLO NUESTRA SEÑORA DEL VALLE</t>
  </si>
  <si>
    <t>T4129</t>
  </si>
  <si>
    <t>381-4913557</t>
  </si>
  <si>
    <t>MARIANO MORENO</t>
  </si>
  <si>
    <t>MORENO 2104 BALVANERA</t>
  </si>
  <si>
    <t>C1094</t>
  </si>
  <si>
    <t>4952-1949</t>
  </si>
  <si>
    <t>REPÚBLICA ARGENTINA</t>
  </si>
  <si>
    <t>BERMEJO S/N   BERMEJO</t>
  </si>
  <si>
    <t>J5444</t>
  </si>
  <si>
    <t>4302156</t>
  </si>
  <si>
    <t>ESCUELA N 254 EXODO JUJEÑO</t>
  </si>
  <si>
    <t>AV. EL EXODO</t>
  </si>
  <si>
    <t>Y4631</t>
  </si>
  <si>
    <t>155795388 / 155810731</t>
  </si>
  <si>
    <t>CENTRO EDUCATIVO DE NIVEL SECUNDARIO C.E.N.S. SOLDADOS DE MALVINAS</t>
  </si>
  <si>
    <t>LAVALLE</t>
  </si>
  <si>
    <t>ESCUELA DE EDUCACIÓN PRIMARIA Nº1 JOSÉ MANUEL ESTRADA</t>
  </si>
  <si>
    <t>RIVADAVIA E /BELGRANO Y MITRE 600</t>
  </si>
  <si>
    <t>6720</t>
  </si>
  <si>
    <t>44-3372</t>
  </si>
  <si>
    <t>EPEP Nº152</t>
  </si>
  <si>
    <t>SOLDADO D.SALVATIERRA</t>
  </si>
  <si>
    <t>P3626</t>
  </si>
  <si>
    <t>03717-15594092</t>
  </si>
  <si>
    <t>Escuela Nº 267</t>
  </si>
  <si>
    <t>Calle 407   entre calles 442 y 440</t>
  </si>
  <si>
    <t>6360</t>
  </si>
  <si>
    <t>562770</t>
  </si>
  <si>
    <t>Aula Sat. Nº 01: ESC. ESPECIAL Nº 06</t>
  </si>
  <si>
    <t>DR PRIETO  DR PRIETO</t>
  </si>
  <si>
    <t>421537/421538/450548</t>
  </si>
  <si>
    <t>CE.M.O.E. MARCELINO CHAMPAGNAT</t>
  </si>
  <si>
    <t>ANTARTIDA ARGENTINA 1774 ISLAS MALVINAS PREDIO ESCUELA DOMINGO SAVIO</t>
  </si>
  <si>
    <t>4435223</t>
  </si>
  <si>
    <t>ESCUELA DE EDUCACION TECNICA N° 3115 EX N° 5115-7117</t>
  </si>
  <si>
    <t>HIPOLITO IRIGOYEN Y SAN LUIS  CENTRO</t>
  </si>
  <si>
    <t>A4550</t>
  </si>
  <si>
    <t>573538</t>
  </si>
  <si>
    <t>E.P.G.C.B.I.I. Nº 3 (EX-C.E.R.E.C.)</t>
  </si>
  <si>
    <t>FUNCIONA EN E.E.P N°578-LOTE N° 91-PJE.LA ARGENTINA</t>
  </si>
  <si>
    <t>226403</t>
  </si>
  <si>
    <t>1-362 JOSÉ CARLETTO</t>
  </si>
  <si>
    <t>LEZCANO S/N  SAN MARTIN Y LEZCANO</t>
  </si>
  <si>
    <t>M5589</t>
  </si>
  <si>
    <t>2418656</t>
  </si>
  <si>
    <t>ESCUELA NRO 1134 ALMAFUERTE</t>
  </si>
  <si>
    <t>ZONA RURAL    COLONIA ALGARROBAL</t>
  </si>
  <si>
    <t>S2342</t>
  </si>
  <si>
    <t>15671109</t>
  </si>
  <si>
    <t>C.E.N.S. Nº 1 - ANEXO WIKAM</t>
  </si>
  <si>
    <t>CARLOS MOYANO 811 CENTRO</t>
  </si>
  <si>
    <t>9420</t>
  </si>
  <si>
    <t>443298</t>
  </si>
  <si>
    <t>VIRGINIA CABRINI DE LOPEZ</t>
  </si>
  <si>
    <t>VARASCHIN 95 I Bº PERDRIEL</t>
  </si>
  <si>
    <t>JOAQUIN V. GONZALEZ</t>
  </si>
  <si>
    <t>CALLE 7 S/N  LA CALIFORNIA</t>
  </si>
  <si>
    <t>M5620</t>
  </si>
  <si>
    <t>02625-422599D</t>
  </si>
  <si>
    <t>ESCUELA PRIMARIA PROVINCIAL Nº 62 RENE GERONIMO FAVALORO</t>
  </si>
  <si>
    <t>LUIS GOTTI 577 213 VIVIENDAS</t>
  </si>
  <si>
    <t>442832</t>
  </si>
  <si>
    <t>C.E.B.A. N° 61</t>
  </si>
  <si>
    <t>AV. SAN MARTIN 7  EN DIAGONAL A COMUNA SAN ANDRES</t>
  </si>
  <si>
    <t>154882061</t>
  </si>
  <si>
    <t>ESCUELA DE NIVEL INICIAL ENI N°41</t>
  </si>
  <si>
    <t>RUTA PROVINCIAL 270</t>
  </si>
  <si>
    <t>I.S.P.I. NRO 4100 JUAN MARCOS</t>
  </si>
  <si>
    <t>PASAJE A F ROCA 6220</t>
  </si>
  <si>
    <t>4892667</t>
  </si>
  <si>
    <t>ESCUELA N° 20  JOSE M.FIGUEROA CACERES</t>
  </si>
  <si>
    <t>CAÑADA DE IPIZCA</t>
  </si>
  <si>
    <t>K4701</t>
  </si>
  <si>
    <t>3856977711</t>
  </si>
  <si>
    <t>FLORENTINO AMEGHINO 6</t>
  </si>
  <si>
    <t>CARLOS REGGIARDO S/N  QUINTO CUARTEL</t>
  </si>
  <si>
    <t>428186</t>
  </si>
  <si>
    <t>BUENA FE EX N°257</t>
  </si>
  <si>
    <t>RUTA PROV. N°54. MISION LA PAZ  MISION ABORIGEN SANTA VICTORIA ESTE</t>
  </si>
  <si>
    <t>453503</t>
  </si>
  <si>
    <t>C.E.P.A. NRO 51 - ESCUELA NOCTURNA NRO 43</t>
  </si>
  <si>
    <t>JUAN JOSE PASO 3478  INCLUCAMCO</t>
  </si>
  <si>
    <t>4525787</t>
  </si>
  <si>
    <t>CENTRO DE ALFABETIZACION NRO 52</t>
  </si>
  <si>
    <t>BELGRANO CAPILLA VIRGEN DE ITATI</t>
  </si>
  <si>
    <t>S3583</t>
  </si>
  <si>
    <t>494191</t>
  </si>
  <si>
    <t>INST. PRIVADO SUP. DEL HOSP. ITALIANO</t>
  </si>
  <si>
    <t>POTOSI 4032 ALMAGRO SUBSUELO</t>
  </si>
  <si>
    <t>C1199</t>
  </si>
  <si>
    <t>4959-0200 INT 8443</t>
  </si>
  <si>
    <t>ESC. DE NIVEL INICIAL JOSE INGENIEROS</t>
  </si>
  <si>
    <t>AV. EUDORO AVELLANEDA S/N</t>
  </si>
  <si>
    <t>4182</t>
  </si>
  <si>
    <t>153007736</t>
  </si>
  <si>
    <t>JARDÍN DE INFANTES Nº908 ATILIO SANTIAGO GIRAUDO</t>
  </si>
  <si>
    <t>MIGUEL PLANES Y RIO NEGRO S/N  VIÑA</t>
  </si>
  <si>
    <t>2754</t>
  </si>
  <si>
    <t>49-1141</t>
  </si>
  <si>
    <t>ESC.N°083</t>
  </si>
  <si>
    <t>MOLLACO</t>
  </si>
  <si>
    <t>F5385</t>
  </si>
  <si>
    <t>CENTRO DE ESTUDIOS SUPERIORES anexo 01</t>
  </si>
  <si>
    <t>PASAJE GUTIERREZ 843</t>
  </si>
  <si>
    <t>E.E.S. ORIENTADA NRO 541</t>
  </si>
  <si>
    <t>CERRITO 5651 FONAVI PARQUE OESTE</t>
  </si>
  <si>
    <t>4727558</t>
  </si>
  <si>
    <t>JARDÍN DE INFANTES ESTRELLITAS DE COLORES</t>
  </si>
  <si>
    <t>LA GUARDA 234</t>
  </si>
  <si>
    <t>1882</t>
  </si>
  <si>
    <t>4224-2709</t>
  </si>
  <si>
    <t>E.E.S. ORIENTADA NRO 524</t>
  </si>
  <si>
    <t>CALLE 91 425 CARMEN LUISA CALLE 12</t>
  </si>
  <si>
    <t>438891</t>
  </si>
  <si>
    <t>PROPAA -ZONA ESTE-043</t>
  </si>
  <si>
    <t>RUTA 20 KM 4</t>
  </si>
  <si>
    <t>J5411</t>
  </si>
  <si>
    <t>ESC. PARROQUIAL NTRA. SRA. DE LAS MERCEDES</t>
  </si>
  <si>
    <t>ALVARO GOMEZ LLUECA 481</t>
  </si>
  <si>
    <t>ESCUELA Nº949</t>
  </si>
  <si>
    <t>KILOMETRO OCHENTA Y OCHO   KILOMETRO 88</t>
  </si>
  <si>
    <t>G5250</t>
  </si>
  <si>
    <t>COLEGIO ESPAÑOL DE MENDOZA</t>
  </si>
  <si>
    <t>LAMADRID 1743</t>
  </si>
  <si>
    <t>4-322648</t>
  </si>
  <si>
    <t>MANUELA SAENZ</t>
  </si>
  <si>
    <t>BELGRANO S/N</t>
  </si>
  <si>
    <t>494057</t>
  </si>
  <si>
    <t>ESCUELA DE EDUCACIÓN SECUNDARIA HIPÓLITO VIEYTES</t>
  </si>
  <si>
    <t>JUAN JOSE BUSTOS S/N</t>
  </si>
  <si>
    <t>4302404</t>
  </si>
  <si>
    <t>JARDÍN DE INFANTES MODELO COLORES</t>
  </si>
  <si>
    <t>128 E/ 15 Y 16 1548  BARRIO SAN JUAN</t>
  </si>
  <si>
    <t>4256-9325</t>
  </si>
  <si>
    <t>Escuela Nº 237 Agrónomo Juan Willamson</t>
  </si>
  <si>
    <t>Calle 10  209 Rucci y Alborada Norte</t>
  </si>
  <si>
    <t>427447</t>
  </si>
  <si>
    <t>Escuela N° 1244</t>
  </si>
  <si>
    <t>El Rincón</t>
  </si>
  <si>
    <t>ESCUELA Nº 49 JOSE IGNACIO GORRITI</t>
  </si>
  <si>
    <t>EL BAGUAL   EL BAGUAL</t>
  </si>
  <si>
    <t>4184</t>
  </si>
  <si>
    <t>COLEGIO SECUNDARIO NUESTRA SEÑORA DEL PILAR Sede de Agrupamiento 86040</t>
  </si>
  <si>
    <t>M.BELGRANO S/N   VILLA RIO HONDO</t>
  </si>
  <si>
    <t>G4225</t>
  </si>
  <si>
    <t>ESCUELA PART. INC. NRO 1112 SANTA JUSTINA</t>
  </si>
  <si>
    <t>NECOCHEA 688</t>
  </si>
  <si>
    <t>S2107</t>
  </si>
  <si>
    <t>461246</t>
  </si>
  <si>
    <t>INSTITUTO STELLA MARIS ADORATRICES</t>
  </si>
  <si>
    <t>ALMIRANTE BROWN 1074</t>
  </si>
  <si>
    <t>451-0256</t>
  </si>
  <si>
    <t>ESCUELA ESPECIAL N°379 AMOR Y ESPERANZA</t>
  </si>
  <si>
    <t>GUILLERMO IRIBARREN S/N°</t>
  </si>
  <si>
    <t>F5360</t>
  </si>
  <si>
    <t>03825-429625</t>
  </si>
  <si>
    <t>COLEGIO PARROQUIAL SAN JUAN BOSCO NIVEL INICIAL Y PRIMARIA</t>
  </si>
  <si>
    <t>RAWSON S/N</t>
  </si>
  <si>
    <t>J5439</t>
  </si>
  <si>
    <t>4971266</t>
  </si>
  <si>
    <t>LORENZO ANADON</t>
  </si>
  <si>
    <t>TRAFUL 3847 NUEVA POMPEYA</t>
  </si>
  <si>
    <t>C1437</t>
  </si>
  <si>
    <t>4911-3154</t>
  </si>
  <si>
    <t>ESCUELA DE EDUCACIÓN PRIMARIA Nº16 ESTADOS UNIDOS DE NORTE AMERICA</t>
  </si>
  <si>
    <t>RAMOS MEJIA Y SAENZ PEÑA S/N  BARRIO ARCA</t>
  </si>
  <si>
    <t>1742</t>
  </si>
  <si>
    <t>466-5837</t>
  </si>
  <si>
    <t>HERMINIO J. QUIROS 24</t>
  </si>
  <si>
    <t>RUTA PROVINCIAL 11   DISTRITO SAUCE</t>
  </si>
  <si>
    <t>E2843</t>
  </si>
  <si>
    <t>ESC. N° 215 MINISTRO ANDRES MATILDE GARRO</t>
  </si>
  <si>
    <t>SOBRE RUTA PROVINCIAL Nº8   LAS LAGUNAS</t>
  </si>
  <si>
    <t>D5773</t>
  </si>
  <si>
    <t>02652-15651778</t>
  </si>
  <si>
    <t>Escuela para Adultos Nº 5</t>
  </si>
  <si>
    <t>Luther King 1785 Colonia Escalante Escuela Nº 37</t>
  </si>
  <si>
    <t>L6300</t>
  </si>
  <si>
    <t>704943</t>
  </si>
  <si>
    <t>NUCLEO II - JARDIN DE INFANTES NRO 96</t>
  </si>
  <si>
    <t>AVELLANEDA 3051 VILLA TALLERES N. INICIAL ESC. NRO 688</t>
  </si>
  <si>
    <t>S3020</t>
  </si>
  <si>
    <t>4578971</t>
  </si>
  <si>
    <t>ESCUELA SECUNDARIA N°61 ANEXO -N°01- EN ESCUELA N°292 PCIA.DE TUCUMAN</t>
  </si>
  <si>
    <t>Nuestra Señora del Rosario s/n  Centro LA MERCED</t>
  </si>
  <si>
    <t>K4718</t>
  </si>
  <si>
    <t>MADRE TERESA DE CALCUTA</t>
  </si>
  <si>
    <t>COVIMET IV CHACABUCO S/N</t>
  </si>
  <si>
    <t>4265887</t>
  </si>
  <si>
    <t>JARDIN DE INFANTES N°01 FEDERICO FROEBEL</t>
  </si>
  <si>
    <t>SAN NICOLAS DE BARI Y PUERTO ARGENTINO  HOSPITAL</t>
  </si>
  <si>
    <t>0380-4425084</t>
  </si>
  <si>
    <t>ZAMBA DE VARGAS 23</t>
  </si>
  <si>
    <t>DISTRITO SAUCE</t>
  </si>
  <si>
    <t>ESC. Nº 858: HEROES DE MALVINAS</t>
  </si>
  <si>
    <t>SALTO ALEGRIA  980 LOS LAPACHOS</t>
  </si>
  <si>
    <t>450830/450902/604411</t>
  </si>
  <si>
    <t>JARDIN DE INFANTES  PINTURITAS  EX N°2553</t>
  </si>
  <si>
    <t>FRANCISCO ARIAS 1550 VILLA ESTELA</t>
  </si>
  <si>
    <t>4236098</t>
  </si>
  <si>
    <t>J.DE INF. REPUBLICA DE VENEZUELA</t>
  </si>
  <si>
    <t>BOYERO 511 CHATEAU CARRERAS</t>
  </si>
  <si>
    <t>X5003</t>
  </si>
  <si>
    <t>4337999</t>
  </si>
  <si>
    <t>COLEGIO PROVINCIAL DE SANTA LUCÍA</t>
  </si>
  <si>
    <t>4 DE DICIEMBRE  ROQUE SAENZ PEÑA B°ROQUE SAENZ PEÑA</t>
  </si>
  <si>
    <t>4307695</t>
  </si>
  <si>
    <t>AGRUPAMIENTO Nº 86044 ESC Nº 1055</t>
  </si>
  <si>
    <t>POZO CAVADO</t>
  </si>
  <si>
    <t>NENI Nº 80 (Ext. ESC. Nº 37)</t>
  </si>
  <si>
    <t>Av. de los Suecos  La Picada</t>
  </si>
  <si>
    <t>3315</t>
  </si>
  <si>
    <t>15478740</t>
  </si>
  <si>
    <t>CENTRO DE EDUCACION BASICA PARA ADULTOS NRO.36</t>
  </si>
  <si>
    <t>LOS MENUCOS 1741 ANAI MAPU CEM 147</t>
  </si>
  <si>
    <t>R8324</t>
  </si>
  <si>
    <t>4790397</t>
  </si>
  <si>
    <t>ESCUELA PUBLICA DIGITAL DE ADULTOS HOUSSAY</t>
  </si>
  <si>
    <t>CESAR MILSTEIN Y MIGUEL QUEVEDO</t>
  </si>
  <si>
    <t>266</t>
  </si>
  <si>
    <t>Capitán Antonio Oneto</t>
  </si>
  <si>
    <t>Simón de Alcazaba  Corradi</t>
  </si>
  <si>
    <t>4421913</t>
  </si>
  <si>
    <t>COL. FASTA ANGEL MARIA BOISDRON OP</t>
  </si>
  <si>
    <t>LAMADRID 1048</t>
  </si>
  <si>
    <t>T4107</t>
  </si>
  <si>
    <t>4251880</t>
  </si>
  <si>
    <t>CORONEL BERNARDINO RAMIREZ 167</t>
  </si>
  <si>
    <t>COLONIA QUEBRACHO</t>
  </si>
  <si>
    <t>E3117</t>
  </si>
  <si>
    <t>E.P.J.A. PRIMARIA Nº 13 NILDA ROTONDO</t>
  </si>
  <si>
    <t>AV. JUAN DOMINGO PERON 1295 CENTRO</t>
  </si>
  <si>
    <t>Z9040</t>
  </si>
  <si>
    <t>432697</t>
  </si>
  <si>
    <t>C.E.J.A. REMEDIOS E. DE SAN MARTÍN</t>
  </si>
  <si>
    <t>PADRE SCROCCHI 259</t>
  </si>
  <si>
    <t>T4145</t>
  </si>
  <si>
    <t>ESC. Nº 211: SAN FCO. DE ASIS</t>
  </si>
  <si>
    <t>A 5 KM R.14 POR RUTA PROV. Nº 22   R.22  PARAJE PIÑEIRO</t>
  </si>
  <si>
    <t>4250561</t>
  </si>
  <si>
    <t>INST. PRIVADO RIVADAVIA</t>
  </si>
  <si>
    <t>AV. RIVADAVIA 1090 VILLA NUEVA</t>
  </si>
  <si>
    <t>T4178</t>
  </si>
  <si>
    <t>4-940168</t>
  </si>
  <si>
    <t>JARDÍN DE INFANTES VIRGEN DE BEGOÑA</t>
  </si>
  <si>
    <t>SAENZ PEÑA/URQUIZA Y PASTEUR (P.A.) 754</t>
  </si>
  <si>
    <t>7000</t>
  </si>
  <si>
    <t>44-6065</t>
  </si>
  <si>
    <t>GARABATOS</t>
  </si>
  <si>
    <t>EL PORVENIR RUTA 40-KM. 3339(EX.KM.42)</t>
  </si>
  <si>
    <t>M5543</t>
  </si>
  <si>
    <t>4-905044</t>
  </si>
  <si>
    <t>C.E.N.M.A. ALTA GRACIA ANEXO SEDE ANIZACATE</t>
  </si>
  <si>
    <t>SALOMON PALACIOS 180  RUTA A JOSE DE LA QUINTANA</t>
  </si>
  <si>
    <t>X5197AB</t>
  </si>
  <si>
    <t>494932</t>
  </si>
  <si>
    <t>ESC. N° 301 CAPITAL FEDERAL</t>
  </si>
  <si>
    <t>DOMINGO MATHEU 284 VILLA ALEM</t>
  </si>
  <si>
    <t>4299596</t>
  </si>
  <si>
    <t>ESCUELA DE EDUCACIÓN PRIMARIA Nº23 FRAGATA ESCUELA LIBERTAD</t>
  </si>
  <si>
    <t>BOLAÑOS Y DONOVAN 820</t>
  </si>
  <si>
    <t>1824</t>
  </si>
  <si>
    <t>4241-7258</t>
  </si>
  <si>
    <t>COLEGIO SECUNDARIO CAMPO CONTRERAS</t>
  </si>
  <si>
    <t>AV. RICARDO YUNES S/N  SIGLO XXI MANZANA 36</t>
  </si>
  <si>
    <t>CENTRO DE EDUCACIÓN TÉCNICA NRO.19 PROFESORA ALICIA MARÍA MAZZOLA</t>
  </si>
  <si>
    <t>PABLO TORELLO 745  EX CEM 133</t>
  </si>
  <si>
    <t>421059</t>
  </si>
  <si>
    <t>E.F.A. ESPIRITU SANTO</t>
  </si>
  <si>
    <t>MARIANO MORENO  289  J.D.PERON Y MARIANO MORENO</t>
  </si>
  <si>
    <t>N3338</t>
  </si>
  <si>
    <t>495108</t>
  </si>
  <si>
    <t>RAMON CESAR NOVERO</t>
  </si>
  <si>
    <t>CALLE 9   CALLE 2 Y 9 COLONIA CANO 4 KM. OESTE - RUTA 40 UGARTECHE</t>
  </si>
  <si>
    <t>156639387</t>
  </si>
  <si>
    <t>MERCEDES NIEVAS DE CASTRO</t>
  </si>
  <si>
    <t>MATÍAS SÁNCHEZ S/N   ZONDA ARRIBA</t>
  </si>
  <si>
    <t>J5401</t>
  </si>
  <si>
    <t>4307719</t>
  </si>
  <si>
    <t>ESCUELA DE EDUCACIÓN PRIMARIA Nº6 HIPOLITO YRIGOYEN</t>
  </si>
  <si>
    <t>BERMEJO S/N</t>
  </si>
  <si>
    <t>8101</t>
  </si>
  <si>
    <t>15-41-9024</t>
  </si>
  <si>
    <t>ESCUELA DE EDUCACIÓN PRIMARIA Nº6 JUAN BAUTISTA ALBERDI</t>
  </si>
  <si>
    <t>PELLEGRINI 21</t>
  </si>
  <si>
    <t>6640</t>
  </si>
  <si>
    <t>43-1894</t>
  </si>
  <si>
    <t>INSTITUTO JUAN RAMON GIMENEZ</t>
  </si>
  <si>
    <t>PRESIDENTE QUINTANA 330</t>
  </si>
  <si>
    <t>4241-2041</t>
  </si>
  <si>
    <t>BARRIO PARQUE RIVADAVIA NORTE</t>
  </si>
  <si>
    <t>LARRALDE  PARQUE RIVADAVIA NORTE</t>
  </si>
  <si>
    <t>4232878/4307810</t>
  </si>
  <si>
    <t>JARDIN MATERNAL DE EDUCACION INICIAL PRIMER CICLO N°4</t>
  </si>
  <si>
    <t>Tilcara y Santo Domingo  Infanteria</t>
  </si>
  <si>
    <t>5300</t>
  </si>
  <si>
    <t>948653</t>
  </si>
  <si>
    <t>JARDÍN DE INFANTES Nº909 JOSÉ DE SAN MARTIN</t>
  </si>
  <si>
    <t>JOSE RUCCI E/ TUYUTI Y R. DE ESCALADA 958</t>
  </si>
  <si>
    <t>1822</t>
  </si>
  <si>
    <t>4228-5077</t>
  </si>
  <si>
    <t>JINZ N°2 CALINGASTA SATURNINO ARAOZ</t>
  </si>
  <si>
    <t>HIPÓLITO IRIGOYEN S/N</t>
  </si>
  <si>
    <t>J5405</t>
  </si>
  <si>
    <t>4307728</t>
  </si>
  <si>
    <t>JARDIN DE INFANTES NRO 334</t>
  </si>
  <si>
    <t>DERQUI 7581 FONAVI</t>
  </si>
  <si>
    <t>4727617</t>
  </si>
  <si>
    <t>J.DE INF. REPUBLICA ARGENTINA</t>
  </si>
  <si>
    <t>URITORCO  AMEGHINO SUR B° AMEGHINO SUR - ALTURA URITORCO AL 3700</t>
  </si>
  <si>
    <t>X5010</t>
  </si>
  <si>
    <t>4343324</t>
  </si>
  <si>
    <t>BLANCA;ROSA QUIROGA (1438)</t>
  </si>
  <si>
    <t>COMANDANTE SALAS Y BARDAS BLANCA</t>
  </si>
  <si>
    <t>M5613</t>
  </si>
  <si>
    <t>02627-472695</t>
  </si>
  <si>
    <t>Aula Sat. Nº 05: Esc. Nº 657 Yvytu Porá</t>
  </si>
  <si>
    <t>Comunidad Yvytu Porá</t>
  </si>
  <si>
    <t>3364</t>
  </si>
  <si>
    <t>03755-340625</t>
  </si>
  <si>
    <t>ESTANILAO SOLER 37</t>
  </si>
  <si>
    <t>MONTE CASEROS S/N</t>
  </si>
  <si>
    <t>E3113</t>
  </si>
  <si>
    <t>JIN B JARDIN DE LOS PUENTES DE 09 (ESC.PRIM.N°03DE 9)</t>
  </si>
  <si>
    <t>ZAPATA 449 COLEGIALES</t>
  </si>
  <si>
    <t>C1426</t>
  </si>
  <si>
    <t>4755-5651</t>
  </si>
  <si>
    <t>JOSE DE ORO 49</t>
  </si>
  <si>
    <t>CALLE VECINAL S/N  PERDICES</t>
  </si>
  <si>
    <t>ESCUELA DE EDUCACIÓN PRIMARIA Nº33 MARTÍN MIGUEL DE GÜEMES</t>
  </si>
  <si>
    <t>RUTA 68 S/N  SAN FRANCISCO</t>
  </si>
  <si>
    <t>6075</t>
  </si>
  <si>
    <t>15-64-8534</t>
  </si>
  <si>
    <t>JARDIN DE INFANTES NRO 15 ALFONSO DURAN</t>
  </si>
  <si>
    <t>FRAY ANTONIO ROSSI 315 CENTRO</t>
  </si>
  <si>
    <t>S3003</t>
  </si>
  <si>
    <t>470547</t>
  </si>
  <si>
    <t>JUAN NESTOR MILAN OYOLA</t>
  </si>
  <si>
    <t>RUTA GANADERA N° 77-KM.25   LA GLORIOSA - RUTA GANADERA 77-KM.25</t>
  </si>
  <si>
    <t>M5590</t>
  </si>
  <si>
    <t>02626-4214677D</t>
  </si>
  <si>
    <t>ESC. Nº 190</t>
  </si>
  <si>
    <t>RUTA PROV. 13- KM.29- COLONIA CHAFARIZ; SAN VICENTE</t>
  </si>
  <si>
    <t>N3356</t>
  </si>
  <si>
    <t>15629132/673581</t>
  </si>
  <si>
    <t>ESCUELA NRO 326 DOCTOR MARIANO MORENO</t>
  </si>
  <si>
    <t>SAN JERONIMO 581</t>
  </si>
  <si>
    <t>S3012</t>
  </si>
  <si>
    <t>495102</t>
  </si>
  <si>
    <t>ESCUELA TECNICA N° 33 PROFESOR GABINO PUELLES</t>
  </si>
  <si>
    <t>VICENTE LOPEZ Y PLANES S/N ESTACION</t>
  </si>
  <si>
    <t>02651-491088</t>
  </si>
  <si>
    <t>LOTE 123-SECC.I-PJE.SAN ANTONIO-COL. NECOCHEA</t>
  </si>
  <si>
    <t>533533</t>
  </si>
  <si>
    <t>C.E.N.M.A. Nº 70 COMPAÑERO HUGO ESTANISLAO OCHOA ANEXO BARRIO CIUDAD OBISPO ANGELELLI</t>
  </si>
  <si>
    <t>CALLE PUBLICA  CIUDAD OBISPO ANGELELLI CAMINO SAN ANTONIO KM 7;5</t>
  </si>
  <si>
    <t>156691043 COORD</t>
  </si>
  <si>
    <t>ESCUELA Nº730 SILVERIA DE BARRAZA</t>
  </si>
  <si>
    <t>GUAYPE   GUAYPE</t>
  </si>
  <si>
    <t>G4350</t>
  </si>
  <si>
    <t>DR. ARMANDO SERGIO FIGUEROA</t>
  </si>
  <si>
    <t>LIBERTADOR S/N</t>
  </si>
  <si>
    <t>5589</t>
  </si>
  <si>
    <t>496032</t>
  </si>
  <si>
    <t>ESCUELA DE EDUCACIÓN PRIMARIA Nº15 JUAN BAUTISTA ALBERDI</t>
  </si>
  <si>
    <t>SADI CARNOT E/SAENZ PEÑA Y ESTRADA 295</t>
  </si>
  <si>
    <t>7500</t>
  </si>
  <si>
    <t>42-2963</t>
  </si>
  <si>
    <t>LA MAGIA DE LOS DUENDES</t>
  </si>
  <si>
    <t>SANTA ROSA  275</t>
  </si>
  <si>
    <t>5594</t>
  </si>
  <si>
    <t>COLEGIO TECNOLOGICO DEL SUR</t>
  </si>
  <si>
    <t>ROLANDO 654 CENTRO</t>
  </si>
  <si>
    <t>435790</t>
  </si>
  <si>
    <t>COLEGIO NACIONAL DE USHUAIA</t>
  </si>
  <si>
    <t>DEL MONTE 1850 CASAS DEL SUR</t>
  </si>
  <si>
    <t>V9410</t>
  </si>
  <si>
    <t>445285</t>
  </si>
  <si>
    <t>ESC. N° 97 ROBERTO MARTIN BERHO</t>
  </si>
  <si>
    <t>Ruta Provincial nro 327   LA TUNA (RUTA PROV. 327 KM 18)</t>
  </si>
  <si>
    <t>T4149</t>
  </si>
  <si>
    <t>ESCUELA ESPECIAL DE FORMACION LABORAL NRO 2114</t>
  </si>
  <si>
    <t>LA VUELTA DE OBLIGADO 951 PEDRO CASTRO</t>
  </si>
  <si>
    <t>472518</t>
  </si>
  <si>
    <t>C.E.B.A. N° 8</t>
  </si>
  <si>
    <t>SARMIENTO S/Nº   EN EDIFICIO DE ESC. MIXTA DE CAPACITACION TECNICA LA MADRID</t>
  </si>
  <si>
    <t>T4176</t>
  </si>
  <si>
    <t>15630734</t>
  </si>
  <si>
    <t>JARDÍN DE INFANTES Nº901 MANUEL BELGRANO</t>
  </si>
  <si>
    <t>AV.NUEVE DE JULIO (E/ALEM Y RIVADAVIA) 141</t>
  </si>
  <si>
    <t>6070</t>
  </si>
  <si>
    <t>42-2226</t>
  </si>
  <si>
    <t>NEP Y FP Nº03 - EPEP Nº 64</t>
  </si>
  <si>
    <t>SARMIENTO 860  EPEP Nº64</t>
  </si>
  <si>
    <t>P3624</t>
  </si>
  <si>
    <t>432110</t>
  </si>
  <si>
    <t>DOMINGO FRENCH</t>
  </si>
  <si>
    <t>AMEGHINO S/N   URUGUAY Y AMEGHINO TRES ESQUINAS</t>
  </si>
  <si>
    <t>4-880488</t>
  </si>
  <si>
    <t>ESCUELA CEFERINO NAMUNCURA</t>
  </si>
  <si>
    <t>21 Y ALVEAR. S/N</t>
  </si>
  <si>
    <t>1896</t>
  </si>
  <si>
    <t>480-2687</t>
  </si>
  <si>
    <t>JARDÍN DE INFANTES Nº933</t>
  </si>
  <si>
    <t>MANZANA 23 ENTRE 13 Y 17 S/N  DON ORIONE</t>
  </si>
  <si>
    <t>1850</t>
  </si>
  <si>
    <t>4268-5799</t>
  </si>
  <si>
    <t>REPUBLICA DE TURQUIA</t>
  </si>
  <si>
    <t>AVDA. RUIZ HUIDOBRO 3853 SAAVEDRA</t>
  </si>
  <si>
    <t>C1430</t>
  </si>
  <si>
    <t>4541-4693</t>
  </si>
  <si>
    <t>NENI Nº 76 (Ext. ESC. Nº 206)</t>
  </si>
  <si>
    <t>Picada San Javier - Bañado Chico   Ruta Nº4- Lote 32- Km 78- Bañado Chico</t>
  </si>
  <si>
    <t>15473734</t>
  </si>
  <si>
    <t>ESCUELA DEL VALLE</t>
  </si>
  <si>
    <t>ISIDRO LOBO 1444 CENTRO</t>
  </si>
  <si>
    <t>4430212</t>
  </si>
  <si>
    <t>INSTITUTO TIMOTEO EX N° 121 BIS</t>
  </si>
  <si>
    <t>AVENIDA PERON ESQUINA FRAGATA LIBERTAD 0 2 DE ABRIL</t>
  </si>
  <si>
    <t>A4403</t>
  </si>
  <si>
    <t>4290034</t>
  </si>
  <si>
    <t>ESCUELA ESPECIAL Nº507 MADRE TERESA DE CALCUTA</t>
  </si>
  <si>
    <t>AVENIDA DE PAULA E/ SAN MARTIN Y MITRE 1176</t>
  </si>
  <si>
    <t>7311</t>
  </si>
  <si>
    <t>49-7061</t>
  </si>
  <si>
    <t>MAESTRO RICARDO PETERSEN</t>
  </si>
  <si>
    <t>Av. Alvear oeste  EL DESVIO RUTA 143 Y CALLE L -EL DESVIO</t>
  </si>
  <si>
    <t>JARDÍN DE INFANTES ANGEL CUSTODIO</t>
  </si>
  <si>
    <t>360 E/ 310 Y 311 S/N</t>
  </si>
  <si>
    <t>4258-0257</t>
  </si>
  <si>
    <t>ESCUELA N 455</t>
  </si>
  <si>
    <t>CALLE 260  ALTO COMEDERO - ADEP MANZANA 12 - LOTE 2</t>
  </si>
  <si>
    <t>4057138</t>
  </si>
  <si>
    <t>B.O.P. Nº 35</t>
  </si>
  <si>
    <t>VIRGEN DEL CARMEN  VILLALONGA NORTE</t>
  </si>
  <si>
    <t>154619865/4482985/4223950/4624439</t>
  </si>
  <si>
    <t>C.E.J.A. ANGEL V.PEÑALOZA</t>
  </si>
  <si>
    <t>DOMINGO F.SARMIENTO 69 RIVER</t>
  </si>
  <si>
    <t>CENTRO EDUCATIVO PARA LA PRODUCCIÓN TOTAL Nº6</t>
  </si>
  <si>
    <t>EX ESTACION FERROCARRIL CASEY</t>
  </si>
  <si>
    <t>6417</t>
  </si>
  <si>
    <t>49-3472</t>
  </si>
  <si>
    <t>ESC. Nº 23</t>
  </si>
  <si>
    <t>RUTA N°222- KM.30- COLONIA UNIDA</t>
  </si>
  <si>
    <t>15654488</t>
  </si>
  <si>
    <t>ESCUELA ESPECIAL Nº 10</t>
  </si>
  <si>
    <t>COMODORO PY 315</t>
  </si>
  <si>
    <t>426836</t>
  </si>
  <si>
    <t>ESC. WENCESLAO POSSE</t>
  </si>
  <si>
    <t>CALLE PRINCIPAL S/N  SAN WENCESLAO DELFIN GALLO</t>
  </si>
  <si>
    <t>4891744</t>
  </si>
  <si>
    <t>CALLE PUBLICA   COLONIA LA SARA P/CNEL.MOLDES</t>
  </si>
  <si>
    <t>X5847</t>
  </si>
  <si>
    <t>156544788</t>
  </si>
  <si>
    <t>ESC. Nº 953 (Ex Aula Sat. Nº 01:Esc. Nº 455)</t>
  </si>
  <si>
    <t>Nuevo A 200m de Ruta Prov. Nº 02</t>
  </si>
  <si>
    <t>698847</t>
  </si>
  <si>
    <t>ESCUELA DE NIVEL INICIAL ENI N°44</t>
  </si>
  <si>
    <t>SALTA NORTE 1750</t>
  </si>
  <si>
    <t>J5413</t>
  </si>
  <si>
    <t>INSTITUTO TECNICO SUPERIOR</t>
  </si>
  <si>
    <t>RIO SALADO 1176</t>
  </si>
  <si>
    <t>8324</t>
  </si>
  <si>
    <t>4771976</t>
  </si>
  <si>
    <t>EPEP N°461</t>
  </si>
  <si>
    <t>PARAJE LOS CIENEGUITOS</t>
  </si>
  <si>
    <t>MARCOS SASTRE</t>
  </si>
  <si>
    <t>GARIBALDI 76</t>
  </si>
  <si>
    <t>5584</t>
  </si>
  <si>
    <t>4461299</t>
  </si>
  <si>
    <t>C.A.P. N°17</t>
  </si>
  <si>
    <t>SAN NICOLAS DE BARI S/N° GUILLERMO PAEZ</t>
  </si>
  <si>
    <t>F5350</t>
  </si>
  <si>
    <t>GENERAL SAN MARTIN</t>
  </si>
  <si>
    <t>CALLE PUBLICA S/N   COLONIA NORTE P/RIO SEGUNDO</t>
  </si>
  <si>
    <t>X5960</t>
  </si>
  <si>
    <t>15581956 (DIRECT.)</t>
  </si>
  <si>
    <t>ESCUELA DE EDUCACIÓN PRIMARIA Nº17 JUAN BAUTISTA ALBERDI</t>
  </si>
  <si>
    <t>DR. ROMAN SUBIZA 1295  BARRIO LOS FRESNOS</t>
  </si>
  <si>
    <t>2900</t>
  </si>
  <si>
    <t>45-1168</t>
  </si>
  <si>
    <t>E.E.S. ORIENTADA NRO 333 HERNANDARIAS</t>
  </si>
  <si>
    <t>VELEZ SARSFIELD 578</t>
  </si>
  <si>
    <t>470255</t>
  </si>
  <si>
    <t>ESC.N°171 SAN NICOLAS DE BARI</t>
  </si>
  <si>
    <t>CARRIZAL</t>
  </si>
  <si>
    <t>ESC. N° 50 EULALIO ASTUDILLO</t>
  </si>
  <si>
    <t>EDISON Y 25 DE MAYO</t>
  </si>
  <si>
    <t>D5711</t>
  </si>
  <si>
    <t>02651-470258</t>
  </si>
  <si>
    <t>J.DE INF. PQUIAL. DEL NIÑO DIOS</t>
  </si>
  <si>
    <t>ASUNCION 440 LA QUINTA VILLA CARLOS PAZ</t>
  </si>
  <si>
    <t>X5152</t>
  </si>
  <si>
    <t>423688</t>
  </si>
  <si>
    <t>CANAL DE BEAGLE 57</t>
  </si>
  <si>
    <t>CNIA. OFICIAL 17 - LAS MARGARITAS</t>
  </si>
  <si>
    <t>ESC. DE NIVEL INICIAL MANANTIALES SUR</t>
  </si>
  <si>
    <t>Calle S/N - Sector II Mza. 17 Bº Manantiales Sur  Manantiales Sur</t>
  </si>
  <si>
    <t>NOCTURNA PEDRO PASCUAL RAMIREZ</t>
  </si>
  <si>
    <t>JORGE NEWBERY SUR 1851 RIVADAVIA B° RIVADAVIA</t>
  </si>
  <si>
    <t>4340442/4307589</t>
  </si>
  <si>
    <t>JARDIN DE INFANTES NRO 133 EL HORNERO</t>
  </si>
  <si>
    <t>EL HORNERO S/N CABIN 9</t>
  </si>
  <si>
    <t>S2121</t>
  </si>
  <si>
    <t>4956100</t>
  </si>
  <si>
    <t>ESCUELA DE EDUCACIÓN PRIMARIA Nº16 BATALLA DE SALTA</t>
  </si>
  <si>
    <t>CUARTEL X RUTA Nº41 S/N  LA FLORIDA</t>
  </si>
  <si>
    <t>15-69-4714</t>
  </si>
  <si>
    <t>ESCUELA PRIMARIA NRO.205 JUANA AZURDUY DE PADILLA</t>
  </si>
  <si>
    <t>SECCION CHACRAS</t>
  </si>
  <si>
    <t>R8503</t>
  </si>
  <si>
    <t>15605640</t>
  </si>
  <si>
    <t>ESC. DE LA PATRIA DR. MANUEL BELGRANO</t>
  </si>
  <si>
    <t>LA RIOJA 650 SUR</t>
  </si>
  <si>
    <t>0381-4247555</t>
  </si>
  <si>
    <t>ESCUELA DE EDUCACIÓN PRIMARIA Nº7 PATRICIO KEARMEY</t>
  </si>
  <si>
    <t>ACCESO GASTON CALVELO 124</t>
  </si>
  <si>
    <t>2718</t>
  </si>
  <si>
    <t>49-6089</t>
  </si>
  <si>
    <t>ESCUELA DE EDUCACIÓN SECUNDARIA Nº23</t>
  </si>
  <si>
    <t>ANDRES FERREYRA 1196</t>
  </si>
  <si>
    <t>4659-9371</t>
  </si>
  <si>
    <t>ANEXO AULAS TALLERES MOVILES Nº1 INSTALACIONES DOMICILIARIAS</t>
  </si>
  <si>
    <t>SAN LUIS 52 CENTRO</t>
  </si>
  <si>
    <t>4215642</t>
  </si>
  <si>
    <t>ESCUELA NOCTURNA N 194</t>
  </si>
  <si>
    <t>ANTENA TELECOM</t>
  </si>
  <si>
    <t>Y4634</t>
  </si>
  <si>
    <t>ESC. MUNICIPAL MONS. GREGORIO DE JESUS DIAZ</t>
  </si>
  <si>
    <t>FLORIDA 250 CENTRO</t>
  </si>
  <si>
    <t>4268157</t>
  </si>
  <si>
    <t>JIN A DE 15 (ESC. PRIM. N°1 DE 15)</t>
  </si>
  <si>
    <t>AVDA. TRIUNVIRATO 5101 VILLA URQUIZA</t>
  </si>
  <si>
    <t>4521-0068</t>
  </si>
  <si>
    <t>RAMON FEBRE 13</t>
  </si>
  <si>
    <t>RUTA PROVINCIAL 37  ARROYO HONDO</t>
  </si>
  <si>
    <t>E3190</t>
  </si>
  <si>
    <t>ESCUELA INTEGRAL INTERDISCIPLINARIA Nº 02 DE 02</t>
  </si>
  <si>
    <t>JOSE ANTONIO CABRERA 4078 PALERMO</t>
  </si>
  <si>
    <t>C1186</t>
  </si>
  <si>
    <t>4863-8126</t>
  </si>
  <si>
    <t>ESCUELA Nº37 COMANDANTE MANUEL BESARES</t>
  </si>
  <si>
    <t>Camino de la Costa   VUELTA DE LA BARRANCA</t>
  </si>
  <si>
    <t>INSTITUTO ROBERTO ARLT</t>
  </si>
  <si>
    <t>MURGUIONDO 4458 VILLA LUGANO</t>
  </si>
  <si>
    <t>4601-6305</t>
  </si>
  <si>
    <t>ESCUELA N° 814 PAULA ALBARRACIN DE SARMIENTO</t>
  </si>
  <si>
    <t>AV.JESUS M.FERNANDEZ 329 centro JESUS M FERNANDEZ</t>
  </si>
  <si>
    <t>G4322</t>
  </si>
  <si>
    <t>0385 4911377</t>
  </si>
  <si>
    <t>ESC.N°318 CHACHO PEÑALOZA</t>
  </si>
  <si>
    <t>RUTA PCIAL.N°27 Y RUTA PCIAL.N°28</t>
  </si>
  <si>
    <t>F8385</t>
  </si>
  <si>
    <t>C.E.P.A. NRO 179</t>
  </si>
  <si>
    <t>HOUSSAY 1000 CENTENARIO</t>
  </si>
  <si>
    <t>ESCUELA TÉCNICA DE CAPACITACIÓN LABORAL N°22</t>
  </si>
  <si>
    <t>RUTA PROVINCIAL 412 KM 135</t>
  </si>
  <si>
    <t>J5403</t>
  </si>
  <si>
    <t>4307880</t>
  </si>
  <si>
    <t>INSTITUTO SUPERIOR DE SEGURIDAD PUBLICA CNEL. JUAN P.PRINGLES</t>
  </si>
  <si>
    <t>AV. ACCESO AL MONUMENTO  LAS CHACRAS (JUANA JOSLAY) AVDA. ACCESO AL MONUMENTO</t>
  </si>
  <si>
    <t>02652-490141</t>
  </si>
  <si>
    <t>C.E.R. NRO 525 JUAN BAITISTA ALBERDI</t>
  </si>
  <si>
    <t>RUTA PROVINCIAL NRO 94    CAMPO UBAJO</t>
  </si>
  <si>
    <t>S3575</t>
  </si>
  <si>
    <t>490965</t>
  </si>
  <si>
    <t>ESCUELA Nº 75 DR. JUAN ESTEBAN MARTINEZ</t>
  </si>
  <si>
    <t>CORRIENTES 209</t>
  </si>
  <si>
    <t>W3440</t>
  </si>
  <si>
    <t>ALBERTO GINO MARIO GRECO</t>
  </si>
  <si>
    <t>LA VENCEDORA - ESTANCIA GRECO - A MINAS DE TALCO</t>
  </si>
  <si>
    <t>M5561</t>
  </si>
  <si>
    <t>02622-15583143</t>
  </si>
  <si>
    <t>ESCUELA NOCTURNA MINERO SANJUANINO ANEXO CARPINTERÍA</t>
  </si>
  <si>
    <t>ANACLETO GIL S/N</t>
  </si>
  <si>
    <t>J5431</t>
  </si>
  <si>
    <t>4302108</t>
  </si>
  <si>
    <t>CIUDAD DE ROSARIO</t>
  </si>
  <si>
    <t>Víctoria Gutierrez</t>
  </si>
  <si>
    <t>U9033</t>
  </si>
  <si>
    <t>497002</t>
  </si>
  <si>
    <t>ESC. N°172 MISIONES</t>
  </si>
  <si>
    <t>AV. LAFINUR 595</t>
  </si>
  <si>
    <t>4420960</t>
  </si>
  <si>
    <t>ESCUELA ESPECIAL WEISBURG</t>
  </si>
  <si>
    <t>San Martin  Centro</t>
  </si>
  <si>
    <t>CENTRO DE EDUCACION MEDIA NRO.104</t>
  </si>
  <si>
    <t>BESCHTEDT 850 SARA MARIA FURMAN CEM 105 CEM 132</t>
  </si>
  <si>
    <t>02944 422328</t>
  </si>
  <si>
    <t>Colegio Secundario Edgar Morisoli</t>
  </si>
  <si>
    <t>Bertera 1940 Plan 5000</t>
  </si>
  <si>
    <t>563143</t>
  </si>
  <si>
    <t>ESC. DE NIVEL INICIAL Nº 248 JUAN L. NOUGUES</t>
  </si>
  <si>
    <t>LARREA 3006</t>
  </si>
  <si>
    <t>4368745</t>
  </si>
  <si>
    <t>ESC. Nº 563: JACOBO LENUZZA</t>
  </si>
  <si>
    <t>CAMINO VECINAL Nº15   CAMINO VECINAL N°15 o RUTA PROV.Nº230-PJE. CERRO MONJE</t>
  </si>
  <si>
    <t>N3357</t>
  </si>
  <si>
    <t>15660095</t>
  </si>
  <si>
    <t>ESCUELA PRIMARIA NRO.169 18 DE DICIEMBRE</t>
  </si>
  <si>
    <t>PALACIOS 298 NORTE</t>
  </si>
  <si>
    <t>4422471</t>
  </si>
  <si>
    <t>ESC. N° 302 PEDRO ALURRALDE</t>
  </si>
  <si>
    <t>RAMOS</t>
  </si>
  <si>
    <t>T4242</t>
  </si>
  <si>
    <t>3,81E+11</t>
  </si>
  <si>
    <t>ESC. Nº 829</t>
  </si>
  <si>
    <t>MIRANDA   PASO DEL SALTO MIRANDA Y CAPIOVI - KM 8</t>
  </si>
  <si>
    <t>15558515</t>
  </si>
  <si>
    <t>VIRGEN DE LA MONTAÑA EX N° 606</t>
  </si>
  <si>
    <t>RUTA PROVINCIAL Nº13 KM 1  ESTACION LOS BAÑOS</t>
  </si>
  <si>
    <t>A4193</t>
  </si>
  <si>
    <t>15413061</t>
  </si>
  <si>
    <t>ESCUELA NRO 497 CAYETANO ALBERTO SILVA</t>
  </si>
  <si>
    <t>PELLEGRINI 71 CENTRO</t>
  </si>
  <si>
    <t>421330</t>
  </si>
  <si>
    <t>PLANTA CAMPAMENTIL NRO 7507</t>
  </si>
  <si>
    <t>PARAJE LA MARAVITA</t>
  </si>
  <si>
    <t>S2309</t>
  </si>
  <si>
    <t>15448361</t>
  </si>
  <si>
    <t>INSTITUTO BARRIO MARINA</t>
  </si>
  <si>
    <t>DOMIN. PALMERO E/I. DE PARDO Y PIOVANO 3878</t>
  </si>
  <si>
    <t>4692-0028</t>
  </si>
  <si>
    <t>ESCUELA DE EDUCACIÓN PRIMARIA Nº10 JOSÉ INGENIEROS</t>
  </si>
  <si>
    <t>J.B.JUSTO Y GRANADEROS A.CABALLO S/N</t>
  </si>
  <si>
    <t>1665</t>
  </si>
  <si>
    <t>44-5938</t>
  </si>
  <si>
    <t>REPUBLICA DEL PERU</t>
  </si>
  <si>
    <t>AVDA. GAONA 4763 FLORESTA</t>
  </si>
  <si>
    <t>C1407</t>
  </si>
  <si>
    <t>4671-1135/4672-3823</t>
  </si>
  <si>
    <t>GRADO RADIAL N I - I.S.P.I.NRO 9246 ALEXANDER FLEMING</t>
  </si>
  <si>
    <t>SUIPACHA 888  GRADO RADIAL NRO I- I.S.P.I.NRO 9246 ALEXANDER FLEMING</t>
  </si>
  <si>
    <t>4306030</t>
  </si>
  <si>
    <t>JARDIN DE INFANTES Nº 25 CLOTILDE GUILLEN DE REZZANO</t>
  </si>
  <si>
    <t>CALLE 329 ENTRE 312 Y 314  OBRERO Bº OBRERO</t>
  </si>
  <si>
    <t>H3700</t>
  </si>
  <si>
    <t>406811</t>
  </si>
  <si>
    <t>ESCUELA NRO 1378</t>
  </si>
  <si>
    <t>CORTADA S/N SAN CAYETANO</t>
  </si>
  <si>
    <t>S3050</t>
  </si>
  <si>
    <t>477048</t>
  </si>
  <si>
    <t>COLEGIO SAN FRANCISCO JAVIER</t>
  </si>
  <si>
    <t>JOSE ANTONIO CABRERA 5901 PALERMO</t>
  </si>
  <si>
    <t>C1414</t>
  </si>
  <si>
    <t>4777-5011/12/13</t>
  </si>
  <si>
    <t>JIN N° 39 - EPEP Nº 459 ANEXO 1</t>
  </si>
  <si>
    <t>PARAJE ALTO ALEGRE</t>
  </si>
  <si>
    <t>P3620</t>
  </si>
  <si>
    <t>ESC. ESPECIAL Nº 55 VIRGEN DE FÁTIMA</t>
  </si>
  <si>
    <t>BARRIO FATIMA A-3-1 MZ95  BARRIO FATIMA A-3-1 MZ95 HOSPITAL DE FÁTIMA</t>
  </si>
  <si>
    <t>3304</t>
  </si>
  <si>
    <t>154883512</t>
  </si>
  <si>
    <t>NENI Nº 85 (Ext. ESC. Nº 641)</t>
  </si>
  <si>
    <t>Ruta Prov. Nº 219   Paraje Torta Quemada</t>
  </si>
  <si>
    <t>3379</t>
  </si>
  <si>
    <t>412574</t>
  </si>
  <si>
    <t>ESCUELA NRO 6150 JUAN BAUTISTA CABRAL</t>
  </si>
  <si>
    <t>SAN MARTIN 508</t>
  </si>
  <si>
    <t>S2106</t>
  </si>
  <si>
    <t>491016</t>
  </si>
  <si>
    <t>MONTEVIDEO Y THOMPSON 1531</t>
  </si>
  <si>
    <t>1768</t>
  </si>
  <si>
    <t>4655-1800</t>
  </si>
  <si>
    <t>COLEGIO SECUNDARIO PLURICURSO CON ITINERANCIA</t>
  </si>
  <si>
    <t>MISION LA PAZ-ESTAF.STA VICTORIA ESTE</t>
  </si>
  <si>
    <t>DON SEGUNDO SOMBRA 24</t>
  </si>
  <si>
    <t>DISTRITO TACUARAS</t>
  </si>
  <si>
    <t>ESC. Nº 342</t>
  </si>
  <si>
    <t>RUTA 224 ENTRE RUTA NAC. Nº 14 Y RUTA PROV.Nº17   PARAJE SANTA ROSA-3 KM RUTA NAC. 14 o 13 KM DE RUTA PROV. 17</t>
  </si>
  <si>
    <t>N3352</t>
  </si>
  <si>
    <t>15604390</t>
  </si>
  <si>
    <t>ESCUELA NRO 6323 PABLO PIZZURNO</t>
  </si>
  <si>
    <t>COLONIA EL INCA</t>
  </si>
  <si>
    <t>474542</t>
  </si>
  <si>
    <t>ESCUELA N° 454 LUIS S. MANZIONE</t>
  </si>
  <si>
    <t>SUNCHO POZO ALTO   SUNCHO POZO ALTO</t>
  </si>
  <si>
    <t>G3760</t>
  </si>
  <si>
    <t>ESCUELA PRIVADA DE NIVEL SECUNDARIA MARIA MADRE</t>
  </si>
  <si>
    <t>HNA.CLOTA CHARPENTIER  ALBERDI</t>
  </si>
  <si>
    <t>3600</t>
  </si>
  <si>
    <t>4523212</t>
  </si>
  <si>
    <t>ESC. Nº 330: PIONEROS DE MISIONES.</t>
  </si>
  <si>
    <t>RUTA 8- KM 10 -LOTE 132 A 12KM DE R 14   RUTA PROV.N°8 -KM 10- LOTE 132 A 12 KM DE R. 14</t>
  </si>
  <si>
    <t>15503600</t>
  </si>
  <si>
    <t>ANEXO ESCUELA ESPECIAL Nº501</t>
  </si>
  <si>
    <t>BUENOS AIRES S/N</t>
  </si>
  <si>
    <t>6053</t>
  </si>
  <si>
    <t>42-1196</t>
  </si>
  <si>
    <t>MANUEL IGNACIO MOLINA</t>
  </si>
  <si>
    <t>JUAN AGUSTIN MAZA 37  MAZA Y SAN LORENZO - PLANTA ALTA</t>
  </si>
  <si>
    <t>4421517</t>
  </si>
  <si>
    <t>J.DE INF. NICOLAS AVELLANEDA - ANEXO BAÑADO DE SOTO</t>
  </si>
  <si>
    <t>CALLE PUBLICA   BAÑADO DE SOTO</t>
  </si>
  <si>
    <t>X5284</t>
  </si>
  <si>
    <t>480406</t>
  </si>
  <si>
    <t>C.E.B.A. N° 1-153</t>
  </si>
  <si>
    <t>AV. PTE. PERON 400 ACACIAS ESCUELA SALOBREÑA</t>
  </si>
  <si>
    <t>T4106</t>
  </si>
  <si>
    <t>4574756</t>
  </si>
  <si>
    <t>ESCUELA NOCTURNA PARA JOVENES Y ADULTOS N 403</t>
  </si>
  <si>
    <t>TEODORO SANCHEZ DE BUSTAMANTE  CENTRO</t>
  </si>
  <si>
    <t>Y4518</t>
  </si>
  <si>
    <t>COORDINACIÓN CENTRAL INTEGRACIÓN ESCOLAR</t>
  </si>
  <si>
    <t>CORRIENTES 459 NORTE</t>
  </si>
  <si>
    <t>NUCLEO I - JARDIN DE INFANTES NRO 336</t>
  </si>
  <si>
    <t>CALLE PÚBLICA NRO 6 - 1;6 KM</t>
  </si>
  <si>
    <t>15318369</t>
  </si>
  <si>
    <t>ESC. ESPECIAL N° 395 - ELSA RUGGERI DE FABIO</t>
  </si>
  <si>
    <t>ECUADOR 3800</t>
  </si>
  <si>
    <t>ESCUELA TECNICA BRIGADIER GRAL. PEDRO FERRE</t>
  </si>
  <si>
    <t>CNEL. PRINGLES S/N  BAÑADO NORTE</t>
  </si>
  <si>
    <t>W3400</t>
  </si>
  <si>
    <t>501034</t>
  </si>
  <si>
    <t>ESCUELA N° 256</t>
  </si>
  <si>
    <t>SANTA ROSA</t>
  </si>
  <si>
    <t>K5264</t>
  </si>
  <si>
    <t>J.I.N. N°5 EXTENSION 01</t>
  </si>
  <si>
    <t>VILLA CASANA</t>
  </si>
  <si>
    <t>RIO GUALEGUAY 62</t>
  </si>
  <si>
    <t>RINCON DEL CHAÑAR</t>
  </si>
  <si>
    <t>JARDÍN DE INFANTES Nº926</t>
  </si>
  <si>
    <t>149 E/ AV. EVA PERON Y SABIN 3115</t>
  </si>
  <si>
    <t>4258-4307</t>
  </si>
  <si>
    <t>INST. SAN VICENTE DE PAUL</t>
  </si>
  <si>
    <t>URQUIZA 251 Alderetes-centro PARROQUIA SAGRADA FAMILIA</t>
  </si>
  <si>
    <t>-4940647</t>
  </si>
  <si>
    <t>JARDÍN DE INFANTES Nº933 MARTÍN FIERRO</t>
  </si>
  <si>
    <t>26 E/ 452 Y 453 S/N</t>
  </si>
  <si>
    <t>480-3197</t>
  </si>
  <si>
    <t>JARDIN DE INFANTES Nº 104 SANTIAGO ALLENDE</t>
  </si>
  <si>
    <t>LOTE 11-ZONA RURAL(FUNCIONA EEP Nº 997)</t>
  </si>
  <si>
    <t>H3701</t>
  </si>
  <si>
    <t>2587474</t>
  </si>
  <si>
    <t>ESC. N°148 PROVINCIA DE CHUBUT</t>
  </si>
  <si>
    <t>JORGE NEWBERY EXTREMO ESTE S/N  EXTREMO ESTE</t>
  </si>
  <si>
    <t>ESCUELA N° 443 ISLAS MALVINAS</t>
  </si>
  <si>
    <t>RUTA 146 KM7   SERVICIO PENITENCIARIO</t>
  </si>
  <si>
    <t>4423614</t>
  </si>
  <si>
    <t>NENI Nº 70</t>
  </si>
  <si>
    <t>8 de Septiembre 985  ESCUELA Nº 319</t>
  </si>
  <si>
    <t>15412730</t>
  </si>
  <si>
    <t>COLEGIO SECUNDARIO PLURICURSO SIN ITINERANCIA</t>
  </si>
  <si>
    <t>CALLE S/N  CENTRO FRENTE A LA PLAZA</t>
  </si>
  <si>
    <t>15570553/421530</t>
  </si>
  <si>
    <t>ESCUELA EJERCITO DE LOS ANDES</t>
  </si>
  <si>
    <t>AV. SANTA FE E/ BOEDO Y PORTELA 287</t>
  </si>
  <si>
    <t>4282-0474</t>
  </si>
  <si>
    <t>J.DE INF. MODELO- ANEXO LAS ALBAHACAS.</t>
  </si>
  <si>
    <t>CALLE 11 S/N   LAS ALBAHACAS</t>
  </si>
  <si>
    <t>X5800</t>
  </si>
  <si>
    <t>4672147</t>
  </si>
  <si>
    <t>ESCUELA N° 340 Escuela Infantil</t>
  </si>
  <si>
    <t>EL ARBOL   EL ARBOL</t>
  </si>
  <si>
    <t>ESCUELA Nº206 PROVINCIA DE MISIONES</t>
  </si>
  <si>
    <t>EL AYUDANTE   EL AYUDANTE</t>
  </si>
  <si>
    <t>G5253</t>
  </si>
  <si>
    <t>ESCUELA DE EDUCACIÓN PRIMARIA Nº22 ALMIRANTE BROWN</t>
  </si>
  <si>
    <t>ZONA RURAL s/n  OMBU</t>
  </si>
  <si>
    <t>7545</t>
  </si>
  <si>
    <t>43-2260</t>
  </si>
  <si>
    <t>JIN N°17 - ANEXO 03 EN ESCUELA N°307</t>
  </si>
  <si>
    <t>FAMATANCA</t>
  </si>
  <si>
    <t>K4139</t>
  </si>
  <si>
    <t>CENTRO DE ALFABETIZACION NRO 90</t>
  </si>
  <si>
    <t>ESC. Nº 814</t>
  </si>
  <si>
    <t>PARAJE LA CORDILLERA   LIMITE A. DEL VALLE; DOS DE MAYO Y EL ALCAZAR</t>
  </si>
  <si>
    <t>696510/496367</t>
  </si>
  <si>
    <t>ESCUELA Nº507 BERTA VICENTE</t>
  </si>
  <si>
    <t>MEDELLIN   MEDELLIN</t>
  </si>
  <si>
    <t>Aula Sat. Nº 02: ESC. Nº 642</t>
  </si>
  <si>
    <t>Pje. 500 Hectáreas   Pje. 500 Hectáreas</t>
  </si>
  <si>
    <t>N3385</t>
  </si>
  <si>
    <t>15444934</t>
  </si>
  <si>
    <t>ESC. DR. ELISEO CANTON</t>
  </si>
  <si>
    <t>BELGRANO 550 VILLA NUEVA</t>
  </si>
  <si>
    <t>4812681</t>
  </si>
  <si>
    <t>ESC.N°348</t>
  </si>
  <si>
    <t>POZO REDONDO</t>
  </si>
  <si>
    <t>ESCUELA SECUNDARIA 3 ATILIO SANTOS PASCUAL SCHIAVONI</t>
  </si>
  <si>
    <t>ALMIRANTE BROWN Y MITRE  VILLA 3 DE FEBRERO</t>
  </si>
  <si>
    <t>422980</t>
  </si>
  <si>
    <t>JARDIN DE INFANTES INDEPENDIENTE NRO.120</t>
  </si>
  <si>
    <t>MENGUELLE  1550</t>
  </si>
  <si>
    <t>8424</t>
  </si>
  <si>
    <t>4783663</t>
  </si>
  <si>
    <t>EPEP Nº226 CRUZ ROJA ARGENTINA</t>
  </si>
  <si>
    <t>CAMPO HARDY</t>
  </si>
  <si>
    <t>P3603</t>
  </si>
  <si>
    <t>E.P.E.P. Nº230 PATRICIAS MENDOCINAS</t>
  </si>
  <si>
    <t>LA PRIMAVERA</t>
  </si>
  <si>
    <t>457695</t>
  </si>
  <si>
    <t>ESC. ESPECIAL CARCELARIA Nº 25 (UP5)</t>
  </si>
  <si>
    <t>UNIDAD PENAL V BºSEQUISCENTENARIO  Sequiscentenario; M. LANÚS UNIDAD PENAL V BºSEQUISCENTENARIO- M. LANÚS-RUTA 12  KM.7</t>
  </si>
  <si>
    <t>630100/562301</t>
  </si>
  <si>
    <t>INST. MARIANO MORENO</t>
  </si>
  <si>
    <t>GENERAL PAZ 184 SUR</t>
  </si>
  <si>
    <t>(0381) 4248417</t>
  </si>
  <si>
    <t>ESC. DE COM. Nº 30 DR. ESTEBAN A. GASCON DE 18</t>
  </si>
  <si>
    <t>SAN BLAS 5387 VILLA LURO</t>
  </si>
  <si>
    <t>4567-0219</t>
  </si>
  <si>
    <t>INST. MODELO TECNICO MECANICO DENTAL</t>
  </si>
  <si>
    <t>San Lorenzo 1073 Sur</t>
  </si>
  <si>
    <t>4305346</t>
  </si>
  <si>
    <t>13 E/40 BIS Y 42 585</t>
  </si>
  <si>
    <t>6605</t>
  </si>
  <si>
    <t>42-0269</t>
  </si>
  <si>
    <t>J.I.N. N°3</t>
  </si>
  <si>
    <t>JUAN FACUNDO QUIROGA S/N° JARDIN</t>
  </si>
  <si>
    <t>F5473</t>
  </si>
  <si>
    <t>03821-491836</t>
  </si>
  <si>
    <t>GRADO RADIAL NRO V - ESCUELA NOCTURNA NRO 72</t>
  </si>
  <si>
    <t>SUPERI 1220 UNION</t>
  </si>
  <si>
    <t>4726555</t>
  </si>
  <si>
    <t>CENTRO EDUCATIVO DE NIVEL SECUNDARIO DE ADULTOS (C.E.N.S.) LA MAJADITA</t>
  </si>
  <si>
    <t>RUTA 523</t>
  </si>
  <si>
    <t>4302023</t>
  </si>
  <si>
    <t>ESCUELA Nº 186 REPUBLICA DE NICARAGUA</t>
  </si>
  <si>
    <t>PJE POZO DE LA PUERTA   POZO DE LA PUERTA</t>
  </si>
  <si>
    <t>ESCUELA PRIMARIA 307</t>
  </si>
  <si>
    <t>FERNANDEZ ALBERTO DIPUTADO 1261 RUCA HUENEY BARRIO MUNICIPAL</t>
  </si>
  <si>
    <t>8340</t>
  </si>
  <si>
    <t>421521</t>
  </si>
  <si>
    <t>ESCUELA PART. INC. NRO 1110 NUESTRA SEÑORA DE LOS ANGELES</t>
  </si>
  <si>
    <t>25 DE MAYO 150 CENTRO</t>
  </si>
  <si>
    <t>S2185</t>
  </si>
  <si>
    <t>461014</t>
  </si>
  <si>
    <t>ESCUELA Nº 5 ESPAÑA</t>
  </si>
  <si>
    <t>SANTIAGO DEL ESTERO 512 BO.BAÑADO NORTE</t>
  </si>
  <si>
    <t>4843867</t>
  </si>
  <si>
    <t>ARAOZ DE LAMADRID 3</t>
  </si>
  <si>
    <t>CALLE VECINAL COLONIA ALEMANA</t>
  </si>
  <si>
    <t>ESCUELA Nº719 BLAS PARERA</t>
  </si>
  <si>
    <t>JOSE BENJAMIN AVALOS 4302 ALMIRANTE BROWN JOSE BENJAMIN AVALOS</t>
  </si>
  <si>
    <t>DOCTOR MARIANO BOEDO EX N° 129</t>
  </si>
  <si>
    <t>SARMIENTO 490  Lat. a la Parroquia</t>
  </si>
  <si>
    <t>A4421</t>
  </si>
  <si>
    <t>4906044</t>
  </si>
  <si>
    <t>Escuela Inicial y Primaria David Mc. Taggart</t>
  </si>
  <si>
    <t>VIANO 175 8 DE ABRIL</t>
  </si>
  <si>
    <t>4010311 4240227</t>
  </si>
  <si>
    <t>E.E.S. ORIENTADA PART. INC. NRO 8038 MARÍA BICECCI</t>
  </si>
  <si>
    <t>BUENOS AIRES 1290</t>
  </si>
  <si>
    <t>4489656</t>
  </si>
  <si>
    <t>ESCUELA DE EDUCACIÓN PRIMARIA Nº3 GENERAL JOSÉ DE SAN MARTIN</t>
  </si>
  <si>
    <t>VIEYTES (E/MITRE Y BELGRANO) 105</t>
  </si>
  <si>
    <t>2741</t>
  </si>
  <si>
    <t>42-5314</t>
  </si>
  <si>
    <t>SAN JUAN BAUTISTA DE LA SALLE</t>
  </si>
  <si>
    <t>CORRALES 3450 VILLA SOLDATI</t>
  </si>
  <si>
    <t>4918-1388</t>
  </si>
  <si>
    <t>ESCUELA SECUNDARIA 8 MARIA AMERICA BARBOSA</t>
  </si>
  <si>
    <t>URQUIZA 2229</t>
  </si>
  <si>
    <t>429037</t>
  </si>
  <si>
    <t>E.E.S. ORIENTADA NRO 316 JOSE MANUEL ESTRADA</t>
  </si>
  <si>
    <t>RADIO URBANO   ZONA RURAL- EL TAJAMAR DIST.5</t>
  </si>
  <si>
    <t>S3565</t>
  </si>
  <si>
    <t>490577</t>
  </si>
  <si>
    <t>COLEGIO SAGRADO CORAZON</t>
  </si>
  <si>
    <t>AVENIDA MITRE 1222 ESTACION</t>
  </si>
  <si>
    <t>02657-421183</t>
  </si>
  <si>
    <t>INSTITUTO JEAN PIAGET EX N° 43 BIS</t>
  </si>
  <si>
    <t>JUAN BAUTISTA ALBERDI 627 CENTRO FUNCIONA EN LAS DOS DIRECCIONES</t>
  </si>
  <si>
    <t>4223592/4232242</t>
  </si>
  <si>
    <t>INST. SUP. CULTURAL LATINOAMERICANO</t>
  </si>
  <si>
    <t>Av. Homero Jauregui  Centro Esq. Colón</t>
  </si>
  <si>
    <t>3385</t>
  </si>
  <si>
    <t>430977/497625</t>
  </si>
  <si>
    <t>ESC.ESP.N° 4 HOSPITALARIA DON J.B.CACERES</t>
  </si>
  <si>
    <t>AYACUCHO Y JULIO A ROCA  DON BOSCO AYACUCHO Y JULIO A. ROCA</t>
  </si>
  <si>
    <t>P3600</t>
  </si>
  <si>
    <t>4685796</t>
  </si>
  <si>
    <t>JARDIN INDEPENDIENTE N 3</t>
  </si>
  <si>
    <t>SUB OFICIAL MATE DE LUNA  1486 ALTO COMEDERO</t>
  </si>
  <si>
    <t>4056857</t>
  </si>
  <si>
    <t>JARDIN DE INFANTES NRO 291 PASO VINAL</t>
  </si>
  <si>
    <t>SIMON DE IRIONDO 6751 LA ORILLA</t>
  </si>
  <si>
    <t>437210</t>
  </si>
  <si>
    <t>ESCUELA DE EDUCACIÓN PRIMARIA Nº68 VICE ALMIRANTE MARCOS ANTONIO ZAR</t>
  </si>
  <si>
    <t>CRUCERO BELGRANO S/N</t>
  </si>
  <si>
    <t>8107</t>
  </si>
  <si>
    <t>482-1164</t>
  </si>
  <si>
    <t>E.P.E.T. Nº 50 (EX B.O.P. Nº 70)</t>
  </si>
  <si>
    <t>RUTA NACIONAL Nº 14 KM 820   EX SAT Nº 1 B.O.L.P. Nº 4 (ESC. Nº 100)</t>
  </si>
  <si>
    <t>N3313</t>
  </si>
  <si>
    <t>423639</t>
  </si>
  <si>
    <t>ESCUELA NRO 6402 BLAS PARERA</t>
  </si>
  <si>
    <t>SAN MARTIN 419</t>
  </si>
  <si>
    <t>S2447</t>
  </si>
  <si>
    <t>470246</t>
  </si>
  <si>
    <t>ESCUELA Nº 805</t>
  </si>
  <si>
    <t>VIRGEN DE ITATI PJE. SANTA TERESITA</t>
  </si>
  <si>
    <t>W3421</t>
  </si>
  <si>
    <t>ESCUELA PART. INC. NRO 1346 MICHELANGELO BUONARROTI</t>
  </si>
  <si>
    <t>BUENOS AIRES 1725 SAN CARLOS</t>
  </si>
  <si>
    <t>420594/428333</t>
  </si>
  <si>
    <t>JARDÍN DE INFANTES Nº928 REPUBLICA ARGENTINA</t>
  </si>
  <si>
    <t>MAURE 4562</t>
  </si>
  <si>
    <t>1825</t>
  </si>
  <si>
    <t>4246-2897</t>
  </si>
  <si>
    <t>COLEGIO SECUNDARIO PROVINCIAL ALBERTO BREYER (ESC.N°040)</t>
  </si>
  <si>
    <t>AMANA</t>
  </si>
  <si>
    <t>MARTIN MIGUEL DE GUEMES EX N° 649</t>
  </si>
  <si>
    <t>RUTA PROVINCIAL Nª 11 FINCA SAN ROQUE</t>
  </si>
  <si>
    <t>A4432</t>
  </si>
  <si>
    <t>155012685</t>
  </si>
  <si>
    <t>ESC. Nº 881 (Ex Aula Sat. ESC. Nº 380)</t>
  </si>
  <si>
    <t>SANTISIMA TRINIDAD BARRIO SANTISIMA TRINIDAD</t>
  </si>
  <si>
    <t>15502593</t>
  </si>
  <si>
    <t>ESCUELA N° 468</t>
  </si>
  <si>
    <t>AMPUJACO</t>
  </si>
  <si>
    <t>K4750</t>
  </si>
  <si>
    <t>COLEGIO SAN GABRIEL I.P.16</t>
  </si>
  <si>
    <t>RIVADAVIA 218  entre las calles Vicente Mendieta y Colón</t>
  </si>
  <si>
    <t>W3220</t>
  </si>
  <si>
    <t>422539</t>
  </si>
  <si>
    <t>ESCUELA Nº678 GIL PERALTA</t>
  </si>
  <si>
    <t>BELGRANO N°66   COLOMBIA MONTE QUEMADO.-</t>
  </si>
  <si>
    <t>JARDÍN DE INFANTES Nº905 MERCEDITAS DE SAN MARTIN</t>
  </si>
  <si>
    <t>ENTRE RIOS Y URQUIZA S/N</t>
  </si>
  <si>
    <t>2907</t>
  </si>
  <si>
    <t>49-2371</t>
  </si>
  <si>
    <t>GRADO RADIAL II-ESCUELA NOCTURNA NRO 49</t>
  </si>
  <si>
    <t>RIO NEGRO 2481 SAN GENARO</t>
  </si>
  <si>
    <t>SAN JOSÉ OBRERO</t>
  </si>
  <si>
    <t>Pensamientos 836 San Martín Comparte edificio con Escuela de Formación Profesional Nº 1650</t>
  </si>
  <si>
    <t>4462314</t>
  </si>
  <si>
    <t>ESC. N° 250 TOMAS ESPORA</t>
  </si>
  <si>
    <t>9 DE JULIO 384 CENTRO NASCHEL</t>
  </si>
  <si>
    <t>D5759</t>
  </si>
  <si>
    <t>ESCUELA N° 1069  J/439</t>
  </si>
  <si>
    <t>RINCON DE ESPERANZA</t>
  </si>
  <si>
    <t>JARDÍN DE INFANTES Nº911 FRAY MAMERTO ESQUIU</t>
  </si>
  <si>
    <t>RIVADAVIA 1165</t>
  </si>
  <si>
    <t>15658030</t>
  </si>
  <si>
    <t>ESCUELA N 454</t>
  </si>
  <si>
    <t>RUTA PROVINCIAL N 52</t>
  </si>
  <si>
    <t>Y4641</t>
  </si>
  <si>
    <t>UEM-ES N° 208 SIERRA COLORADA</t>
  </si>
  <si>
    <t>Lote N°19-SectorJ</t>
  </si>
  <si>
    <t>478318</t>
  </si>
  <si>
    <t>JARDÍN DE INFANTES Nº911 EL NEGRITO FALUCHO</t>
  </si>
  <si>
    <t>CASTELLI (E/ MONTEAGUDO Y PAUNERO) 556</t>
  </si>
  <si>
    <t>6620</t>
  </si>
  <si>
    <t>42-8285</t>
  </si>
  <si>
    <t>ESCUELA DE EDUCACIÓN PRIMARIA Nº16 MARIANO MORENO</t>
  </si>
  <si>
    <t>4 S/N</t>
  </si>
  <si>
    <t>7243</t>
  </si>
  <si>
    <t>15-61-0254</t>
  </si>
  <si>
    <t>JARDÍN DE INFANTES Nº924 BENITO QUINQUELA MARTIN</t>
  </si>
  <si>
    <t>URUGUAY 659</t>
  </si>
  <si>
    <t>1644</t>
  </si>
  <si>
    <t>4745-8574</t>
  </si>
  <si>
    <t>I.S.F.T. DE NONOGASTA</t>
  </si>
  <si>
    <t>JOAQUIN V.GONZALEZ S/N° EL PUEBLO</t>
  </si>
  <si>
    <t>F5372</t>
  </si>
  <si>
    <t>03825-499242</t>
  </si>
  <si>
    <t>ESCUELA DE EDUCACIÓN PRIMARIA Nº27 NUESTRA SEÑORA STELLA MARIS</t>
  </si>
  <si>
    <t>ZONA RURAL   IGARZABAL</t>
  </si>
  <si>
    <t>8142</t>
  </si>
  <si>
    <t>322977</t>
  </si>
  <si>
    <t>ESCUELA NRO 1303 GENERAL JOSE DE SAN MARTIN</t>
  </si>
  <si>
    <t>RUTA NACIONAL 19 - KM 12</t>
  </si>
  <si>
    <t>S3017</t>
  </si>
  <si>
    <t>4990090</t>
  </si>
  <si>
    <t>ESC.PROV.Nº 2 P/ADOLESC.Y ADULTOS WIKAM  ESC.Nº 21</t>
  </si>
  <si>
    <t>AVENIDA PREFECTURA NAVAL ARGENTINA 111 CHEPACHEN CHACRA II</t>
  </si>
  <si>
    <t>443525</t>
  </si>
  <si>
    <t>COLEGIO NUESTRA SEÑORA DEL ROSARIO</t>
  </si>
  <si>
    <t>CONGRESALES 2545</t>
  </si>
  <si>
    <t>1613</t>
  </si>
  <si>
    <t>4663-1740</t>
  </si>
  <si>
    <t>TRABAJADORES DE LA EDUCACIÓN</t>
  </si>
  <si>
    <t>25 de mayo y Mitre</t>
  </si>
  <si>
    <t>489809</t>
  </si>
  <si>
    <t>ESC. Nº 623 (F.J.C)</t>
  </si>
  <si>
    <t>Pje. San Isidro; Lote N° 266   Pje. San Isidro; Lote Nº 266</t>
  </si>
  <si>
    <t>N3355</t>
  </si>
  <si>
    <t>470279</t>
  </si>
  <si>
    <t>EPEP Nº213 DR.EDUARDO GONZALEZ LELONG</t>
  </si>
  <si>
    <t>DR. ESTEBAN .L.MARADONA  SAN ROQUE B° SAN ROQUE -RIVADAVIA Y FORTIN YUNKA S/N</t>
  </si>
  <si>
    <t>3704-083171</t>
  </si>
  <si>
    <t>ESCUELA NRO 1204 INGENIERO ENRIQUE MOSCONI</t>
  </si>
  <si>
    <t>PASAJE 4 2221 CORONEL AGUIRRE ENTRE ROSARIO Y LINIERS</t>
  </si>
  <si>
    <t>4921750</t>
  </si>
  <si>
    <t>E.E.S. ORIENTADA PART. INC. NRO 2044 SANTA ANA</t>
  </si>
  <si>
    <t>SAN MARTIN 1437</t>
  </si>
  <si>
    <t>S2253</t>
  </si>
  <si>
    <t>497082</t>
  </si>
  <si>
    <t>CENTRO EDUCATIVO COMUNITARIO - ESCUELA DE GESTIÓN SOCIAL - NIVEL MEDIO</t>
  </si>
  <si>
    <t>LOS CONDORES (PEHUENCO) 470 CENTRO CIVICO BIBLIOTECA POPULAR MAESTRO GALEANO</t>
  </si>
  <si>
    <t>8345</t>
  </si>
  <si>
    <t>30244042</t>
  </si>
  <si>
    <t>Instituto de Educación Superior SAN PIO DE PIETRELCINA</t>
  </si>
  <si>
    <t>España 1120 Centro España esq. Lorenzo Lugones</t>
  </si>
  <si>
    <t>ESCUELA DE EDUCACION ESPECIAL NRO.10 ROSARIO VERA PEÑALOZA</t>
  </si>
  <si>
    <t>AV. DE LAS AMÉRICAS 125 CIUDAD DE CATRIEL</t>
  </si>
  <si>
    <t>4912540</t>
  </si>
  <si>
    <t>JARDÍN DE INFANTES Nº907 DON JOSÉ DE SAN MARTIN</t>
  </si>
  <si>
    <t>CAMBACERES 526</t>
  </si>
  <si>
    <t>6450</t>
  </si>
  <si>
    <t>47-8443</t>
  </si>
  <si>
    <t>INSTITUTO PRIVADO SAN CAYETANO</t>
  </si>
  <si>
    <t>LA PUNTA MANZANA 125 PARCELA 1 PREDIO COMERCIAL</t>
  </si>
  <si>
    <t>02652-15306115</t>
  </si>
  <si>
    <t>JIN N° 25 NIÑO JESUS - EPEP N° 312</t>
  </si>
  <si>
    <t>RUTA NACIONAL Nº 86   COLONIA SAN ISIDRO</t>
  </si>
  <si>
    <t>666394</t>
  </si>
  <si>
    <t>JARDIN MATERNO INFANTIL BERTA CEREZO DE MAMANI ANEXO METAN</t>
  </si>
  <si>
    <t>GUEMES OESTE 166 SAN MARTIN</t>
  </si>
  <si>
    <t>A4440</t>
  </si>
  <si>
    <t>ESCUELA PUBLICA DIGITAL ADULTOS N° 3 ANCHORENA</t>
  </si>
  <si>
    <t>17 DE OCTUBRE Y AV SAN LUIS</t>
  </si>
  <si>
    <t>ESCUELA DE EDUCACIÓN PRIMARIA Nº27 ALMAFUERTE</t>
  </si>
  <si>
    <t>RUTA 205 KM.165 CUARTEL VI   LA FORTUNA</t>
  </si>
  <si>
    <t>7265</t>
  </si>
  <si>
    <t>15-51-5834</t>
  </si>
  <si>
    <t>ESC.DE EDUC.PRIMARIA HNA.CLOTA CHARPENTIER</t>
  </si>
  <si>
    <t>ALBERDI AYACUCHO Y VENEZUELA</t>
  </si>
  <si>
    <t>P3628</t>
  </si>
  <si>
    <t>DEL ZORZAL 45</t>
  </si>
  <si>
    <t>CAMINO VECINAL S/N  DISTRITO COSTA DE NOGOYA</t>
  </si>
  <si>
    <t>EPES AGRARIA N°2-ANEXO 1- EPEP N° 202</t>
  </si>
  <si>
    <t>RUTA PROVINCIAL Nº 9   EL BAÑADERO - A 60 KM APROX. DE VILLA DOS TRECE</t>
  </si>
  <si>
    <t>ESCUELA DE EDUCACIÓN PRIMARIA Nº11 GABRIELA MISTRAL</t>
  </si>
  <si>
    <t>RUTA 2 KM. 49 CTEL. VI circuns VI S/N  BUCHANAN</t>
  </si>
  <si>
    <t>1983</t>
  </si>
  <si>
    <t>491-5470</t>
  </si>
  <si>
    <t>C.E.B.J.A. N° 3-127</t>
  </si>
  <si>
    <t>MITRE S/N</t>
  </si>
  <si>
    <t>C.E.B.J.A. Nº 3-235</t>
  </si>
  <si>
    <t>Obrero Rurales de Santa Maria Posta Sanitaria</t>
  </si>
  <si>
    <t>5529</t>
  </si>
  <si>
    <t>6715759</t>
  </si>
  <si>
    <t>ESCUELA DE EDUCACIÓN PRIMARIA Nº28 CORONEL ESTOMBA</t>
  </si>
  <si>
    <t>AVDA. 9 DE JULIO 214</t>
  </si>
  <si>
    <t>7303</t>
  </si>
  <si>
    <t>46-1051</t>
  </si>
  <si>
    <t>EPEP Nº252 GENDARMERIA  NACIONAL</t>
  </si>
  <si>
    <t>RUTA NACIONAL N°86 DOCENTES ARGENTINOS</t>
  </si>
  <si>
    <t>JUANA AZURDUY DE PADILLA</t>
  </si>
  <si>
    <t>PAULO VI CABO SAN SEBASTIAN S/N</t>
  </si>
  <si>
    <t>4523838</t>
  </si>
  <si>
    <t>DALINDA CODORNIU DE LACERNA</t>
  </si>
  <si>
    <t>ACONCAGUA 155 LA COLONIA</t>
  </si>
  <si>
    <t>02623 429837</t>
  </si>
  <si>
    <t>JARDIN DE INFANTES INDEPENDIENTE NRO.100</t>
  </si>
  <si>
    <t>URQUIZA Y MALVINAS  INDUSTRIAL</t>
  </si>
  <si>
    <t>497599</t>
  </si>
  <si>
    <t>ESCUELA NRO 551 GENERAL JUAN LAVALLE</t>
  </si>
  <si>
    <t>LA RESERVA</t>
  </si>
  <si>
    <t>S3580</t>
  </si>
  <si>
    <t>494052</t>
  </si>
  <si>
    <t>ESC. N° 367</t>
  </si>
  <si>
    <t>LA HOYADA</t>
  </si>
  <si>
    <t>T4105</t>
  </si>
  <si>
    <t>ESCUELA DE EDUCACIÓN SECUNDARIA JOSÉ MARÍA TORRES</t>
  </si>
  <si>
    <t>CALLE 9 S/N   ENTRE VIDART Y CALLEJON ANA DE ROMAN</t>
  </si>
  <si>
    <t>J5427</t>
  </si>
  <si>
    <t>4307794</t>
  </si>
  <si>
    <t>CENTRO DE EDUCACION TECNICA NRO. 5 DON JAIME FELIPE MORANT</t>
  </si>
  <si>
    <t>KURTZ SEEMANN 150 PORTAL DE LAS ROSAS EX CEM 95 - CCT 3</t>
  </si>
  <si>
    <t>R8303</t>
  </si>
  <si>
    <t>4980119</t>
  </si>
  <si>
    <t>CENTRO DE EDUCACION BASICA PARA ADULTOS NRO.27</t>
  </si>
  <si>
    <t>TRAMONTI Y PRIMEROS POBLADORES   ESC. 34</t>
  </si>
  <si>
    <t>R8364</t>
  </si>
  <si>
    <t>493525</t>
  </si>
  <si>
    <t>JARDIN DE INFANTES PART. INC. NRO 1510 CONCORDIA</t>
  </si>
  <si>
    <t>RIVADAVIA 1930  ESC. PRIMARIA NRO 1258</t>
  </si>
  <si>
    <t>S3555</t>
  </si>
  <si>
    <t>496310</t>
  </si>
  <si>
    <t>TOMAS PRISCO</t>
  </si>
  <si>
    <t>LA COLONIA DEFENSA</t>
  </si>
  <si>
    <t>02623-421454</t>
  </si>
  <si>
    <t>ESCUELA Nº 799 MARIA ANGELICA ARBO DE BORJAS</t>
  </si>
  <si>
    <t>PEDRO RIOS S/N BO.CENTRO  03782-15405155</t>
  </si>
  <si>
    <t>15611726</t>
  </si>
  <si>
    <t>ESC.N°082 RAUL ORIHUELA</t>
  </si>
  <si>
    <t>PASAJE NIÑO ALCALDE S/N° SANTA ROSA</t>
  </si>
  <si>
    <t>481001 C/P</t>
  </si>
  <si>
    <t>ESCUELA TÉCNICA DE CAPACITACIÓN LABORAL JERÓNIMO LUIS DE CABRERA</t>
  </si>
  <si>
    <t>RUTA PROVINCIAL N°12 KM 25  BASILIO NIEVAS</t>
  </si>
  <si>
    <t>4307712</t>
  </si>
  <si>
    <t>ESCUELA DE EDUCACIÓN PRIMARIA Nº2 DOMINGO FAUSTINO SARMIENTO</t>
  </si>
  <si>
    <t>AVDA. ZAPIOLA E/ JUJUY Y LA RIOJA 120</t>
  </si>
  <si>
    <t>7240</t>
  </si>
  <si>
    <t>43-1440</t>
  </si>
  <si>
    <t>ESCUELA N° 415 MAESTRO MIGUEL ÁNGEL ARÉVALO</t>
  </si>
  <si>
    <t>OYOLA</t>
  </si>
  <si>
    <t>K4235</t>
  </si>
  <si>
    <t>ESCUELA N°1-632 MAESTRO ALBERTO DERANI</t>
  </si>
  <si>
    <t>LA ARGENTINA 851 EL TOTORAL</t>
  </si>
  <si>
    <t>M5560</t>
  </si>
  <si>
    <t>424607</t>
  </si>
  <si>
    <t>NENI Nº 10 (Ext. ESC. Nº 726)</t>
  </si>
  <si>
    <t>MBORORE</t>
  </si>
  <si>
    <t>3380</t>
  </si>
  <si>
    <t>15597705</t>
  </si>
  <si>
    <t>INSTITUTO LA ASUNCION DE MARIA</t>
  </si>
  <si>
    <t>PASAJE CURA BROCHERO 189  ELENA</t>
  </si>
  <si>
    <t>X5815</t>
  </si>
  <si>
    <t>4881299</t>
  </si>
  <si>
    <t>ASOCIACION CIVIL LA CASA DEL NIÑO RINCON DE VIDA</t>
  </si>
  <si>
    <t>MANZANA 150 - LOTE 6  EL ARENAL 68 VIVIENDAS</t>
  </si>
  <si>
    <t>4058034</t>
  </si>
  <si>
    <t>E.E.S. ORIENTADA NRO 318 ANTÁRTIDA ARGENTINA</t>
  </si>
  <si>
    <t>ENTRE RIOS 513</t>
  </si>
  <si>
    <t>496197</t>
  </si>
  <si>
    <t>ESC. MEDIA DE LA CRUZ</t>
  </si>
  <si>
    <t>156900044</t>
  </si>
  <si>
    <t>ESCUELA PRIMARIA NRO.363</t>
  </si>
  <si>
    <t>YAPUR CHEHUEN S/N AEROCLUB PROYECTO DE JORNADA EXTENDIDA</t>
  </si>
  <si>
    <t>R8422</t>
  </si>
  <si>
    <t>491259</t>
  </si>
  <si>
    <t>JESUS DE LA DIVINA MISERICORDIA EX N° 921</t>
  </si>
  <si>
    <t>MAESTRA TORANZO Y PROF. BELTRAME S/N°  MARTELL</t>
  </si>
  <si>
    <t>424196</t>
  </si>
  <si>
    <t>ESCUELA DE EDUCACIÓN PRIMARIA Nº120 HERMINIA L. BRUMANA</t>
  </si>
  <si>
    <t>17 E/ 35 Y 36 170</t>
  </si>
  <si>
    <t>1900</t>
  </si>
  <si>
    <t>421-1179</t>
  </si>
  <si>
    <t>JARDÍN DE INFANTES Nº905 MANUEL BELGRANO</t>
  </si>
  <si>
    <t>AVDA. ALTE. BROWN-COLUMNA 192 192</t>
  </si>
  <si>
    <t>1931</t>
  </si>
  <si>
    <t>466-0150</t>
  </si>
  <si>
    <t>ANEXO ESCUELA N° 1106</t>
  </si>
  <si>
    <t>SAN CARLOS</t>
  </si>
  <si>
    <t>CENTRO EDUCACION AGRICOLA 2 SIN NOMBRE</t>
  </si>
  <si>
    <t>MENDOZA 3089 NUEVA ROMA</t>
  </si>
  <si>
    <t>422566</t>
  </si>
  <si>
    <t>ESCUELA DE EDUCACIÓN PRIMARIA Nº38 LEOPOLDO LUGONES</t>
  </si>
  <si>
    <t>CUARTEL IV S/N</t>
  </si>
  <si>
    <t>6740</t>
  </si>
  <si>
    <t>15-41-0880</t>
  </si>
  <si>
    <t>DAVID ORTIZ</t>
  </si>
  <si>
    <t>CALLE 16 S/N  LOS CAMPAMENTOS</t>
  </si>
  <si>
    <t>02625-15419134</t>
  </si>
  <si>
    <t>LA SAGRADA FAMILIA EX 2512</t>
  </si>
  <si>
    <t>Roberto Romero S/N  Entre B° San Jorge y Virgen de las Mercedes</t>
  </si>
  <si>
    <t>154594938</t>
  </si>
  <si>
    <t>PROVINCIA DE LA PAMPA</t>
  </si>
  <si>
    <t>AV.25 DE MAYO 776</t>
  </si>
  <si>
    <t>J5460</t>
  </si>
  <si>
    <t>4302058</t>
  </si>
  <si>
    <t>INSTITUTO PRIVADO ARGENTINO JAPONES EN BUENOS AIRES</t>
  </si>
  <si>
    <t>YATAY 261 ALMAGRO</t>
  </si>
  <si>
    <t>C1184</t>
  </si>
  <si>
    <t>4983-3310</t>
  </si>
  <si>
    <t>Aula Sat. Nº 01: ESC. ADULTOS Nº 20</t>
  </si>
  <si>
    <t>AV. 147 6716 ITAEMBÉ MINÍ CALLE Nº155 Y Nº151- GUARDERIA MUNIC.-BºESPERANZA</t>
  </si>
  <si>
    <t>N33000</t>
  </si>
  <si>
    <t>154588218</t>
  </si>
  <si>
    <t>NEP Y FP Nº 24 MARTIN MIGUEL DE GUEMES</t>
  </si>
  <si>
    <t>AYACUCHO Y THOMPSON  ITATI</t>
  </si>
  <si>
    <t>GRADO RADIAL VIII-ESCUELA NOCTURNA NRO 21</t>
  </si>
  <si>
    <t>JULIO CORTAZAR 2449 BARRIO FEDERAL-PROMEBA</t>
  </si>
  <si>
    <t>JARDIN MUNICIPAL N° 1 BLANCA NIEVES</t>
  </si>
  <si>
    <t>EJERCITO ARGENTINO 106 SAN FRANCISCO</t>
  </si>
  <si>
    <t>4219181</t>
  </si>
  <si>
    <t>CENTRO EDUCATIVO N°13 ROSA BURGOS DE AGUIRRE</t>
  </si>
  <si>
    <t>BELGRANO S/N  Villa del Carmen</t>
  </si>
  <si>
    <t>D5835</t>
  </si>
  <si>
    <t>494120</t>
  </si>
  <si>
    <t>ESCUELA Nº234 DR.BELISARIO SARAVIA</t>
  </si>
  <si>
    <t>LA ESTANCIA</t>
  </si>
  <si>
    <t>G3752</t>
  </si>
  <si>
    <t>ESC. N° 217 - ANGEL MARIA SORIA</t>
  </si>
  <si>
    <t>RUTA NAC. Nº40- KM. 4296</t>
  </si>
  <si>
    <t>T4141</t>
  </si>
  <si>
    <t>3815654761</t>
  </si>
  <si>
    <t>INSTITUTO SUPERIOR FRAY MAMERTO ESQUIU</t>
  </si>
  <si>
    <t>PELLEGRINI ESQ. 3 s/n</t>
  </si>
  <si>
    <t>480-1167</t>
  </si>
  <si>
    <t>ESCUELA DE EDUCACIÓN PRIMARIA Nº14 ALMIRANTE GUILLERMO BROWN</t>
  </si>
  <si>
    <t>S/N  EL DESCANSO</t>
  </si>
  <si>
    <t>7223</t>
  </si>
  <si>
    <t>15-68-8307</t>
  </si>
  <si>
    <t>ESCUELA Nº 837 INGENIERO MANUEL GALLARDO</t>
  </si>
  <si>
    <t>RUTA NAC. Nº 9   Camino al Palomar</t>
  </si>
  <si>
    <t>G4206</t>
  </si>
  <si>
    <t>ESCUELA N° 711</t>
  </si>
  <si>
    <t>POZO CAVADO   POZO CAVADO</t>
  </si>
  <si>
    <t>ESCUELA DE CAPACITACION LABORAL N° 12 PROF. DVINO A. PAZ</t>
  </si>
  <si>
    <t>MITRE Y PEDRO LEON GALLO  CENTRO</t>
  </si>
  <si>
    <t>INSTITUTO COMPAÑIA DE MARIA</t>
  </si>
  <si>
    <t>CESPEDES 3172 COLEGIALES</t>
  </si>
  <si>
    <t>4552-3317/6628</t>
  </si>
  <si>
    <t>E.E.S. ORIENTADA NRO 526 PAULO FREIRE</t>
  </si>
  <si>
    <t>CALLE 3   ACAPULCO Y VERACRUZ CALLE 3 Y 8 - ESTACION JOSEFINA</t>
  </si>
  <si>
    <t>S2403</t>
  </si>
  <si>
    <t>445511*3385</t>
  </si>
  <si>
    <t>JARDIN MATERNO INFANTIL CHISPITA</t>
  </si>
  <si>
    <t>SAN MARTIN 3733</t>
  </si>
  <si>
    <t>4315346</t>
  </si>
  <si>
    <t>ESCUELA DE EDUCACIÓN PRIMARIA Nº1 BERNARDINO RIVADAVIA</t>
  </si>
  <si>
    <t>SAN MARTIN 77</t>
  </si>
  <si>
    <t>7130</t>
  </si>
  <si>
    <t>42-2313</t>
  </si>
  <si>
    <t>VILLA 25 DE MAYO</t>
  </si>
  <si>
    <t>RIVADAVIA Y CHACABUCO</t>
  </si>
  <si>
    <t>M5615</t>
  </si>
  <si>
    <t>4495189</t>
  </si>
  <si>
    <t>AGRUPAMIENTO Nº 86024 ESC Nº 840</t>
  </si>
  <si>
    <t>LOMAS BLANCAS</t>
  </si>
  <si>
    <t>JARDIN DE INFANTES SAN MIGUEL</t>
  </si>
  <si>
    <t>FUERZA AEREA ARG. Y MASFERRER- SEC C  LA PAZ B° LA PAZ</t>
  </si>
  <si>
    <t>154627201</t>
  </si>
  <si>
    <t>ESCUELA Nº 122 PEDRO CRISTALDO</t>
  </si>
  <si>
    <t>sin datos 0 sin datos TRES CRUCES - 5TA. SECCIONES</t>
  </si>
  <si>
    <t>ESC. Nº 841</t>
  </si>
  <si>
    <t>RUTA PROV. N° 219   PJE. SANTA LUCIA</t>
  </si>
  <si>
    <t>15686104</t>
  </si>
  <si>
    <t>ESC. ESPECIAL Nº 33: HUELLAS DE FRONTERAS</t>
  </si>
  <si>
    <t>AVDA. SAN MARTIN  CANTERAS AVDA. HOMERO JAUREGUI (ESC. 652)</t>
  </si>
  <si>
    <t>154674304/154630449</t>
  </si>
  <si>
    <t>AULA RADIAL I - JARDIN DE INFANTES PART. INC. NRO 1253</t>
  </si>
  <si>
    <t>BLAS PARERA 7740</t>
  </si>
  <si>
    <t>4882505</t>
  </si>
  <si>
    <t>JARDÍN DE INFANTES Nº906</t>
  </si>
  <si>
    <t>HUSARES (E/IBARBOUDE Y ZALAZAR) 265</t>
  </si>
  <si>
    <t>1688</t>
  </si>
  <si>
    <t>4450-3672</t>
  </si>
  <si>
    <t>CENTRO DE FORMACION PROFESIONAL N° 3165</t>
  </si>
  <si>
    <t>AVENIDA BELGRANO 124 20 DE FEBRERO</t>
  </si>
  <si>
    <t>Centro de Apoyo Escolar</t>
  </si>
  <si>
    <t>Calle 6 N° 991 esq. 23  El Molino</t>
  </si>
  <si>
    <t>433459</t>
  </si>
  <si>
    <t>DEL NIÑO JESUS</t>
  </si>
  <si>
    <t>ARISTOBULO DEL VALLE</t>
  </si>
  <si>
    <t>422473</t>
  </si>
  <si>
    <t>ESCUELA ESPECIAL C.E.F.A (ESC. DE SORDOS E HIPOACUSTICO)</t>
  </si>
  <si>
    <t>RODRIGUEZ PEÑA Y TIERRA DEL FUEGO 5690</t>
  </si>
  <si>
    <t>473-4450</t>
  </si>
  <si>
    <t>JIN C NIÑOS LATINOAMERICANOS  DE 13 (ESC. PRIM. N° 18 DE 13)</t>
  </si>
  <si>
    <t>SAN PEDRO 4457 PARQUE AVELLANEDA</t>
  </si>
  <si>
    <t>4683-0777</t>
  </si>
  <si>
    <t>PROVINCIA DE CHUBUT</t>
  </si>
  <si>
    <t>SAN ISIDRO S/N   SAN ISIDRO</t>
  </si>
  <si>
    <t>J5461</t>
  </si>
  <si>
    <t>4302056</t>
  </si>
  <si>
    <t>FELIX DE OLAZABAL</t>
  </si>
  <si>
    <t>CNEL. RAMON L. FALCON 6702 LINIERS</t>
  </si>
  <si>
    <t>C1408</t>
  </si>
  <si>
    <t>4641-0679</t>
  </si>
  <si>
    <t>ESCUELA NRO 923 MARTIN MIGUEL DE GUEMES</t>
  </si>
  <si>
    <t>ESTANCIA SAN FRANCISCO - RUTA PROV.NRO 39</t>
  </si>
  <si>
    <t>420230</t>
  </si>
  <si>
    <t>JARDÍN DE INFANTES MI NIDITO</t>
  </si>
  <si>
    <t>BAYLE 564</t>
  </si>
  <si>
    <t>4659-5340</t>
  </si>
  <si>
    <t>CENTRO DE PROMOCIÓN BARRIAL EVITA</t>
  </si>
  <si>
    <t>Rivadavia  Centro</t>
  </si>
  <si>
    <t>4463999</t>
  </si>
  <si>
    <t>ESCUELA DE EDUCACION BASICA PARA ADULTOS NRO.18</t>
  </si>
  <si>
    <t>RODRIGUEZ PEÑA 904 VILLA MITRE ESP 9</t>
  </si>
  <si>
    <t>432601</t>
  </si>
  <si>
    <t>ESC. N? 202 - GAUCHOS DE GUEMES</t>
  </si>
  <si>
    <t>ISLA SAN JOSE SUD</t>
  </si>
  <si>
    <t>T4142</t>
  </si>
  <si>
    <t>3863401959</t>
  </si>
  <si>
    <t>ESCUELA NRO 942 GENERAL J. J. A. DE ARENALES</t>
  </si>
  <si>
    <t>COLONIA LA HIEDRA</t>
  </si>
  <si>
    <t>S3061</t>
  </si>
  <si>
    <t>496160</t>
  </si>
  <si>
    <t>E.E.P. Nº 812 NICOLAS AVELLANEDA</t>
  </si>
  <si>
    <t>LOTE 15-PJE.PPA.VERDE-KM.50-RUTA PROV.Nº 4-RUTA NAC.Nº 9</t>
  </si>
  <si>
    <t>H3530</t>
  </si>
  <si>
    <t>ESCUELA DE EDUCACIÓN PRIMARIA Nº19 MARTÍN MIGUEL DE GÜEMES</t>
  </si>
  <si>
    <t>CUARTEL IV S/N  LA CARMEN</t>
  </si>
  <si>
    <t>6015</t>
  </si>
  <si>
    <t>2491486</t>
  </si>
  <si>
    <t>ESCUELA DE EDUCACIÓN PRIMARIA Nº10 VICENTE LOPEZ</t>
  </si>
  <si>
    <t>R. PROV. 57 ESTACION PIÑEYRO S/N  CUARTEL II</t>
  </si>
  <si>
    <t>7540</t>
  </si>
  <si>
    <t>15-41-0746</t>
  </si>
  <si>
    <t>18 DE abril</t>
  </si>
  <si>
    <t>SAN ISIDRO 791  SAN ISIDRO Y ALEM</t>
  </si>
  <si>
    <t>M5577</t>
  </si>
  <si>
    <t>ATALIVA HERRERA</t>
  </si>
  <si>
    <t>CAMINO HOGAR DE ANCIANOS   COLONIA STA. RITA</t>
  </si>
  <si>
    <t>X5121</t>
  </si>
  <si>
    <t>497632</t>
  </si>
  <si>
    <t>ESCUELA N 352</t>
  </si>
  <si>
    <t>ALFARCITO</t>
  </si>
  <si>
    <t>Y4624</t>
  </si>
  <si>
    <t>INSTITUTO CULTURAL ROCA</t>
  </si>
  <si>
    <t>RICHIERI 961</t>
  </si>
  <si>
    <t>1686</t>
  </si>
  <si>
    <t>4665-0257/0437</t>
  </si>
  <si>
    <t>C.E.P.A. NRO 177</t>
  </si>
  <si>
    <t>SUCRE 1457 LA REPUBLICA</t>
  </si>
  <si>
    <t>4724510</t>
  </si>
  <si>
    <t>AGRUPAMIENTO Nº 86112 - ANEXO ESCUELA Nº393</t>
  </si>
  <si>
    <t>EL ALBORDON</t>
  </si>
  <si>
    <t>ESCUELA DE EDUCACIÓN PRIMARIA Nº17 GENERAL SAN MARTIN</t>
  </si>
  <si>
    <t>MAISON E/ DRAGO Y ROCHA 531</t>
  </si>
  <si>
    <t>4629-6909</t>
  </si>
  <si>
    <t>FRANCISCO RAMIREZ 61</t>
  </si>
  <si>
    <t>ARROYO ESTEVEZ   TERCERA SECCION DE ISLAS</t>
  </si>
  <si>
    <t>INSTITUTO SUPERIOR DE EDUCACION TECNICA NRO 59</t>
  </si>
  <si>
    <t>SAN LUIS 663</t>
  </si>
  <si>
    <t>S2209</t>
  </si>
  <si>
    <t>470663</t>
  </si>
  <si>
    <t>C.E.N.M.A. COSQUIN ANEXO VALLE HERMOSO</t>
  </si>
  <si>
    <t>GOBERNADOR NUÑEZ  CENTRO VALLE HERMOSO</t>
  </si>
  <si>
    <t>X5168</t>
  </si>
  <si>
    <t>471877</t>
  </si>
  <si>
    <t>NEP Y FP Nº 30 - CENTRO COM.VIRGEN DE LA ESPERANZA</t>
  </si>
  <si>
    <t>CORDOBA S/N  CENTRO COMUNITARIO VIRGEN DE LA ESPERANZA</t>
  </si>
  <si>
    <t>653587</t>
  </si>
  <si>
    <t>COL. DEL SANTISIMO ROSARIO</t>
  </si>
  <si>
    <t>BELGRANO 82</t>
  </si>
  <si>
    <t>03863-426379</t>
  </si>
  <si>
    <t>EDUARDO GALEANO</t>
  </si>
  <si>
    <t>CARRIL SAN PEDRO Y LAS PIEDRITAS</t>
  </si>
  <si>
    <t>5700262</t>
  </si>
  <si>
    <t>COLEGIO PROV. DE EDUCACION SECUNDARIA Nº 32</t>
  </si>
  <si>
    <t>Z9019</t>
  </si>
  <si>
    <t>4993871</t>
  </si>
  <si>
    <t>NUCLEO I - JARDIN DE INFANTES NRO 252 GRACIELA MOISO</t>
  </si>
  <si>
    <t>CAMPO NICOLI</t>
  </si>
  <si>
    <t>S2453</t>
  </si>
  <si>
    <t>471166</t>
  </si>
  <si>
    <t>ESCUELA DE EDUCACIÓN PRIMARIA Nº48 NICOLAS AVELLANEDA</t>
  </si>
  <si>
    <t>S/N  EL MATE</t>
  </si>
  <si>
    <t>6663</t>
  </si>
  <si>
    <t>428517</t>
  </si>
  <si>
    <t>ESCUELA Nº 358 / JI 875</t>
  </si>
  <si>
    <t>EL ROSADO   POR RUTA PCIAL.N 176 ENTRANDO 7 KM POR CAMINO VECINAL</t>
  </si>
  <si>
    <t>ESCUELA N 108 REPUBLICA DE CHILE</t>
  </si>
  <si>
    <t>RUTA PROV N 2 - KM 19</t>
  </si>
  <si>
    <t>Y4605</t>
  </si>
  <si>
    <t>CATAMARCA</t>
  </si>
  <si>
    <t>4308515</t>
  </si>
  <si>
    <t>PRESIDENTE JULIO ARGENTINO ROCA</t>
  </si>
  <si>
    <t>PASO DE LOS ANDES S/N                 MARAYES</t>
  </si>
  <si>
    <t>4302150</t>
  </si>
  <si>
    <t>PROPAA -ZONA NORTE- UNID.EDUC.073</t>
  </si>
  <si>
    <t>MAESTRO ACIAR S/N  CAMPO AFUERA V° VILLICUM</t>
  </si>
  <si>
    <t>J5419</t>
  </si>
  <si>
    <t>JARDÍN DE INFANTES MUNICIPAL Nº25</t>
  </si>
  <si>
    <t>MANUEL ESTEVEZ E/ A. ROCA Y PINZON 1120  VILLA TRANQUILA</t>
  </si>
  <si>
    <t>1870</t>
  </si>
  <si>
    <t>4205-9620</t>
  </si>
  <si>
    <t>EPEP N°191</t>
  </si>
  <si>
    <t>EL DIVISADERO</t>
  </si>
  <si>
    <t>ESCUELA PART. INC. NRO 1168 MARIANO MORENO</t>
  </si>
  <si>
    <t>MARIANO MORENO 450 VIRGEN NIÑA</t>
  </si>
  <si>
    <t>S2347</t>
  </si>
  <si>
    <t>466291</t>
  </si>
  <si>
    <t>E.E.P. Nº  333-MTRO. ARGENTINO</t>
  </si>
  <si>
    <t>NESTOR KIRCHNER LOTE 17-CIRC.I-SEC.K-CH.4-PC.1B-COL.BAJO HONDO</t>
  </si>
  <si>
    <t>CENS N° 3-490 SANTA MARIA DEL SILENCIO</t>
  </si>
  <si>
    <t>OLASCOAGA 780</t>
  </si>
  <si>
    <t>154552829</t>
  </si>
  <si>
    <t>CENTRO DE FORMACION PROFESIONAL N° 1 OTTO KRAUSE</t>
  </si>
  <si>
    <t>DOCTOR ESPERANTO Y ALMAFUERTE  PRINGLES</t>
  </si>
  <si>
    <t>5700</t>
  </si>
  <si>
    <t>ESC. SECUNDARIA EL NOGALITO</t>
  </si>
  <si>
    <t>EL NOGALITO</t>
  </si>
  <si>
    <t>3814465299</t>
  </si>
  <si>
    <t>DR. GUILLERMO RAWSON</t>
  </si>
  <si>
    <t>AZOPARDO 76 CENTRO CIVICO</t>
  </si>
  <si>
    <t>4-220265</t>
  </si>
  <si>
    <t>ESCUELA NRO 1269 MALVINAS ARGENTINAS</t>
  </si>
  <si>
    <t>RUTA PROVINCIAL NRO 32   ISLETA LINDA</t>
  </si>
  <si>
    <t>496180</t>
  </si>
  <si>
    <t>COL. LEON XIII DE SAN JOSE</t>
  </si>
  <si>
    <t>ENTRE RIOS 367</t>
  </si>
  <si>
    <t>4214585</t>
  </si>
  <si>
    <t>ESC. Nº 894 (Ex Aula Sat. Nº 01: ESC. Nº 195)</t>
  </si>
  <si>
    <t>HIPOLITO YRIGOYEN    HIPOLITO YRIGOYEN Y EL COLONO</t>
  </si>
  <si>
    <t>N3315</t>
  </si>
  <si>
    <t>15417292</t>
  </si>
  <si>
    <t>ESCUELA N° 97</t>
  </si>
  <si>
    <t>EL BOSQUESILLO</t>
  </si>
  <si>
    <t>K5261</t>
  </si>
  <si>
    <t>ESCUELA Nº 81 PRIMERA JUNTA</t>
  </si>
  <si>
    <t>CAÑADA DE LA COSTA</t>
  </si>
  <si>
    <t>4220</t>
  </si>
  <si>
    <t>INSTITUTO GENERAL DON JOSÉ DE SAN MARTÍN</t>
  </si>
  <si>
    <t>AVELLANEDA Y RUTA 23 3128  BARRIO LOS PARAISOS</t>
  </si>
  <si>
    <t>1744</t>
  </si>
  <si>
    <t>468-6405</t>
  </si>
  <si>
    <t>JARDIN DE INFANTES NRO 26 SAN LUIS GONZAGA</t>
  </si>
  <si>
    <t>1RO DE MAYO 2328 CENTRO</t>
  </si>
  <si>
    <t>4572512</t>
  </si>
  <si>
    <t>ESCUELA NRO 30 DOMINGO GUZMAN SILVA</t>
  </si>
  <si>
    <t>RUTA PROVINCIAL NRO 1 KM 13</t>
  </si>
  <si>
    <t>4577100*7100</t>
  </si>
  <si>
    <t>ESCUELA Nº 139 AMBROSIO DE ACOSTA</t>
  </si>
  <si>
    <t>LAVALLE 4300 BARRIO GUEMES entre las calles Medrano y Río Juramento</t>
  </si>
  <si>
    <t>154388466</t>
  </si>
  <si>
    <t>ESC. Nº 403: REP. FEDER. DEL BRASIL</t>
  </si>
  <si>
    <t>Lote N° 192- Sección IX   Lote Nº 192- Sección IX</t>
  </si>
  <si>
    <t>15525617</t>
  </si>
  <si>
    <t>ESCUELA NRO 961 DOMINGO FAUSTINO SARMIENTO</t>
  </si>
  <si>
    <t>CAMPO HARDY   CALLE VECINAL</t>
  </si>
  <si>
    <t>S3516</t>
  </si>
  <si>
    <t>499154</t>
  </si>
  <si>
    <t>I.P.E.M. N° 126 ADA E. SIMONETTA - ANEXO COLONIA BISMARCK -</t>
  </si>
  <si>
    <t>RIVADAVIA 360  COLONIA BISMARK</t>
  </si>
  <si>
    <t>X2652</t>
  </si>
  <si>
    <t>493281</t>
  </si>
  <si>
    <t>COLEGIO PARROQUIAL SAN JUAN BOSCO - CAPACITACION LABORAL</t>
  </si>
  <si>
    <t>RAWSON S/N   VILLA ALEM</t>
  </si>
  <si>
    <t>4971217</t>
  </si>
  <si>
    <t>CENTRO DE EDUCACION BASICA DE ADULTOS Nº095</t>
  </si>
  <si>
    <t>JUAN D PERON SN  ESCUELA 1027 CALLE JUAN D. PERON S/N  LOS JURIES</t>
  </si>
  <si>
    <t>G3763</t>
  </si>
  <si>
    <t>JARDIN INDEPENDIENTE LA VIRGEN NIÑA</t>
  </si>
  <si>
    <t>AV. LIBERTAD 889 25 DE MAYO</t>
  </si>
  <si>
    <t>4270686</t>
  </si>
  <si>
    <t>CE.C.LA. NRO 54</t>
  </si>
  <si>
    <t>TUCUMAN 3445 DOCTOR LUIS AGOTE</t>
  </si>
  <si>
    <t>4392744</t>
  </si>
  <si>
    <t>CENTRO DE EDUCACION SECUNDARIA PARA ADULTOS Nº 7 PADRE J. DEMARCHI</t>
  </si>
  <si>
    <t>MARIANO MORENO S/N  BO. SAN ANTONIO-03782-15405100</t>
  </si>
  <si>
    <t>ESC. Nº 857: SOL NACIENTE</t>
  </si>
  <si>
    <t>AVDA. JUAN PABLO II  A 3-1(VIRGEN DE FÁTIMA) BARRIO FATIMA A 3-1</t>
  </si>
  <si>
    <t>154391092/4722754</t>
  </si>
  <si>
    <t>JARDIN DE INFANTES NRO 29</t>
  </si>
  <si>
    <t>CALLE 55 352</t>
  </si>
  <si>
    <t>S2607</t>
  </si>
  <si>
    <t>451720</t>
  </si>
  <si>
    <t>TALLER DE EDUCACION MANUAL NRO 148 PABLO PIZZURNO</t>
  </si>
  <si>
    <t>CALLE 15 647</t>
  </si>
  <si>
    <t>S2505</t>
  </si>
  <si>
    <t>489013</t>
  </si>
  <si>
    <t>ESCUELA NRO 6 DOCTOR MARIANO MORENO</t>
  </si>
  <si>
    <t>4572952*2952</t>
  </si>
  <si>
    <t>J.DE INF. EL JILGUERITO</t>
  </si>
  <si>
    <t>RIVADAVIA 938  ARROYO CABRAL</t>
  </si>
  <si>
    <t>X5917</t>
  </si>
  <si>
    <t>4877861</t>
  </si>
  <si>
    <t>PROF. FABIAN ROBERTO TESTA</t>
  </si>
  <si>
    <t>FLORES SUR CALLE 5 Y CALLE 2</t>
  </si>
  <si>
    <t>4201033</t>
  </si>
  <si>
    <t>INSTITUTO SUPERIOR DE FORMACION DOCENTE Nª 6015</t>
  </si>
  <si>
    <t>472188</t>
  </si>
  <si>
    <t>ESCUELA N° 375 MERCEDES SALAVERRI DE IRURZUM</t>
  </si>
  <si>
    <t>DORREGO 1430 DORREGO</t>
  </si>
  <si>
    <t>COMUNIDAD EDUCATIVA CRECIENDO JUNTOS</t>
  </si>
  <si>
    <t>BELGRANO Y ALTE. BROWN 2901  BARRIO PARQUE</t>
  </si>
  <si>
    <t>469-1162</t>
  </si>
  <si>
    <t>JARDÍN DE INFANTES SAGRADA FAMILIA</t>
  </si>
  <si>
    <t>BOLIVAR E/ PAGOLA Y 3 DE FEBRERO 755</t>
  </si>
  <si>
    <t>42-2423</t>
  </si>
  <si>
    <t>E.E.P. Nº  953</t>
  </si>
  <si>
    <t>LOTE 8-PJE.EL QUEBRACHO BALEADO</t>
  </si>
  <si>
    <t>VUELTA DEL RIO</t>
  </si>
  <si>
    <t>J.J. Williams</t>
  </si>
  <si>
    <t>U9107</t>
  </si>
  <si>
    <t>4492042/4492054</t>
  </si>
  <si>
    <t>ESCUELA Nº 265 GREGORIA M.DE SAN MARTIN</t>
  </si>
  <si>
    <t>AV.SAN MARTIN Y AMADO BONPLAND   ESC. N°265 ¨GREGORIA M. DE SAN MARTIN¨</t>
  </si>
  <si>
    <t>W3230</t>
  </si>
  <si>
    <t>15515553- 15417662</t>
  </si>
  <si>
    <t>Agrupamiento 86124 esc. N° 208</t>
  </si>
  <si>
    <t>Ruta Provincial 211</t>
  </si>
  <si>
    <t>ESCUELA DE EDUCACIÓN PRIMARIA Nº11 JUAN JOSÉ PASO</t>
  </si>
  <si>
    <t>127 Y DIAGONAL 120 S/N</t>
  </si>
  <si>
    <t>2700</t>
  </si>
  <si>
    <t>43-7608</t>
  </si>
  <si>
    <t>FRAY JUSTO SANTA MARIA DE ORO</t>
  </si>
  <si>
    <t>CALLE PUBLICA S/N   CAMPO VALDEMARIN P/TIO PUJIO SUR</t>
  </si>
  <si>
    <t>X5936</t>
  </si>
  <si>
    <t>155666561</t>
  </si>
  <si>
    <t>ESCUELA DE EDUCACIÓN PRIMARIA Nº38 EJERCITO ARGENTINO</t>
  </si>
  <si>
    <t>CUARTEL XI</t>
  </si>
  <si>
    <t>7203</t>
  </si>
  <si>
    <t>15-34-7069</t>
  </si>
  <si>
    <t>INSTITUTO SUPERIOR DE FORM. DOC. Y TECN. LEOPOLDO MARECHAL</t>
  </si>
  <si>
    <t>SERRANO 1326</t>
  </si>
  <si>
    <t>4451-4849</t>
  </si>
  <si>
    <t>JIN Nº 27 - EPEP DE FRONTERA Nº 17</t>
  </si>
  <si>
    <t>FRAY ANTONIO BENITEZ  SANTA MARÍA</t>
  </si>
  <si>
    <t>428822</t>
  </si>
  <si>
    <t>AULA TALLER MOVIL Nº2 DE REFRIGERACION Y AUTOMATISMO</t>
  </si>
  <si>
    <t>AV. SARMIENTO 850</t>
  </si>
  <si>
    <t>J.DE INF. MARIANO MORENO ANEXO DIQUE DE LOS MOLINOS</t>
  </si>
  <si>
    <t>VILLA LA MERCED RUTA PROV. 5 KM 62   RUTA PROV. 5 KM 62 VILLA LOS MOLINOS</t>
  </si>
  <si>
    <t>X5196</t>
  </si>
  <si>
    <t>426687 (JARDÍN BASE)</t>
  </si>
  <si>
    <t>ALBERGUE DOMINGO FRENCH</t>
  </si>
  <si>
    <t>LLOVERAS S/N  LAS LAGUNAS</t>
  </si>
  <si>
    <t>4302081</t>
  </si>
  <si>
    <t>ESCUELA DE ADULTO NO.38</t>
  </si>
  <si>
    <t>FLORIDA 300 LA TABLADA</t>
  </si>
  <si>
    <t>GRADO RADIAL I- C.E.P.A NRO 21</t>
  </si>
  <si>
    <t>FRAY LUIS BELTRAN 1686  ESCUELA NRO 1342</t>
  </si>
  <si>
    <t>S2451</t>
  </si>
  <si>
    <t>Aula Sat. Nº 01: ESC. Nº 651</t>
  </si>
  <si>
    <t>RUTA NACIONAL 14-Picada PAYESKA- KM 997</t>
  </si>
  <si>
    <t>N3353</t>
  </si>
  <si>
    <t>15330607</t>
  </si>
  <si>
    <t>ESCUELA DE EDUCACIÓN PRIMARIA Nº1 GENERAL JOSÉ DE SAN MARTIN</t>
  </si>
  <si>
    <t>ANCHORENA ESQ.RODRIGUEZ 900</t>
  </si>
  <si>
    <t>2942</t>
  </si>
  <si>
    <t>48-5798</t>
  </si>
  <si>
    <t>ESC. TECNICA N° 2 OBISPO COLOMBRES</t>
  </si>
  <si>
    <t>DOMINGO GARCIA 47 SUR</t>
  </si>
  <si>
    <t>4204157</t>
  </si>
  <si>
    <t>I.S.P.I. NRO 4032 CRISTO REY</t>
  </si>
  <si>
    <t>2 DE JULIO 811 SAN JOSE OBRERO</t>
  </si>
  <si>
    <t>S3572</t>
  </si>
  <si>
    <t>454802</t>
  </si>
  <si>
    <t>E.E.M.P.A. NRO 1267 BRIGADIER ESTANISLAO LOPEZ</t>
  </si>
  <si>
    <t>ESC. DIVINA PROVIDENCIA</t>
  </si>
  <si>
    <t>JAVIER LOPEZ 297 DIAGONAL NORTE</t>
  </si>
  <si>
    <t>T4001</t>
  </si>
  <si>
    <t>4374465</t>
  </si>
  <si>
    <t>ESCUELA ESPECIAL APRENDER A CRECER</t>
  </si>
  <si>
    <t>ESMERALDA 417</t>
  </si>
  <si>
    <t>4659-2531</t>
  </si>
  <si>
    <t>JARDIN DE INFANTES DULCE DE LECHE</t>
  </si>
  <si>
    <t>GOBERNADOR PAZ 1486 CENTRO</t>
  </si>
  <si>
    <t>422044</t>
  </si>
  <si>
    <t>ESCUELA DE ADULTOS N° 40</t>
  </si>
  <si>
    <t>GOB. RODRIGUEZ 780 MUNICIPAL PUEYRREDÓN PARROQ.SAN CAYETANO</t>
  </si>
  <si>
    <t>ESCUELA NRO 96 FLORENTINO AMEGHINO</t>
  </si>
  <si>
    <t>BUENOS AIRES 2027 REPUBLICA DE LA SEXTA</t>
  </si>
  <si>
    <t>4728621</t>
  </si>
  <si>
    <t>ESCUELA PRIMARIA P/ADOLESC.Y ADULTOS Nº 28</t>
  </si>
  <si>
    <t>HERNAN CORTES 760 JUAN DE VERA Entre calles Irala y Balboa</t>
  </si>
  <si>
    <t>154797028</t>
  </si>
  <si>
    <t>JIC N° 03 DE 01</t>
  </si>
  <si>
    <t>JUNCAL 3185 PALERMO</t>
  </si>
  <si>
    <t>C1425</t>
  </si>
  <si>
    <t>4801-0298</t>
  </si>
  <si>
    <t>J.I.N. Nº 15 en Escuela Nº 30</t>
  </si>
  <si>
    <t>A. Cangueiro 482</t>
  </si>
  <si>
    <t>L6203</t>
  </si>
  <si>
    <t>495298/495022</t>
  </si>
  <si>
    <t>NENI Nº 56 (Sede ESC. Nº 686)</t>
  </si>
  <si>
    <t>JOSE ZORRILLA  ARROYITO ESC. Nº 686</t>
  </si>
  <si>
    <t>15479171</t>
  </si>
  <si>
    <t>ESCUELA N° 284 DOMINGO F.SARMIENTO</t>
  </si>
  <si>
    <t>MIRAFLORES OESTE</t>
  </si>
  <si>
    <t>K4724</t>
  </si>
  <si>
    <t>154241889</t>
  </si>
  <si>
    <t>NENI Nº 88 (Sede ESC. Nº 947)</t>
  </si>
  <si>
    <t>Estanislao del Campo  25 de mayo Cerca del Jardín Maternal Teresa de Calcuta</t>
  </si>
  <si>
    <t>3370</t>
  </si>
  <si>
    <t>549003</t>
  </si>
  <si>
    <t>ESC.N°334 MARIA LUISA DAVILA DE LARGUIA</t>
  </si>
  <si>
    <t>EL TRIANGULO</t>
  </si>
  <si>
    <t>GRADO RADIAL NRO IV - ESCUELA NOCTURNA NRO 12</t>
  </si>
  <si>
    <t>AVENIDA JUAN DOMINGO PERON 4602 BANANA DISTRITO OESTE</t>
  </si>
  <si>
    <t>4805860</t>
  </si>
  <si>
    <t>CENTRO EXPERIMENTAL Nº 8 GENERAL ANTONINO TABOADA</t>
  </si>
  <si>
    <t>REPUBLICA Y MAILIN 302 CENTRO REPUBLICA Y MAILIN NRO.302 CLODOMIRA</t>
  </si>
  <si>
    <t>G4338</t>
  </si>
  <si>
    <t>4921063</t>
  </si>
  <si>
    <t>INSTITUTO NUESTRA SEÑORA DE LA CONSOLACION DE SUMAMPA</t>
  </si>
  <si>
    <t>LOS NUÑEZ   RUTA 9 VIEJA</t>
  </si>
  <si>
    <t>G4201</t>
  </si>
  <si>
    <t>154892259</t>
  </si>
  <si>
    <t>INSTITUTO JOSE MANUEL ESTRADA</t>
  </si>
  <si>
    <t>RIVADAVIA 941  OBISPO TREJO</t>
  </si>
  <si>
    <t>X5225</t>
  </si>
  <si>
    <t>497090</t>
  </si>
  <si>
    <t>Las Golondrinas</t>
  </si>
  <si>
    <t>Camino de la Cruz</t>
  </si>
  <si>
    <t>U9211</t>
  </si>
  <si>
    <t>4473106/ 4471859</t>
  </si>
  <si>
    <t>ESCUELA PRIMARIA NRO. 49 RAFAEL LANFRÉ</t>
  </si>
  <si>
    <t>SANTIAGO DEL ESTERO 683  EEBA 24</t>
  </si>
  <si>
    <t>R8424</t>
  </si>
  <si>
    <t>492023</t>
  </si>
  <si>
    <t>I.S.P.I. NRO 4029 ADMINIST. BANCARIA Y COMERCIO EXTERIOR</t>
  </si>
  <si>
    <t>SARGENTO CABRAL 156 CENTRO</t>
  </si>
  <si>
    <t>4219143</t>
  </si>
  <si>
    <t>ESCUELA NRO 232 DOMINGO FAUSTINO SARMIENTO</t>
  </si>
  <si>
    <t>AVENIDA SARMIENTO 1504 CENTRO</t>
  </si>
  <si>
    <t>S2138</t>
  </si>
  <si>
    <t>4941138</t>
  </si>
  <si>
    <t>BACHILLERATO PROVINCIAL ACELERADO N 1 - UNIDAD 1 - MASCULINO</t>
  </si>
  <si>
    <t>LEANDRO N. ALEM 250 GORRITI</t>
  </si>
  <si>
    <t>4221413</t>
  </si>
  <si>
    <t>ESC. DE NIVEL INICIAL Nº 155 NASIF MOISES ESTEFANO</t>
  </si>
  <si>
    <t>BERNARDO HOUSSAY 3000</t>
  </si>
  <si>
    <t>4146</t>
  </si>
  <si>
    <t>425463</t>
  </si>
  <si>
    <t>J.DE INF. LEONILA DE LAS MERCEDES LEMOS</t>
  </si>
  <si>
    <t>AVENIDA CORDOBA 538 NORTE LAS ACEQUIAS</t>
  </si>
  <si>
    <t>X5848</t>
  </si>
  <si>
    <t>4890368</t>
  </si>
  <si>
    <t>ESCUELA PRIMARIA NRO.256 EL DIVINO INFANTE</t>
  </si>
  <si>
    <t>JUAN B.JUSTO 945</t>
  </si>
  <si>
    <t>432604</t>
  </si>
  <si>
    <t>JARDIN DE INFANTES N° 79 TRENCITO ALEGRE</t>
  </si>
  <si>
    <t>DORREGO  475 CENTRO</t>
  </si>
  <si>
    <t>CENTRO PROVINCIAL DE ENSEÑANZA MEDIA   89</t>
  </si>
  <si>
    <t>20 DE DICIEMBRE BV 209 LLANQUIHUE LOTE 1 MZA 43 - C.P.E.M. 24</t>
  </si>
  <si>
    <t>8319</t>
  </si>
  <si>
    <t>5786530</t>
  </si>
  <si>
    <t>INSTITUTO LA SAGRADA FAMILIA</t>
  </si>
  <si>
    <t>MORENO E/ ALSINA Y RIVADAVIA 45</t>
  </si>
  <si>
    <t>6555</t>
  </si>
  <si>
    <t>45-4139</t>
  </si>
  <si>
    <t>DR. RICARDO PALMA</t>
  </si>
  <si>
    <t>ESTANCIA PALMA - RUTA PROV.89 S/N</t>
  </si>
  <si>
    <t>15409986 (directivo)</t>
  </si>
  <si>
    <t>ESCUELA GOBERNADOR EMILIO F. OLMOS</t>
  </si>
  <si>
    <t>AVENIDA FUERZA AEREA ARGENTINA 2229 PARQUE CAPITAL B° PARQUE CAPITAL</t>
  </si>
  <si>
    <t>4343440</t>
  </si>
  <si>
    <t>NUESTRA SEÑORA DE LA COMPASION</t>
  </si>
  <si>
    <t>VILLA MARIA CONGRESO DE TUCUMAN S/N</t>
  </si>
  <si>
    <t>M5584</t>
  </si>
  <si>
    <t>02623-462616</t>
  </si>
  <si>
    <t>ESCUELA PRIMARIA  33</t>
  </si>
  <si>
    <t>SIN NOMBRE   COSTA LAGO LACAR</t>
  </si>
  <si>
    <t>8370</t>
  </si>
  <si>
    <t>425073</t>
  </si>
  <si>
    <t>ESCUELA Nº595 ENCARNACION TOLOZA</t>
  </si>
  <si>
    <t>BREA LOMA   BREA LOMA</t>
  </si>
  <si>
    <t>COLEGIO ALIWEN</t>
  </si>
  <si>
    <t>Chacra 200   Hogar Granja Arturo Roberts</t>
  </si>
  <si>
    <t>U9105</t>
  </si>
  <si>
    <t>4491414</t>
  </si>
  <si>
    <t>ESC. CAPITAN DE LOS ANDES</t>
  </si>
  <si>
    <t>ALSINA 4771 SAN MARTIN Mza.R</t>
  </si>
  <si>
    <t>4393961</t>
  </si>
  <si>
    <t>JOSE MARTI</t>
  </si>
  <si>
    <t>PJE. L E/LACARRA Y LAGUNA  VILLA SOLDATI BARRIO RAMON CARRILLO</t>
  </si>
  <si>
    <t>4637-2020</t>
  </si>
  <si>
    <t>ESCUELA N° 226</t>
  </si>
  <si>
    <t>VILLA DE CAPAYAN</t>
  </si>
  <si>
    <t>K4728</t>
  </si>
  <si>
    <t>ESCUELA PRIMARIA NOCTURNA NRO 10 JOSE INGENIEROS</t>
  </si>
  <si>
    <t>ITALIA 1244 CENTRO</t>
  </si>
  <si>
    <t>4721443</t>
  </si>
  <si>
    <t>CENTRO DE ALFABETIZACION NRO 140 - P.A.E.B.A.</t>
  </si>
  <si>
    <t>FLORENCIO VARELA 1658 VELEZ SARSFIELD EX CLUB VELEZ SARSFIELD - CENTRO DE ALFABETIZACON Nº 140 - NUCLEO Nº10025</t>
  </si>
  <si>
    <t>S2132</t>
  </si>
  <si>
    <t>155001327</t>
  </si>
  <si>
    <t>ESCUELA MUNICIPAL DE ARTES PLASTICAS</t>
  </si>
  <si>
    <t>SAN MARTIN Y CHACABUCO  CENTRO</t>
  </si>
  <si>
    <t>15416250</t>
  </si>
  <si>
    <t>ESC. N° 309 - MARIA TERESA LOPEZ DE PAZ</t>
  </si>
  <si>
    <t>CAMINO VECINAL   RUTA Nº 312 ALT. TICUCHO</t>
  </si>
  <si>
    <t>T4122</t>
  </si>
  <si>
    <t>COL. COOPERATIVO JESUS SEMBRADOR</t>
  </si>
  <si>
    <t>LAS PIEDRAS 234 CENTRO</t>
  </si>
  <si>
    <t>4 313409</t>
  </si>
  <si>
    <t>ESCUELA N° 233 HIPOLITO VIEYTES</t>
  </si>
  <si>
    <t>SALADO</t>
  </si>
  <si>
    <t>K5331</t>
  </si>
  <si>
    <t>497070</t>
  </si>
  <si>
    <t>ESC.N°351</t>
  </si>
  <si>
    <t>CASANGATE</t>
  </si>
  <si>
    <t>ESC. Nº 168: 2 DE ABRIL</t>
  </si>
  <si>
    <t>INGRESO AL PARQUE CHE GUEVARA   CARAGUATAY- RUTA 12- KM 5 ACCESO AL PARQUE CHE GUEVARA</t>
  </si>
  <si>
    <t>2384</t>
  </si>
  <si>
    <t>15562620</t>
  </si>
  <si>
    <t>RESIDENCIA ESTUDIANTIL DE NIVEL MEDIO DE TAQUIMILAN</t>
  </si>
  <si>
    <t>RUTA PROVINCIAL 29  SECCION CHACRAS C.P.E.M. 83</t>
  </si>
  <si>
    <t>8351</t>
  </si>
  <si>
    <t>497092</t>
  </si>
  <si>
    <t>JINZ N°36 JUAN JOSÉ CASTELLI TURNO MAÑANA</t>
  </si>
  <si>
    <t>AV.IGNACIO DE LA ROZA OESTE 4310</t>
  </si>
  <si>
    <t>9999</t>
  </si>
  <si>
    <t>C.E.N.S. N°364 - ANEXO MUNICIPALIDAD DE USHUAIA</t>
  </si>
  <si>
    <t>ARTURO CORONADO 486</t>
  </si>
  <si>
    <t>9410</t>
  </si>
  <si>
    <t>441832</t>
  </si>
  <si>
    <t>JARDÍN DE INFANTES TRIANGULO AZUL</t>
  </si>
  <si>
    <t>LUIS GOTE E/ SOLIS Y GABOTO 164</t>
  </si>
  <si>
    <t>480-1301</t>
  </si>
  <si>
    <t>E.E.S. ORIENTADA NRO 267 TENIENTE DANIEL JUKIC</t>
  </si>
  <si>
    <t>LANGWORTHY 471 SAN JOSE ESTE</t>
  </si>
  <si>
    <t>4891511</t>
  </si>
  <si>
    <t>ANEXO ESC. DE NIVEL INICIAL Nº 460</t>
  </si>
  <si>
    <t>Nicanor Alvarez 1150 B° Progreso</t>
  </si>
  <si>
    <t>U9020</t>
  </si>
  <si>
    <t>-4896260</t>
  </si>
  <si>
    <t>C.B. Anexo EPET Nº 7 en Escuela Nº 47</t>
  </si>
  <si>
    <t>José Manuel Estrada</t>
  </si>
  <si>
    <t>495039</t>
  </si>
  <si>
    <t>JIN Nº 11 - EPEP Nº 249 NUBECITAS DE ALGODON</t>
  </si>
  <si>
    <t>RUTA PROVINCIAL Nº 4   MARCA M</t>
  </si>
  <si>
    <t>NENI Nº 2039 (Ext. ESC. Nº 723)</t>
  </si>
  <si>
    <t>PANAMÁ  NORDESTE ESCUELA PROV. N° 723</t>
  </si>
  <si>
    <t>15-506689</t>
  </si>
  <si>
    <t>JARDÍN DE INFANTES PIRULIN</t>
  </si>
  <si>
    <t>CAXARAVILLE E/ CUYO Y AV. SIMON PEREZ 544</t>
  </si>
  <si>
    <t>43-7178</t>
  </si>
  <si>
    <t>ESCUELA NRO 1247 CENTENARIO DE RAFAELA</t>
  </si>
  <si>
    <t>URQUIZA 446 ALBERDI</t>
  </si>
  <si>
    <t>420091</t>
  </si>
  <si>
    <t>ESC. MEDIA EL MOJON</t>
  </si>
  <si>
    <t>EL MOJON   A 3 kilometros de la ruta provincial N323</t>
  </si>
  <si>
    <t>T4115</t>
  </si>
  <si>
    <t>156097361</t>
  </si>
  <si>
    <t>JIC N° 02 DE 13</t>
  </si>
  <si>
    <t>AVDA. TTE. GRAL. DELLEPIANE 4750 VILLA LUGANO</t>
  </si>
  <si>
    <t>4638-9751</t>
  </si>
  <si>
    <t>ESC. Nº 791</t>
  </si>
  <si>
    <t>Picada Palo Rosa   Paraje El Tigre - L. 25 - SECC. F</t>
  </si>
  <si>
    <t>462668</t>
  </si>
  <si>
    <t>SEDE DINAMICA DE CORONEL MOLDES</t>
  </si>
  <si>
    <t>PRESBISTERO DIAZ S/Nº LOS OLIVOS</t>
  </si>
  <si>
    <t>154038939</t>
  </si>
  <si>
    <t>ESCUELA ESPECIAL Nº501 GRAL. MANUEL BELGRANO</t>
  </si>
  <si>
    <t>JOSE M. JUANENA 149</t>
  </si>
  <si>
    <t>8180</t>
  </si>
  <si>
    <t>49-8411</t>
  </si>
  <si>
    <t>ESCUELA ESPECIAL N 2 JUAN PABLO II</t>
  </si>
  <si>
    <t>PEDRO ARAMBURU 99 CANAL DE BEAGLE</t>
  </si>
  <si>
    <t>4271722</t>
  </si>
  <si>
    <t>E.E.S. ORIENTADA NRO 411 LEONIDAS GAMBARTES</t>
  </si>
  <si>
    <t>PARAGUAY 1243 CENTRO 2DO. PISO</t>
  </si>
  <si>
    <t>4721495</t>
  </si>
  <si>
    <t>4951-8758/8079</t>
  </si>
  <si>
    <t>CENS Nº 21 DE 14</t>
  </si>
  <si>
    <t>BALBOA 210 PATERNAL</t>
  </si>
  <si>
    <t>4554-9294</t>
  </si>
  <si>
    <t>CAE 303 CONCRETANDO FUTURO</t>
  </si>
  <si>
    <t>VIGEN DE LOS VIENTOS RUTA 40 NORTE - 4 KM AL NORTE DE VILLA</t>
  </si>
  <si>
    <t>4029337</t>
  </si>
  <si>
    <t>DELIA EULIARTE DE SALONIA</t>
  </si>
  <si>
    <t>ALBERDI 431 SAN CARLOS</t>
  </si>
  <si>
    <t>2625-423268</t>
  </si>
  <si>
    <t>ESCUELA N° 17 MARÍA ISOLINA ARÉVALO</t>
  </si>
  <si>
    <t>LOS CORRALES</t>
  </si>
  <si>
    <t>PATAGONIA ARGENTINA 46</t>
  </si>
  <si>
    <t>BOCA DE LAS PIEDRAS</t>
  </si>
  <si>
    <t>SECTOR_COLOR</t>
  </si>
  <si>
    <t>Barra_Cant_Alumnos</t>
  </si>
  <si>
    <t>Fecha_ alta</t>
  </si>
  <si>
    <t>Cant_Alumnos</t>
  </si>
  <si>
    <t>Código_Área</t>
  </si>
  <si>
    <t>Cálculo_Asinación_Parcial ($)</t>
  </si>
  <si>
    <t>Cálculo_Asignación_Final ($)</t>
  </si>
  <si>
    <t>Establecimiento Estatal</t>
  </si>
  <si>
    <t>Establecimiento Privado</t>
  </si>
  <si>
    <t>Establecimiento Social/Cooperativa</t>
  </si>
  <si>
    <t>TOTAL</t>
  </si>
  <si>
    <t>Rural_abs</t>
  </si>
  <si>
    <t xml:space="preserve"> Rural_fre</t>
  </si>
  <si>
    <t xml:space="preserve"> Urbano_abs</t>
  </si>
  <si>
    <t xml:space="preserve"> Urbano_fre</t>
  </si>
  <si>
    <t>Notas</t>
  </si>
  <si>
    <t>ESTATAL_ABS</t>
  </si>
  <si>
    <t>PRIVADO_ABS</t>
  </si>
  <si>
    <t>SOCIAL/COOPERATIVA_ABS</t>
  </si>
  <si>
    <t>PROVINCIA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</si>
</sst>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badi"/>
      <family val="2"/>
    </font>
    <font>
      <sz val="12"/>
      <color rgb="FFE6EDF3"/>
      <name val="Abadi"/>
      <family val="2"/>
    </font>
    <font>
      <u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/>
    <xf numFmtId="1" fontId="2" fillId="0" borderId="0" xfId="0" applyNumberFormat="1" applyFont="1" applyAlignment="1">
      <alignment horizontal="center"/>
    </xf>
    <xf numFmtId="0" fontId="3" fillId="0" borderId="0" xfId="0" applyFont="1"/>
    <xf numFmtId="0" fontId="4" fillId="0" borderId="0" xfId="0" applyFont="1"/>
    <xf numFmtId="9" fontId="4" fillId="0" borderId="0" xfId="1" applyFont="1"/>
    <xf numFmtId="9" fontId="0" fillId="0" borderId="0" xfId="1" applyFont="1" applyAlignment="1">
      <alignment horizontal="center"/>
    </xf>
    <xf numFmtId="9" fontId="0" fillId="0" borderId="0" xfId="1" applyFont="1"/>
    <xf numFmtId="9" fontId="3" fillId="0" borderId="0" xfId="1" applyFont="1"/>
    <xf numFmtId="0" fontId="5" fillId="0" borderId="0" xfId="0" applyFont="1"/>
    <xf numFmtId="9" fontId="2" fillId="0" borderId="0" xfId="1" applyFont="1"/>
    <xf numFmtId="1" fontId="0" fillId="0" borderId="0" xfId="1" applyNumberFormat="1" applyFont="1"/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2" fillId="2" borderId="0" xfId="0" applyFont="1" applyFill="1"/>
    <xf numFmtId="0" fontId="0" fillId="2" borderId="0" xfId="0" applyNumberForma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9" fontId="2" fillId="2" borderId="0" xfId="1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40">
    <dxf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ill>
        <patternFill>
          <bgColor rgb="FF3FF626"/>
        </patternFill>
      </fill>
    </dxf>
    <dxf>
      <fill>
        <patternFill>
          <bgColor theme="4" tint="0.59996337778862885"/>
        </patternFill>
      </fill>
    </dxf>
    <dxf>
      <fill>
        <patternFill>
          <bgColor rgb="FFFF9D3B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ill>
        <patternFill>
          <bgColor rgb="FFFF5050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Abadi"/>
        <family val="2"/>
        <scheme val="none"/>
      </font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/>
      </font>
      <numFmt numFmtId="1" formatCode="0"/>
      <alignment horizontal="center" vertical="bottom" textRotation="0" wrapText="0" indent="0" justifyLastLine="0" shrinkToFit="0" readingOrder="0"/>
    </dxf>
    <dxf>
      <numFmt numFmtId="0" formatCode="General"/>
    </dxf>
    <dxf>
      <font>
        <b/>
      </font>
    </dxf>
    <dxf>
      <font>
        <b/>
      </font>
      <numFmt numFmtId="164" formatCode="m/d/yyyy"/>
    </dxf>
    <dxf>
      <font>
        <b/>
      </font>
      <numFmt numFmtId="0" formatCode="General"/>
      <alignment horizontal="center" vertical="bottom" textRotation="0" wrapText="0" indent="0" justifyLastLine="0" shrinkToFit="0" readingOrder="0"/>
    </dxf>
    <dxf>
      <font>
        <b/>
      </font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</dxf>
    <dxf>
      <font>
        <b/>
      </font>
      <numFmt numFmtId="0" formatCode="General"/>
    </dxf>
  </dxfs>
  <tableStyles count="1" defaultTableStyle="TableStyleMedium2" defaultPivotStyle="PivotStyleLight16">
    <tableStyle name="Estilo de tabla 1" pivot="0" count="1" xr9:uid="{2A4192D6-F6DF-4618-AE66-B62B99371AF0}">
      <tableStyleElement type="headerRow" dxfId="13"/>
    </tableStyle>
  </tableStyles>
  <colors>
    <mruColors>
      <color rgb="FFFF00FF"/>
      <color rgb="FFFF9D3B"/>
      <color rgb="FF3FF626"/>
      <color rgb="FFFF505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1" i="0">
                <a:solidFill>
                  <a:schemeClr val="accent5">
                    <a:lumMod val="50000"/>
                  </a:schemeClr>
                </a:solidFill>
                <a:effectLst/>
              </a:rPr>
              <a:t>Cantidad de establecimientos por tipo.</a:t>
            </a:r>
          </a:p>
        </c:rich>
      </c:tx>
      <c:layout>
        <c:manualLayout>
          <c:xMode val="edge"/>
          <c:yMode val="edge"/>
          <c:x val="0.18042344706911637"/>
          <c:y val="6.439807362041572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5247594050743651E-2"/>
          <c:y val="6.9421856895682768E-2"/>
          <c:w val="0.89030796150481195"/>
          <c:h val="0.81524500005966993"/>
        </c:manualLayout>
      </c:layout>
      <c:barChart>
        <c:barDir val="col"/>
        <c:grouping val="clustered"/>
        <c:varyColors val="0"/>
        <c:ser>
          <c:idx val="1"/>
          <c:order val="0"/>
          <c:tx>
            <c:v>Gráfico barras establecimientos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3FF62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AFD-4D31-B570-C40F7C7F9DD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AFD-4D31-B570-C40F7C7F9D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Reporte!$A$1:$C$1</c15:sqref>
                  </c15:fullRef>
                </c:ext>
              </c:extLst>
              <c:f>Reporte!$A$1:$C$1</c:f>
              <c:strCache>
                <c:ptCount val="3"/>
                <c:pt idx="0">
                  <c:v>Establecimiento Estatal</c:v>
                </c:pt>
                <c:pt idx="1">
                  <c:v>Establecimiento Privado</c:v>
                </c:pt>
                <c:pt idx="2">
                  <c:v>Establecimiento Social/Cooperativa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Reporte!$A$2:$H$2</c15:sqref>
                  </c15:fullRef>
                </c:ext>
              </c:extLst>
              <c:f>Reporte!$A$2:$C$2</c:f>
              <c:numCache>
                <c:formatCode>General</c:formatCode>
                <c:ptCount val="3"/>
                <c:pt idx="0">
                  <c:v>816</c:v>
                </c:pt>
                <c:pt idx="1">
                  <c:v>139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FD-4D31-B570-C40F7C7F9D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3586752"/>
        <c:axId val="2123587712"/>
      </c:barChart>
      <c:catAx>
        <c:axId val="212358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23587712"/>
        <c:crosses val="autoZero"/>
        <c:auto val="1"/>
        <c:lblAlgn val="ctr"/>
        <c:lblOffset val="100"/>
        <c:noMultiLvlLbl val="0"/>
      </c:catAx>
      <c:valAx>
        <c:axId val="212358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2358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400" b="1" i="0" u="none" strike="noStrike" baseline="0">
                <a:solidFill>
                  <a:schemeClr val="accent5">
                    <a:lumMod val="50000"/>
                  </a:schemeClr>
                </a:solidFill>
                <a:effectLst/>
              </a:rPr>
              <a:t> Promedio rural vs urbano.</a:t>
            </a:r>
            <a:endParaRPr lang="es-AR" b="1">
              <a:solidFill>
                <a:schemeClr val="accent5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Frecuencia Rural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val>
            <c:numRef>
              <c:f>Reporte!$F$2:$F$11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0.14040114613180515</c:v>
                </c:pt>
                <c:pt idx="3">
                  <c:v>0.1174785100286533</c:v>
                </c:pt>
                <c:pt idx="4">
                  <c:v>0.14326647564469913</c:v>
                </c:pt>
                <c:pt idx="5">
                  <c:v>9.7421203438395415E-2</c:v>
                </c:pt>
                <c:pt idx="6">
                  <c:v>0.1174785100286533</c:v>
                </c:pt>
                <c:pt idx="7">
                  <c:v>0.12893982808022922</c:v>
                </c:pt>
                <c:pt idx="8">
                  <c:v>0.1174785100286533</c:v>
                </c:pt>
                <c:pt idx="9">
                  <c:v>0.13753581661891118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80-41C8-80B2-E80B1976942F}"/>
            </c:ext>
          </c:extLst>
        </c:ser>
        <c:ser>
          <c:idx val="1"/>
          <c:order val="1"/>
          <c:tx>
            <c:v>Frecuencia Urbana</c:v>
          </c:tx>
          <c:spPr>
            <a:ln w="28575" cap="rnd">
              <a:solidFill>
                <a:srgbClr val="FF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FF"/>
              </a:solidFill>
              <a:ln w="9525">
                <a:solidFill>
                  <a:srgbClr val="FF00FF"/>
                </a:solidFill>
              </a:ln>
              <a:effectLst/>
            </c:spPr>
          </c:marker>
          <c:val>
            <c:numRef>
              <c:f>Reporte!$H$2:$H$11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0.15273311897106109</c:v>
                </c:pt>
                <c:pt idx="3">
                  <c:v>0.10771704180064309</c:v>
                </c:pt>
                <c:pt idx="4">
                  <c:v>0.12700964630225081</c:v>
                </c:pt>
                <c:pt idx="5">
                  <c:v>0.13504823151125403</c:v>
                </c:pt>
                <c:pt idx="6">
                  <c:v>0.12861736334405144</c:v>
                </c:pt>
                <c:pt idx="7">
                  <c:v>0.11736334405144695</c:v>
                </c:pt>
                <c:pt idx="8">
                  <c:v>0.11414790996784566</c:v>
                </c:pt>
                <c:pt idx="9">
                  <c:v>0.11736334405144695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0-41C8-80B2-E80B19769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9016976"/>
        <c:axId val="1639028016"/>
      </c:lineChart>
      <c:catAx>
        <c:axId val="1639016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PROMEDIO</a:t>
                </a:r>
                <a:r>
                  <a:rPr lang="es-AR" baseline="0"/>
                  <a:t> ESCOLAR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9028016"/>
        <c:crosses val="autoZero"/>
        <c:auto val="1"/>
        <c:lblAlgn val="ctr"/>
        <c:lblOffset val="100"/>
        <c:noMultiLvlLbl val="0"/>
      </c:catAx>
      <c:valAx>
        <c:axId val="163902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b="1"/>
                  <a:t>FRECUANCIA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901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>
                <a:solidFill>
                  <a:schemeClr val="accent5">
                    <a:lumMod val="50000"/>
                  </a:schemeClr>
                </a:solidFill>
              </a:rPr>
              <a:t>Cantidad y tipo de escuela por provincia.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ESTATAL</c:v>
          </c:tx>
          <c:spPr>
            <a:solidFill>
              <a:srgbClr val="3FF626"/>
            </a:solidFill>
            <a:ln w="12700" cap="flat" cmpd="sng" algn="ctr">
              <a:solidFill>
                <a:schemeClr val="dk1">
                  <a:lumMod val="75000"/>
                  <a:lumOff val="25000"/>
                  <a:alpha val="78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Reporte!$A$16:$A$39</c:f>
              <c:strCache>
                <c:ptCount val="24"/>
                <c:pt idx="0">
                  <c:v>Santiago del Estero</c:v>
                </c:pt>
                <c:pt idx="1">
                  <c:v>Río Negro</c:v>
                </c:pt>
                <c:pt idx="2">
                  <c:v>Santa Fe</c:v>
                </c:pt>
                <c:pt idx="3">
                  <c:v>Tucumán</c:v>
                </c:pt>
                <c:pt idx="4">
                  <c:v>Buenos Aires</c:v>
                </c:pt>
                <c:pt idx="5">
                  <c:v>Entre Ríos</c:v>
                </c:pt>
                <c:pt idx="6">
                  <c:v>Salta</c:v>
                </c:pt>
                <c:pt idx="7">
                  <c:v>Mendoza</c:v>
                </c:pt>
                <c:pt idx="8">
                  <c:v>Neuquén</c:v>
                </c:pt>
                <c:pt idx="9">
                  <c:v>San Luis</c:v>
                </c:pt>
                <c:pt idx="10">
                  <c:v>Formosa</c:v>
                </c:pt>
                <c:pt idx="11">
                  <c:v>San Juan</c:v>
                </c:pt>
                <c:pt idx="12">
                  <c:v>Chaco</c:v>
                </c:pt>
                <c:pt idx="13">
                  <c:v>Ciudad de Buenos Aires</c:v>
                </c:pt>
                <c:pt idx="14">
                  <c:v>Córdoba</c:v>
                </c:pt>
                <c:pt idx="15">
                  <c:v>Misiones</c:v>
                </c:pt>
                <c:pt idx="16">
                  <c:v>Catamarca</c:v>
                </c:pt>
                <c:pt idx="17">
                  <c:v>Jujuy</c:v>
                </c:pt>
                <c:pt idx="18">
                  <c:v>La Pampa</c:v>
                </c:pt>
                <c:pt idx="19">
                  <c:v>Corrientes</c:v>
                </c:pt>
                <c:pt idx="20">
                  <c:v>La Rioja</c:v>
                </c:pt>
                <c:pt idx="21">
                  <c:v>Chubut</c:v>
                </c:pt>
                <c:pt idx="22">
                  <c:v>Santa Cruz</c:v>
                </c:pt>
                <c:pt idx="23">
                  <c:v>Tierra del Fuego</c:v>
                </c:pt>
              </c:strCache>
            </c:strRef>
          </c:cat>
          <c:val>
            <c:numRef>
              <c:f>Reporte!$B$16:$B$39</c:f>
              <c:numCache>
                <c:formatCode>General</c:formatCode>
                <c:ptCount val="24"/>
                <c:pt idx="0">
                  <c:v>62</c:v>
                </c:pt>
                <c:pt idx="1">
                  <c:v>29</c:v>
                </c:pt>
                <c:pt idx="2">
                  <c:v>113</c:v>
                </c:pt>
                <c:pt idx="3">
                  <c:v>48</c:v>
                </c:pt>
                <c:pt idx="4">
                  <c:v>96</c:v>
                </c:pt>
                <c:pt idx="5">
                  <c:v>33</c:v>
                </c:pt>
                <c:pt idx="6">
                  <c:v>23</c:v>
                </c:pt>
                <c:pt idx="7">
                  <c:v>57</c:v>
                </c:pt>
                <c:pt idx="8">
                  <c:v>12</c:v>
                </c:pt>
                <c:pt idx="9">
                  <c:v>18</c:v>
                </c:pt>
                <c:pt idx="10">
                  <c:v>34</c:v>
                </c:pt>
                <c:pt idx="11">
                  <c:v>30</c:v>
                </c:pt>
                <c:pt idx="12">
                  <c:v>16</c:v>
                </c:pt>
                <c:pt idx="13">
                  <c:v>30</c:v>
                </c:pt>
                <c:pt idx="14">
                  <c:v>30</c:v>
                </c:pt>
                <c:pt idx="15">
                  <c:v>61</c:v>
                </c:pt>
                <c:pt idx="16">
                  <c:v>19</c:v>
                </c:pt>
                <c:pt idx="17">
                  <c:v>23</c:v>
                </c:pt>
                <c:pt idx="18">
                  <c:v>10</c:v>
                </c:pt>
                <c:pt idx="19">
                  <c:v>20</c:v>
                </c:pt>
                <c:pt idx="20">
                  <c:v>25</c:v>
                </c:pt>
                <c:pt idx="21">
                  <c:v>15</c:v>
                </c:pt>
                <c:pt idx="22">
                  <c:v>8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7-475A-806C-0EC6325679C2}"/>
            </c:ext>
          </c:extLst>
        </c:ser>
        <c:ser>
          <c:idx val="1"/>
          <c:order val="1"/>
          <c:tx>
            <c:v>PRIVADO</c:v>
          </c:tx>
          <c:spPr>
            <a:solidFill>
              <a:srgbClr val="00B0F0"/>
            </a:solidFill>
            <a:ln w="12700" cap="flat" cmpd="sng" algn="ctr">
              <a:solidFill>
                <a:schemeClr val="dk1">
                  <a:lumMod val="75000"/>
                  <a:lumOff val="25000"/>
                  <a:alpha val="80000"/>
                </a:schemeClr>
              </a:solidFill>
              <a:round/>
            </a:ln>
            <a:effectLst/>
          </c:spPr>
          <c:invertIfNegative val="0"/>
          <c:dLbls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417-475A-806C-0EC6325679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Reporte!$A$16:$A$39</c:f>
              <c:strCache>
                <c:ptCount val="24"/>
                <c:pt idx="0">
                  <c:v>Santiago del Estero</c:v>
                </c:pt>
                <c:pt idx="1">
                  <c:v>Río Negro</c:v>
                </c:pt>
                <c:pt idx="2">
                  <c:v>Santa Fe</c:v>
                </c:pt>
                <c:pt idx="3">
                  <c:v>Tucumán</c:v>
                </c:pt>
                <c:pt idx="4">
                  <c:v>Buenos Aires</c:v>
                </c:pt>
                <c:pt idx="5">
                  <c:v>Entre Ríos</c:v>
                </c:pt>
                <c:pt idx="6">
                  <c:v>Salta</c:v>
                </c:pt>
                <c:pt idx="7">
                  <c:v>Mendoza</c:v>
                </c:pt>
                <c:pt idx="8">
                  <c:v>Neuquén</c:v>
                </c:pt>
                <c:pt idx="9">
                  <c:v>San Luis</c:v>
                </c:pt>
                <c:pt idx="10">
                  <c:v>Formosa</c:v>
                </c:pt>
                <c:pt idx="11">
                  <c:v>San Juan</c:v>
                </c:pt>
                <c:pt idx="12">
                  <c:v>Chaco</c:v>
                </c:pt>
                <c:pt idx="13">
                  <c:v>Ciudad de Buenos Aires</c:v>
                </c:pt>
                <c:pt idx="14">
                  <c:v>Córdoba</c:v>
                </c:pt>
                <c:pt idx="15">
                  <c:v>Misiones</c:v>
                </c:pt>
                <c:pt idx="16">
                  <c:v>Catamarca</c:v>
                </c:pt>
                <c:pt idx="17">
                  <c:v>Jujuy</c:v>
                </c:pt>
                <c:pt idx="18">
                  <c:v>La Pampa</c:v>
                </c:pt>
                <c:pt idx="19">
                  <c:v>Corrientes</c:v>
                </c:pt>
                <c:pt idx="20">
                  <c:v>La Rioja</c:v>
                </c:pt>
                <c:pt idx="21">
                  <c:v>Chubut</c:v>
                </c:pt>
                <c:pt idx="22">
                  <c:v>Santa Cruz</c:v>
                </c:pt>
                <c:pt idx="23">
                  <c:v>Tierra del Fuego</c:v>
                </c:pt>
              </c:strCache>
            </c:strRef>
          </c:cat>
          <c:val>
            <c:numRef>
              <c:f>Reporte!$C$16:$C$39</c:f>
              <c:numCache>
                <c:formatCode>General</c:formatCode>
                <c:ptCount val="24"/>
                <c:pt idx="0">
                  <c:v>7</c:v>
                </c:pt>
                <c:pt idx="1">
                  <c:v>3</c:v>
                </c:pt>
                <c:pt idx="2">
                  <c:v>22</c:v>
                </c:pt>
                <c:pt idx="3">
                  <c:v>18</c:v>
                </c:pt>
                <c:pt idx="4">
                  <c:v>36</c:v>
                </c:pt>
                <c:pt idx="5">
                  <c:v>2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7</c:v>
                </c:pt>
                <c:pt idx="14">
                  <c:v>4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17-475A-806C-0EC6325679C2}"/>
            </c:ext>
          </c:extLst>
        </c:ser>
        <c:ser>
          <c:idx val="2"/>
          <c:order val="2"/>
          <c:tx>
            <c:v>SOCIAL/COOPERATIVA</c:v>
          </c:tx>
          <c:spPr>
            <a:solidFill>
              <a:srgbClr val="FF9D3B"/>
            </a:solidFill>
            <a:ln w="12700" cap="flat" cmpd="sng" algn="ctr">
              <a:solidFill>
                <a:schemeClr val="dk1">
                  <a:lumMod val="75000"/>
                  <a:lumOff val="25000"/>
                  <a:alpha val="88000"/>
                </a:schemeClr>
              </a:solidFill>
              <a:round/>
            </a:ln>
            <a:effectLst/>
          </c:spPr>
          <c:invertIfNegative val="0"/>
          <c:dLbls>
            <c:dLbl>
              <c:idx val="7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417-475A-806C-0EC6325679C2}"/>
                </c:ext>
              </c:extLst>
            </c:dLbl>
            <c:dLbl>
              <c:idx val="1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417-475A-806C-0EC6325679C2}"/>
                </c:ext>
              </c:extLst>
            </c:dLbl>
            <c:dLbl>
              <c:idx val="17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417-475A-806C-0EC6325679C2}"/>
                </c:ext>
              </c:extLst>
            </c:dLbl>
            <c:dLbl>
              <c:idx val="2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417-475A-806C-0EC6325679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Reporte!$A$16:$A$39</c:f>
              <c:strCache>
                <c:ptCount val="24"/>
                <c:pt idx="0">
                  <c:v>Santiago del Estero</c:v>
                </c:pt>
                <c:pt idx="1">
                  <c:v>Río Negro</c:v>
                </c:pt>
                <c:pt idx="2">
                  <c:v>Santa Fe</c:v>
                </c:pt>
                <c:pt idx="3">
                  <c:v>Tucumán</c:v>
                </c:pt>
                <c:pt idx="4">
                  <c:v>Buenos Aires</c:v>
                </c:pt>
                <c:pt idx="5">
                  <c:v>Entre Ríos</c:v>
                </c:pt>
                <c:pt idx="6">
                  <c:v>Salta</c:v>
                </c:pt>
                <c:pt idx="7">
                  <c:v>Mendoza</c:v>
                </c:pt>
                <c:pt idx="8">
                  <c:v>Neuquén</c:v>
                </c:pt>
                <c:pt idx="9">
                  <c:v>San Luis</c:v>
                </c:pt>
                <c:pt idx="10">
                  <c:v>Formosa</c:v>
                </c:pt>
                <c:pt idx="11">
                  <c:v>San Juan</c:v>
                </c:pt>
                <c:pt idx="12">
                  <c:v>Chaco</c:v>
                </c:pt>
                <c:pt idx="13">
                  <c:v>Ciudad de Buenos Aires</c:v>
                </c:pt>
                <c:pt idx="14">
                  <c:v>Córdoba</c:v>
                </c:pt>
                <c:pt idx="15">
                  <c:v>Misiones</c:v>
                </c:pt>
                <c:pt idx="16">
                  <c:v>Catamarca</c:v>
                </c:pt>
                <c:pt idx="17">
                  <c:v>Jujuy</c:v>
                </c:pt>
                <c:pt idx="18">
                  <c:v>La Pampa</c:v>
                </c:pt>
                <c:pt idx="19">
                  <c:v>Corrientes</c:v>
                </c:pt>
                <c:pt idx="20">
                  <c:v>La Rioja</c:v>
                </c:pt>
                <c:pt idx="21">
                  <c:v>Chubut</c:v>
                </c:pt>
                <c:pt idx="22">
                  <c:v>Santa Cruz</c:v>
                </c:pt>
                <c:pt idx="23">
                  <c:v>Tierra del Fuego</c:v>
                </c:pt>
              </c:strCache>
            </c:strRef>
          </c:cat>
          <c:val>
            <c:numRef>
              <c:f>Reporte!$D$16:$D$39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17-475A-806C-0EC6325679C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100"/>
        <c:axId val="1284570096"/>
        <c:axId val="1284569136"/>
      </c:barChart>
      <c:catAx>
        <c:axId val="1284570096"/>
        <c:scaling>
          <c:orientation val="minMax"/>
        </c:scaling>
        <c:delete val="0"/>
        <c:axPos val="l"/>
        <c:numFmt formatCode="General" sourceLinked="1"/>
        <c:majorTickMark val="none"/>
        <c:minorTickMark val="in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ln w="12700"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84569136"/>
        <c:crosses val="autoZero"/>
        <c:auto val="1"/>
        <c:lblAlgn val="ctr"/>
        <c:lblOffset val="100"/>
        <c:noMultiLvlLbl val="0"/>
      </c:catAx>
      <c:valAx>
        <c:axId val="12845691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8457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</c:legendEntry>
      <c:layout>
        <c:manualLayout>
          <c:xMode val="edge"/>
          <c:yMode val="edge"/>
          <c:x val="0.82431178704222619"/>
          <c:y val="7.4368165238123604E-2"/>
          <c:w val="0.166841725976699"/>
          <c:h val="0.1902982403261253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1</xdr:row>
      <xdr:rowOff>9525</xdr:rowOff>
    </xdr:from>
    <xdr:to>
      <xdr:col>6</xdr:col>
      <xdr:colOff>733425</xdr:colOff>
      <xdr:row>18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0D1FDB-12F2-F2D8-4580-22CD50790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761999</xdr:colOff>
      <xdr:row>0</xdr:row>
      <xdr:rowOff>176211</xdr:rowOff>
    </xdr:from>
    <xdr:to>
      <xdr:col>15</xdr:col>
      <xdr:colOff>9524</xdr:colOff>
      <xdr:row>17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53D6DD-E8A2-445F-2619-6E11B64CE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761999</xdr:colOff>
      <xdr:row>20</xdr:row>
      <xdr:rowOff>52386</xdr:rowOff>
    </xdr:from>
    <xdr:to>
      <xdr:col>17</xdr:col>
      <xdr:colOff>728382</xdr:colOff>
      <xdr:row>55</xdr:row>
      <xdr:rowOff>33618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43593A1-13F5-5C48-127E-A125ABBB35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3AFDA08-6DF1-4216-AF4A-1DEA91CA2470}" autoFormatId="16" applyNumberFormats="0" applyBorderFormats="0" applyFontFormats="0" applyPatternFormats="0" applyAlignmentFormats="0" applyWidthHeightFormats="0">
  <queryTableRefresh nextId="19">
    <queryTableFields count="16">
      <queryTableField id="1" name="Jurisdicción" tableColumnId="1"/>
      <queryTableField id="2" name="CUE Anexo" tableColumnId="2"/>
      <queryTableField id="3" name="Nombre" tableColumnId="3"/>
      <queryTableField id="4" name="Sector" tableColumnId="4"/>
      <queryTableField id="15" dataBound="0" tableColumnId="15"/>
      <queryTableField id="5" name="Ámbito" tableColumnId="5"/>
      <queryTableField id="6" name="Domicilio" tableColumnId="6"/>
      <queryTableField id="7" name="CP" tableColumnId="7"/>
      <queryTableField id="8" name="Código de área" tableColumnId="8"/>
      <queryTableField id="9" name="Teléfono" tableColumnId="9"/>
      <queryTableField id="10" name="Fecha alta" tableColumnId="10"/>
      <queryTableField id="11" name="Cant. Alumnos" tableColumnId="11"/>
      <queryTableField id="16" dataBound="0" tableColumnId="16"/>
      <queryTableField id="17" dataBound="0" tableColumnId="17"/>
      <queryTableField id="18" dataBound="0" tableColumnId="12"/>
      <queryTableField id="14" name="Promedio nota alumnos" tableColumnId="14"/>
    </queryTableFields>
    <queryTableDeletedFields count="2">
      <deletedField name="Asignación parcial ($)"/>
      <deletedField name="Asignación final ($)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17DDE1-49BD-4B40-B7E8-7696278E959E}" name="Padron_Establecimiento" displayName="Padron_Establecimiento" ref="A1:P972" tableType="queryTable" totalsRowShown="0">
  <sortState xmlns:xlrd2="http://schemas.microsoft.com/office/spreadsheetml/2017/richdata2" ref="A2:P972">
    <sortCondition descending="1" ref="E1:E972"/>
  </sortState>
  <tableColumns count="16">
    <tableColumn id="1" xr3:uid="{C4D4E874-A3BB-49FD-A0CA-4F96744D4190}" uniqueName="1" name="Jurisdicción" queryTableFieldId="1" dataDxfId="39"/>
    <tableColumn id="2" xr3:uid="{970B7B47-02CA-4A3C-A1C4-06E8EE34B8F2}" uniqueName="2" name="CUE Anexo" queryTableFieldId="2" dataDxfId="38"/>
    <tableColumn id="3" xr3:uid="{AB1185A8-F551-4DDA-AD27-F8CC1AA5F8EF}" uniqueName="3" name="Nombre" queryTableFieldId="3" dataDxfId="37"/>
    <tableColumn id="4" xr3:uid="{E25F7B4F-4A35-434A-B612-F9FBC056E8AB}" uniqueName="4" name="Sector" queryTableFieldId="4" dataDxfId="36"/>
    <tableColumn id="15" xr3:uid="{E0FA755F-E579-430B-88A9-4D22B12FB830}" uniqueName="15" name="SECTOR_COLOR" queryTableFieldId="15" dataDxfId="35">
      <calculatedColumnFormula>UPPER(Padron_Establecimiento[[#This Row],[Sector]])</calculatedColumnFormula>
    </tableColumn>
    <tableColumn id="5" xr3:uid="{60398D8B-9861-4A7D-9839-03CB7ECFA83A}" uniqueName="5" name="Ámbito" queryTableFieldId="5" dataDxfId="34"/>
    <tableColumn id="6" xr3:uid="{CF29A113-A45C-4C11-A28F-1B1821122E41}" uniqueName="6" name="Domicilio" queryTableFieldId="6" dataDxfId="33"/>
    <tableColumn id="7" xr3:uid="{A4B13C43-6386-459D-B7D8-7F27AA810EF9}" uniqueName="7" name="CP" queryTableFieldId="7" dataDxfId="32"/>
    <tableColumn id="8" xr3:uid="{7D549762-FA98-46B4-8C18-3685D7F592D6}" uniqueName="8" name="Código_Área" queryTableFieldId="8" dataDxfId="31"/>
    <tableColumn id="9" xr3:uid="{444058C7-6D4D-49A9-8F28-F285BCF5D298}" uniqueName="9" name="Teléfono" queryTableFieldId="9" dataDxfId="30"/>
    <tableColumn id="10" xr3:uid="{0E6FCCB2-22F0-458B-965B-605218488AE0}" uniqueName="10" name="Fecha_ alta" queryTableFieldId="10" dataDxfId="29"/>
    <tableColumn id="11" xr3:uid="{B1067F40-8595-4FE6-A50E-4EF1DD3244AC}" uniqueName="11" name="Cant_Alumnos" queryTableFieldId="11" dataDxfId="28"/>
    <tableColumn id="16" xr3:uid="{209990A4-E6B5-44CF-A77A-AE2C7EAF4DA3}" uniqueName="16" name="Barra_Cant_Alumnos" queryTableFieldId="16" dataDxfId="27">
      <calculatedColumnFormula>IF(L2&lt;&gt;"", L2, "")</calculatedColumnFormula>
    </tableColumn>
    <tableColumn id="17" xr3:uid="{D5814E2C-0875-46F0-90E7-95C2DD5A6A5D}" uniqueName="17" name="Cálculo_Asinación_Parcial ($)" queryTableFieldId="17" dataDxfId="26">
      <calculatedColumnFormula>IF(L2&lt;&gt;"", L2*20, "")</calculatedColumnFormula>
    </tableColumn>
    <tableColumn id="12" xr3:uid="{8289D17B-8FC3-48C5-9629-690F24811899}" uniqueName="12" name="Cálculo_Asignación_Final ($)" queryTableFieldId="18" dataDxfId="25">
      <calculatedColumnFormula>IF(F2="Rural",N2*1.1,N2)</calculatedColumnFormula>
    </tableColumn>
    <tableColumn id="14" xr3:uid="{84EED92B-7BA4-45F4-879A-C12DD16FCFB9}" uniqueName="14" name="Promedio nota alumnos" queryTableFieldId="14" dataDxfId="2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CDFBF6-AE6B-4824-A565-A45EB4166762}" name="Tabla2" displayName="Tabla2" ref="A1:H12" totalsRowShown="0" headerRowDxfId="23" dataDxfId="22">
  <autoFilter ref="A1:H12" xr:uid="{19CDFBF6-AE6B-4824-A565-A45EB4166762}"/>
  <tableColumns count="8">
    <tableColumn id="1" xr3:uid="{9A3DD4F6-B362-4698-800A-D07F3F6F8A54}" name="Establecimiento Estatal" dataDxfId="21">
      <calculatedColumnFormula>COUNTIF(Padron_Establecimiento[SECTOR_COLOR],"ESTATAL")</calculatedColumnFormula>
    </tableColumn>
    <tableColumn id="2" xr3:uid="{B16553E4-A3AF-4025-B4AB-220FF349C4FE}" name="Establecimiento Privado" dataDxfId="20">
      <calculatedColumnFormula>COUNTIF(Padron_Establecimiento[SECTOR_COLOR],"PRIVADO")</calculatedColumnFormula>
    </tableColumn>
    <tableColumn id="3" xr3:uid="{792545F4-6DE8-427F-B580-21C7288F61A5}" name="Establecimiento Social/Cooperativa" dataDxfId="19">
      <calculatedColumnFormula>COUNTIF(Padron_Establecimiento[SECTOR_COLOR],"SOCIAL/COOPERATIVA")</calculatedColumnFormula>
    </tableColumn>
    <tableColumn id="4" xr3:uid="{E3EA889D-736F-4605-9558-E2B7E4BBFDDB}" name="Notas" dataDxfId="18"/>
    <tableColumn id="5" xr3:uid="{5ECBFFFB-2CFC-42AC-A5D0-214105114DE8}" name="Rural_abs" dataDxfId="17">
      <calculatedColumnFormula>COUNTIFS(Padron_Establecimiento!F:F,"Rural",Padron_Establecimiento!P:P,Tabla2[[#This Row],[Notas]])</calculatedColumnFormula>
    </tableColumn>
    <tableColumn id="6" xr3:uid="{806FF521-3228-4B36-93DC-59964B955720}" name=" Rural_fre" dataDxfId="16" dataCellStyle="Porcentaje">
      <calculatedColumnFormula>(Tabla2[[#This Row],[Rural_abs]]/$E$12)</calculatedColumnFormula>
    </tableColumn>
    <tableColumn id="7" xr3:uid="{DCD4EB36-4795-4402-A7C3-47DFEAEEBFF9}" name=" Urbano_abs" dataDxfId="15">
      <calculatedColumnFormula>COUNTIFS(Padron_Establecimiento!F:F,"Urbano",Padron_Establecimiento!P:P,Tabla2[[#This Row],[Notas]])</calculatedColumnFormula>
    </tableColumn>
    <tableColumn id="8" xr3:uid="{92FDFB78-43EF-4620-A17D-63780767B5C2}" name=" Urbano_fre" dataDxfId="14" dataCellStyle="Porcentaje">
      <calculatedColumnFormula>(Tabla2[[#This Row],[ Urbano_abs]]/$G$12)</calculatedColumnFormula>
    </tableColumn>
  </tableColumns>
  <tableStyleInfo name="TableStyleLight13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8142D0-5B4B-4705-A3CC-D0981845A8DA}" name="Tabla4" displayName="Tabla4" ref="A15:D40" totalsRowCount="1" headerRowDxfId="12" totalsRowDxfId="0">
  <autoFilter ref="A15:D39" xr:uid="{228142D0-5B4B-4705-A3CC-D0981845A8DA}"/>
  <tableColumns count="4">
    <tableColumn id="1" xr3:uid="{0981B4A0-C22F-440A-812D-414ED7757B41}" name="PROVINCIA" totalsRowLabel="TOTAL" dataDxfId="8" totalsRowDxfId="4"/>
    <tableColumn id="2" xr3:uid="{701811A8-4B2B-4DDF-B9E8-2277020F145F}" name="ESTATAL_ABS" totalsRowFunction="custom" dataDxfId="7" totalsRowDxfId="3">
      <calculatedColumnFormula>COUNTIFS(Padron_Establecimiento!E:E,"ESTATAL",Padron_Establecimiento!A:A,Tabla4[[#This Row],[PROVINCIA]])</calculatedColumnFormula>
      <totalsRowFormula>SUM(Tabla4[ESTATAL_ABS])</totalsRowFormula>
    </tableColumn>
    <tableColumn id="3" xr3:uid="{31505CBC-0BEB-4C18-B296-9A06E52C81DF}" name="PRIVADO_ABS" totalsRowFunction="custom" dataDxfId="6" totalsRowDxfId="2">
      <calculatedColumnFormula>COUNTIFS(Padron_Establecimiento!E:E,"PRIVADO",Padron_Establecimiento!A:A,Tabla4[[#This Row],[PROVINCIA]])</calculatedColumnFormula>
      <totalsRowFormula>SUM(Tabla4[PRIVADO_ABS])</totalsRowFormula>
    </tableColumn>
    <tableColumn id="4" xr3:uid="{3B117DC6-C90A-4EA4-A851-8C68755B6392}" name="SOCIAL/COOPERATIVA_ABS" totalsRowFunction="custom" dataDxfId="5" totalsRowDxfId="1">
      <calculatedColumnFormula>COUNTIFS(Padron_Establecimiento!E:E,"SOCIAL/COOPERATIVA",Padron_Establecimiento!A:A,Tabla4[[#This Row],[PROVINCIA]])</calculatedColumnFormula>
      <totalsRowFormula>SUM(Tabla4[SOCIAL/COOPERATIVA_ABS])</totalsRowFormula>
    </tableColumn>
  </tableColumns>
  <tableStyleInfo name="TableStyleLight12" showFirstColumn="0" showLastColumn="0" showRowStripes="1" showColumnStripes="1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CE8E1-81CE-4AC1-8A41-2D0174F74631}">
  <sheetPr>
    <tabColor theme="6" tint="0.79998168889431442"/>
  </sheetPr>
  <dimension ref="A1:P998"/>
  <sheetViews>
    <sheetView topLeftCell="A986" zoomScaleNormal="100" workbookViewId="0">
      <selection activeCell="A974" sqref="A974:A998"/>
    </sheetView>
  </sheetViews>
  <sheetFormatPr baseColWidth="10" defaultRowHeight="15" customHeight="1" x14ac:dyDescent="0.25"/>
  <cols>
    <col min="1" max="1" width="22.28515625" bestFit="1" customWidth="1"/>
    <col min="2" max="2" width="13.140625" bestFit="1" customWidth="1"/>
    <col min="3" max="3" width="81.140625" bestFit="1" customWidth="1"/>
    <col min="4" max="4" width="14" customWidth="1"/>
    <col min="5" max="5" width="23.5703125" customWidth="1"/>
    <col min="6" max="6" width="18.140625" customWidth="1"/>
    <col min="7" max="7" width="56.140625" customWidth="1"/>
    <col min="8" max="8" width="12.42578125" customWidth="1"/>
    <col min="9" max="9" width="15" customWidth="1"/>
    <col min="10" max="10" width="21.85546875" customWidth="1"/>
    <col min="11" max="11" width="12.85546875" customWidth="1"/>
    <col min="12" max="12" width="15.5703125" customWidth="1"/>
    <col min="13" max="13" width="28.42578125" customWidth="1"/>
    <col min="14" max="14" width="31.7109375" customWidth="1"/>
    <col min="15" max="15" width="29.42578125" customWidth="1"/>
    <col min="16" max="16" width="25.42578125" customWidth="1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3318</v>
      </c>
      <c r="F1" s="2" t="s">
        <v>4</v>
      </c>
      <c r="G1" s="2" t="s">
        <v>5</v>
      </c>
      <c r="H1" s="2" t="s">
        <v>6</v>
      </c>
      <c r="I1" s="2" t="s">
        <v>3322</v>
      </c>
      <c r="J1" s="3" t="s">
        <v>7</v>
      </c>
      <c r="K1" s="2" t="s">
        <v>3320</v>
      </c>
      <c r="L1" s="2" t="s">
        <v>3321</v>
      </c>
      <c r="M1" t="s">
        <v>3319</v>
      </c>
      <c r="N1" s="5" t="s">
        <v>3323</v>
      </c>
      <c r="O1" s="5" t="s">
        <v>3324</v>
      </c>
      <c r="P1" s="3" t="s">
        <v>8</v>
      </c>
    </row>
    <row r="2" spans="1:16" x14ac:dyDescent="0.25">
      <c r="A2" s="2" t="s">
        <v>87</v>
      </c>
      <c r="B2" s="2">
        <v>220020703</v>
      </c>
      <c r="C2" s="2" t="s">
        <v>1627</v>
      </c>
      <c r="D2" s="2" t="s">
        <v>654</v>
      </c>
      <c r="E2" s="2" t="str">
        <f>UPPER(Padron_Establecimiento[[#This Row],[Sector]])</f>
        <v>SOCIAL/COOPERATIVA</v>
      </c>
      <c r="F2" s="2" t="s">
        <v>12</v>
      </c>
      <c r="G2" s="2" t="s">
        <v>1628</v>
      </c>
      <c r="H2" s="2" t="s">
        <v>15</v>
      </c>
      <c r="I2" s="2">
        <v>3644</v>
      </c>
      <c r="J2" s="3" t="s">
        <v>1629</v>
      </c>
      <c r="K2" s="4">
        <v>26150</v>
      </c>
      <c r="L2" s="2">
        <v>1875</v>
      </c>
      <c r="M2">
        <f>IF(L2&lt;&gt;"", L2, "")</f>
        <v>1875</v>
      </c>
      <c r="N2" s="5">
        <f>IF(L2&lt;&gt;"", L2*20, "")</f>
        <v>37500</v>
      </c>
      <c r="O2" s="5">
        <f>IF(F2="Rural",N2*1.1,N2)</f>
        <v>41250</v>
      </c>
      <c r="P2" s="3">
        <v>7</v>
      </c>
    </row>
    <row r="3" spans="1:16" x14ac:dyDescent="0.25">
      <c r="A3" s="2" t="s">
        <v>325</v>
      </c>
      <c r="B3" s="2">
        <v>260061400</v>
      </c>
      <c r="C3" s="2" t="s">
        <v>2513</v>
      </c>
      <c r="D3" s="2" t="s">
        <v>654</v>
      </c>
      <c r="E3" s="2" t="str">
        <f>UPPER(Padron_Establecimiento[[#This Row],[Sector]])</f>
        <v>SOCIAL/COOPERATIVA</v>
      </c>
      <c r="F3" s="2" t="s">
        <v>23</v>
      </c>
      <c r="G3" s="2" t="s">
        <v>2514</v>
      </c>
      <c r="H3" s="2" t="s">
        <v>328</v>
      </c>
      <c r="I3" s="2">
        <v>297</v>
      </c>
      <c r="J3" s="3" t="s">
        <v>2515</v>
      </c>
      <c r="K3" s="4">
        <v>19462</v>
      </c>
      <c r="L3" s="2">
        <v>3083</v>
      </c>
      <c r="M3">
        <f>IF(L3&lt;&gt;"", L3, "")</f>
        <v>3083</v>
      </c>
      <c r="N3" s="5">
        <f>IF(L3&lt;&gt;"", L3*20, "")</f>
        <v>61660</v>
      </c>
      <c r="O3" s="5">
        <f>IF(F3="Rural",N3*1.1,N3)</f>
        <v>61660</v>
      </c>
      <c r="P3" s="3">
        <v>5</v>
      </c>
    </row>
    <row r="4" spans="1:16" x14ac:dyDescent="0.25">
      <c r="A4" s="2" t="s">
        <v>325</v>
      </c>
      <c r="B4" s="2">
        <v>260058000</v>
      </c>
      <c r="C4" s="2" t="s">
        <v>3207</v>
      </c>
      <c r="D4" s="2" t="s">
        <v>654</v>
      </c>
      <c r="E4" s="2" t="str">
        <f>UPPER(Padron_Establecimiento[[#This Row],[Sector]])</f>
        <v>SOCIAL/COOPERATIVA</v>
      </c>
      <c r="F4" s="2" t="s">
        <v>23</v>
      </c>
      <c r="G4" s="2" t="s">
        <v>3208</v>
      </c>
      <c r="H4" s="2" t="s">
        <v>3209</v>
      </c>
      <c r="I4" s="2">
        <v>280</v>
      </c>
      <c r="J4" s="3" t="s">
        <v>3210</v>
      </c>
      <c r="K4" s="4">
        <v>19173</v>
      </c>
      <c r="L4" s="2">
        <v>3556</v>
      </c>
      <c r="M4">
        <f>IF(L4&lt;&gt;"", L4, "")</f>
        <v>3556</v>
      </c>
      <c r="N4" s="5">
        <f>IF(L4&lt;&gt;"", L4*20, "")</f>
        <v>71120</v>
      </c>
      <c r="O4" s="5">
        <f>IF(F4="Rural",N4*1.1,N4)</f>
        <v>71120</v>
      </c>
      <c r="P4" s="3">
        <v>8</v>
      </c>
    </row>
    <row r="5" spans="1:16" x14ac:dyDescent="0.25">
      <c r="A5" s="2" t="s">
        <v>177</v>
      </c>
      <c r="B5" s="2">
        <v>380093600</v>
      </c>
      <c r="C5" s="2" t="s">
        <v>653</v>
      </c>
      <c r="D5" s="2" t="s">
        <v>654</v>
      </c>
      <c r="E5" s="2" t="str">
        <f>UPPER(Padron_Establecimiento[[#This Row],[Sector]])</f>
        <v>SOCIAL/COOPERATIVA</v>
      </c>
      <c r="F5" s="2" t="s">
        <v>23</v>
      </c>
      <c r="G5" s="2" t="s">
        <v>655</v>
      </c>
      <c r="H5" s="2" t="s">
        <v>656</v>
      </c>
      <c r="I5" s="2">
        <v>388</v>
      </c>
      <c r="J5" s="3" t="s">
        <v>657</v>
      </c>
      <c r="K5" s="4">
        <v>19342</v>
      </c>
      <c r="L5" s="2">
        <v>3209</v>
      </c>
      <c r="M5">
        <f>IF(L5&lt;&gt;"", L5, "")</f>
        <v>3209</v>
      </c>
      <c r="N5" s="5">
        <f>IF(L5&lt;&gt;"", L5*20, "")</f>
        <v>64180</v>
      </c>
      <c r="O5" s="5">
        <f>IF(F5="Rural",N5*1.1,N5)</f>
        <v>64180</v>
      </c>
      <c r="P5" s="3">
        <v>3</v>
      </c>
    </row>
    <row r="6" spans="1:16" x14ac:dyDescent="0.25">
      <c r="A6" s="2" t="s">
        <v>177</v>
      </c>
      <c r="B6" s="2">
        <v>380098701</v>
      </c>
      <c r="C6" s="2" t="s">
        <v>1338</v>
      </c>
      <c r="D6" s="2" t="s">
        <v>654</v>
      </c>
      <c r="E6" s="2" t="str">
        <f>UPPER(Padron_Establecimiento[[#This Row],[Sector]])</f>
        <v>SOCIAL/COOPERATIVA</v>
      </c>
      <c r="F6" s="2" t="s">
        <v>23</v>
      </c>
      <c r="G6" s="2" t="s">
        <v>1339</v>
      </c>
      <c r="H6" s="2" t="s">
        <v>656</v>
      </c>
      <c r="I6" s="2">
        <v>388</v>
      </c>
      <c r="J6" s="3" t="s">
        <v>1340</v>
      </c>
      <c r="K6" s="4">
        <v>20538</v>
      </c>
      <c r="L6" s="2">
        <v>3930</v>
      </c>
      <c r="M6">
        <f>IF(L6&lt;&gt;"", L6, "")</f>
        <v>3930</v>
      </c>
      <c r="N6" s="5">
        <f>IF(L6&lt;&gt;"", L6*20, "")</f>
        <v>78600</v>
      </c>
      <c r="O6" s="5">
        <f>IF(F6="Rural",N6*1.1,N6)</f>
        <v>78600</v>
      </c>
      <c r="P6" s="3">
        <v>6</v>
      </c>
    </row>
    <row r="7" spans="1:16" x14ac:dyDescent="0.25">
      <c r="A7" s="2" t="s">
        <v>47</v>
      </c>
      <c r="B7" s="2">
        <v>500154100</v>
      </c>
      <c r="C7" s="2" t="s">
        <v>712</v>
      </c>
      <c r="D7" s="2" t="s">
        <v>654</v>
      </c>
      <c r="E7" s="2" t="str">
        <f>UPPER(Padron_Establecimiento[[#This Row],[Sector]])</f>
        <v>SOCIAL/COOPERATIVA</v>
      </c>
      <c r="F7" s="2" t="s">
        <v>23</v>
      </c>
      <c r="G7" s="2" t="s">
        <v>713</v>
      </c>
      <c r="H7" s="2" t="s">
        <v>714</v>
      </c>
      <c r="I7" s="2"/>
      <c r="J7" s="3" t="s">
        <v>715</v>
      </c>
      <c r="K7" s="4">
        <v>28410</v>
      </c>
      <c r="L7" s="2">
        <v>3162</v>
      </c>
      <c r="M7">
        <f>IF(L7&lt;&gt;"", L7, "")</f>
        <v>3162</v>
      </c>
      <c r="N7" s="5">
        <f>IF(L7&lt;&gt;"", L7*20, "")</f>
        <v>63240</v>
      </c>
      <c r="O7" s="5">
        <f>IF(F7="Rural",N7*1.1,N7)</f>
        <v>63240</v>
      </c>
      <c r="P7" s="3">
        <v>3</v>
      </c>
    </row>
    <row r="8" spans="1:16" x14ac:dyDescent="0.25">
      <c r="A8" s="2" t="s">
        <v>47</v>
      </c>
      <c r="B8" s="2">
        <v>500268800</v>
      </c>
      <c r="C8" s="2" t="s">
        <v>752</v>
      </c>
      <c r="D8" s="2" t="s">
        <v>654</v>
      </c>
      <c r="E8" s="2" t="str">
        <f>UPPER(Padron_Establecimiento[[#This Row],[Sector]])</f>
        <v>SOCIAL/COOPERATIVA</v>
      </c>
      <c r="F8" s="2" t="s">
        <v>23</v>
      </c>
      <c r="G8" s="2" t="s">
        <v>753</v>
      </c>
      <c r="H8" s="2" t="s">
        <v>754</v>
      </c>
      <c r="I8" s="2">
        <v>2622</v>
      </c>
      <c r="J8" s="3" t="s">
        <v>755</v>
      </c>
      <c r="K8" s="4">
        <v>30344</v>
      </c>
      <c r="L8" s="2">
        <v>4307</v>
      </c>
      <c r="M8">
        <f>IF(L8&lt;&gt;"", L8, "")</f>
        <v>4307</v>
      </c>
      <c r="N8" s="5">
        <f>IF(L8&lt;&gt;"", L8*20, "")</f>
        <v>86140</v>
      </c>
      <c r="O8" s="5">
        <f>IF(F8="Rural",N8*1.1,N8)</f>
        <v>86140</v>
      </c>
      <c r="P8" s="3">
        <v>9</v>
      </c>
    </row>
    <row r="9" spans="1:16" x14ac:dyDescent="0.25">
      <c r="A9" s="2" t="s">
        <v>47</v>
      </c>
      <c r="B9" s="2">
        <v>500277900</v>
      </c>
      <c r="C9" s="2" t="s">
        <v>815</v>
      </c>
      <c r="D9" s="2" t="s">
        <v>654</v>
      </c>
      <c r="E9" s="2" t="str">
        <f>UPPER(Padron_Establecimiento[[#This Row],[Sector]])</f>
        <v>SOCIAL/COOPERATIVA</v>
      </c>
      <c r="F9" s="2" t="s">
        <v>12</v>
      </c>
      <c r="G9" s="2" t="s">
        <v>816</v>
      </c>
      <c r="H9" s="2" t="s">
        <v>817</v>
      </c>
      <c r="I9" s="2">
        <v>2634</v>
      </c>
      <c r="J9" s="3" t="s">
        <v>818</v>
      </c>
      <c r="K9" s="4">
        <v>19189</v>
      </c>
      <c r="L9" s="2">
        <v>4289</v>
      </c>
      <c r="M9">
        <f>IF(L9&lt;&gt;"", L9, "")</f>
        <v>4289</v>
      </c>
      <c r="N9" s="5">
        <f>IF(L9&lt;&gt;"", L9*20, "")</f>
        <v>85780</v>
      </c>
      <c r="O9" s="5">
        <f>IF(F9="Rural",N9*1.1,N9)</f>
        <v>94358.000000000015</v>
      </c>
      <c r="P9" s="3">
        <v>7</v>
      </c>
    </row>
    <row r="10" spans="1:16" x14ac:dyDescent="0.25">
      <c r="A10" s="2" t="s">
        <v>47</v>
      </c>
      <c r="B10" s="2">
        <v>500270600</v>
      </c>
      <c r="C10" s="2" t="s">
        <v>888</v>
      </c>
      <c r="D10" s="2" t="s">
        <v>654</v>
      </c>
      <c r="E10" s="2" t="str">
        <f>UPPER(Padron_Establecimiento[[#This Row],[Sector]])</f>
        <v>SOCIAL/COOPERATIVA</v>
      </c>
      <c r="F10" s="2" t="s">
        <v>12</v>
      </c>
      <c r="G10" s="2" t="s">
        <v>889</v>
      </c>
      <c r="H10" s="2" t="s">
        <v>890</v>
      </c>
      <c r="I10" s="2">
        <v>263</v>
      </c>
      <c r="J10" s="3" t="s">
        <v>891</v>
      </c>
      <c r="K10" s="4">
        <v>24387</v>
      </c>
      <c r="L10" s="2">
        <v>1874</v>
      </c>
      <c r="M10">
        <f>IF(L10&lt;&gt;"", L10, "")</f>
        <v>1874</v>
      </c>
      <c r="N10" s="5">
        <f>IF(L10&lt;&gt;"", L10*20, "")</f>
        <v>37480</v>
      </c>
      <c r="O10" s="5">
        <f>IF(F10="Rural",N10*1.1,N10)</f>
        <v>41228</v>
      </c>
      <c r="P10" s="3">
        <v>4</v>
      </c>
    </row>
    <row r="11" spans="1:16" x14ac:dyDescent="0.25">
      <c r="A11" s="2" t="s">
        <v>47</v>
      </c>
      <c r="B11" s="2">
        <v>500234200</v>
      </c>
      <c r="C11" s="2" t="s">
        <v>1244</v>
      </c>
      <c r="D11" s="2" t="s">
        <v>654</v>
      </c>
      <c r="E11" s="2" t="str">
        <f>UPPER(Padron_Establecimiento[[#This Row],[Sector]])</f>
        <v>SOCIAL/COOPERATIVA</v>
      </c>
      <c r="F11" s="2" t="s">
        <v>23</v>
      </c>
      <c r="G11" s="2" t="s">
        <v>1245</v>
      </c>
      <c r="H11" s="2" t="s">
        <v>199</v>
      </c>
      <c r="I11" s="2">
        <v>2622</v>
      </c>
      <c r="J11" s="3" t="s">
        <v>1246</v>
      </c>
      <c r="K11" s="4">
        <v>34366</v>
      </c>
      <c r="L11" s="2">
        <v>4465</v>
      </c>
      <c r="M11">
        <f>IF(L11&lt;&gt;"", L11, "")</f>
        <v>4465</v>
      </c>
      <c r="N11" s="5">
        <f>IF(L11&lt;&gt;"", L11*20, "")</f>
        <v>89300</v>
      </c>
      <c r="O11" s="5">
        <f>IF(F11="Rural",N11*1.1,N11)</f>
        <v>89300</v>
      </c>
      <c r="P11" s="3">
        <v>9</v>
      </c>
    </row>
    <row r="12" spans="1:16" x14ac:dyDescent="0.25">
      <c r="A12" s="2" t="s">
        <v>47</v>
      </c>
      <c r="B12" s="2">
        <v>500254000</v>
      </c>
      <c r="C12" s="2" t="s">
        <v>1394</v>
      </c>
      <c r="D12" s="2" t="s">
        <v>654</v>
      </c>
      <c r="E12" s="2" t="str">
        <f>UPPER(Padron_Establecimiento[[#This Row],[Sector]])</f>
        <v>SOCIAL/COOPERATIVA</v>
      </c>
      <c r="F12" s="2" t="s">
        <v>12</v>
      </c>
      <c r="G12" s="2" t="s">
        <v>1395</v>
      </c>
      <c r="H12" s="2" t="s">
        <v>15</v>
      </c>
      <c r="I12" s="2">
        <v>2622</v>
      </c>
      <c r="J12" s="3" t="s">
        <v>1396</v>
      </c>
      <c r="K12" s="4">
        <v>18403</v>
      </c>
      <c r="L12" s="2">
        <v>2081</v>
      </c>
      <c r="M12">
        <f>IF(L12&lt;&gt;"", L12, "")</f>
        <v>2081</v>
      </c>
      <c r="N12" s="5">
        <f>IF(L12&lt;&gt;"", L12*20, "")</f>
        <v>41620</v>
      </c>
      <c r="O12" s="5">
        <f>IF(F12="Rural",N12*1.1,N12)</f>
        <v>45782.000000000007</v>
      </c>
      <c r="P12" s="3">
        <v>9</v>
      </c>
    </row>
    <row r="13" spans="1:16" x14ac:dyDescent="0.25">
      <c r="A13" s="2" t="s">
        <v>47</v>
      </c>
      <c r="B13" s="2">
        <v>500151100</v>
      </c>
      <c r="C13" s="2" t="s">
        <v>1475</v>
      </c>
      <c r="D13" s="2" t="s">
        <v>654</v>
      </c>
      <c r="E13" s="2" t="str">
        <f>UPPER(Padron_Establecimiento[[#This Row],[Sector]])</f>
        <v>SOCIAL/COOPERATIVA</v>
      </c>
      <c r="F13" s="2" t="s">
        <v>23</v>
      </c>
      <c r="G13" s="2" t="s">
        <v>1476</v>
      </c>
      <c r="H13" s="2" t="s">
        <v>1477</v>
      </c>
      <c r="I13" s="2">
        <v>261</v>
      </c>
      <c r="J13" s="3" t="s">
        <v>1478</v>
      </c>
      <c r="K13" s="4">
        <v>26738</v>
      </c>
      <c r="L13" s="2">
        <v>1862</v>
      </c>
      <c r="M13">
        <f>IF(L13&lt;&gt;"", L13, "")</f>
        <v>1862</v>
      </c>
      <c r="N13" s="5">
        <f>IF(L13&lt;&gt;"", L13*20, "")</f>
        <v>37240</v>
      </c>
      <c r="O13" s="5">
        <f>IF(F13="Rural",N13*1.1,N13)</f>
        <v>37240</v>
      </c>
      <c r="P13" s="3">
        <v>4</v>
      </c>
    </row>
    <row r="14" spans="1:16" x14ac:dyDescent="0.25">
      <c r="A14" s="2" t="s">
        <v>47</v>
      </c>
      <c r="B14" s="2">
        <v>500152900</v>
      </c>
      <c r="C14" s="2" t="s">
        <v>1837</v>
      </c>
      <c r="D14" s="2" t="s">
        <v>654</v>
      </c>
      <c r="E14" s="2" t="str">
        <f>UPPER(Padron_Establecimiento[[#This Row],[Sector]])</f>
        <v>SOCIAL/COOPERATIVA</v>
      </c>
      <c r="F14" s="2" t="s">
        <v>12</v>
      </c>
      <c r="G14" s="2" t="s">
        <v>1838</v>
      </c>
      <c r="H14" s="2" t="s">
        <v>1839</v>
      </c>
      <c r="I14" s="2">
        <v>1</v>
      </c>
      <c r="J14" s="3" t="s">
        <v>1840</v>
      </c>
      <c r="K14" s="4">
        <v>31445</v>
      </c>
      <c r="L14" s="2">
        <v>1502</v>
      </c>
      <c r="M14">
        <f>IF(L14&lt;&gt;"", L14, "")</f>
        <v>1502</v>
      </c>
      <c r="N14" s="5">
        <f>IF(L14&lt;&gt;"", L14*20, "")</f>
        <v>30040</v>
      </c>
      <c r="O14" s="5">
        <f>IF(F14="Rural",N14*1.1,N14)</f>
        <v>33044</v>
      </c>
      <c r="P14" s="3">
        <v>3</v>
      </c>
    </row>
    <row r="15" spans="1:16" x14ac:dyDescent="0.25">
      <c r="A15" s="2" t="s">
        <v>47</v>
      </c>
      <c r="B15" s="2">
        <v>500262601</v>
      </c>
      <c r="C15" s="2" t="s">
        <v>1957</v>
      </c>
      <c r="D15" s="2" t="s">
        <v>654</v>
      </c>
      <c r="E15" s="2" t="str">
        <f>UPPER(Padron_Establecimiento[[#This Row],[Sector]])</f>
        <v>SOCIAL/COOPERATIVA</v>
      </c>
      <c r="F15" s="2" t="s">
        <v>12</v>
      </c>
      <c r="G15" s="2" t="s">
        <v>1958</v>
      </c>
      <c r="H15" s="2" t="s">
        <v>1959</v>
      </c>
      <c r="I15" s="2"/>
      <c r="J15" s="3" t="s">
        <v>15</v>
      </c>
      <c r="K15" s="4">
        <v>30779</v>
      </c>
      <c r="L15" s="2">
        <v>3795</v>
      </c>
      <c r="M15">
        <f>IF(L15&lt;&gt;"", L15, "")</f>
        <v>3795</v>
      </c>
      <c r="N15" s="5">
        <f>IF(L15&lt;&gt;"", L15*20, "")</f>
        <v>75900</v>
      </c>
      <c r="O15" s="5">
        <f>IF(F15="Rural",N15*1.1,N15)</f>
        <v>83490</v>
      </c>
      <c r="P15" s="3">
        <v>5</v>
      </c>
    </row>
    <row r="16" spans="1:16" x14ac:dyDescent="0.25">
      <c r="A16" s="2" t="s">
        <v>47</v>
      </c>
      <c r="B16" s="2">
        <v>500268908</v>
      </c>
      <c r="C16" s="2" t="s">
        <v>2561</v>
      </c>
      <c r="D16" s="2" t="s">
        <v>654</v>
      </c>
      <c r="E16" s="2" t="str">
        <f>UPPER(Padron_Establecimiento[[#This Row],[Sector]])</f>
        <v>SOCIAL/COOPERATIVA</v>
      </c>
      <c r="F16" s="2" t="s">
        <v>23</v>
      </c>
      <c r="G16" s="2" t="s">
        <v>2562</v>
      </c>
      <c r="H16" s="2" t="s">
        <v>754</v>
      </c>
      <c r="I16" s="2">
        <v>2622</v>
      </c>
      <c r="J16" s="3" t="s">
        <v>2563</v>
      </c>
      <c r="K16" s="4">
        <v>30370</v>
      </c>
      <c r="L16" s="2">
        <v>4589</v>
      </c>
      <c r="M16">
        <f>IF(L16&lt;&gt;"", L16, "")</f>
        <v>4589</v>
      </c>
      <c r="N16" s="5">
        <f>IF(L16&lt;&gt;"", L16*20, "")</f>
        <v>91780</v>
      </c>
      <c r="O16" s="5">
        <f>IF(F16="Rural",N16*1.1,N16)</f>
        <v>91780</v>
      </c>
      <c r="P16" s="3">
        <v>5</v>
      </c>
    </row>
    <row r="17" spans="1:16" x14ac:dyDescent="0.25">
      <c r="A17" s="2" t="s">
        <v>47</v>
      </c>
      <c r="B17" s="2">
        <v>500256200</v>
      </c>
      <c r="C17" s="2" t="s">
        <v>3308</v>
      </c>
      <c r="D17" s="2" t="s">
        <v>654</v>
      </c>
      <c r="E17" s="2" t="str">
        <f>UPPER(Padron_Establecimiento[[#This Row],[Sector]])</f>
        <v>SOCIAL/COOPERATIVA</v>
      </c>
      <c r="F17" s="2" t="s">
        <v>23</v>
      </c>
      <c r="G17" s="2" t="s">
        <v>3309</v>
      </c>
      <c r="H17" s="2" t="s">
        <v>15</v>
      </c>
      <c r="I17" s="2">
        <v>260</v>
      </c>
      <c r="J17" s="3" t="s">
        <v>3310</v>
      </c>
      <c r="K17" s="4">
        <v>28726</v>
      </c>
      <c r="L17" s="2">
        <v>2503</v>
      </c>
      <c r="M17">
        <f>IF(L17&lt;&gt;"", L17, "")</f>
        <v>2503</v>
      </c>
      <c r="N17" s="5">
        <f>IF(L17&lt;&gt;"", L17*20, "")</f>
        <v>50060</v>
      </c>
      <c r="O17" s="5">
        <f>IF(F17="Rural",N17*1.1,N17)</f>
        <v>50060</v>
      </c>
      <c r="P17" s="3">
        <v>5</v>
      </c>
    </row>
    <row r="18" spans="1:16" x14ac:dyDescent="0.25">
      <c r="A18" s="2" t="s">
        <v>32</v>
      </c>
      <c r="B18" s="2">
        <v>860130803</v>
      </c>
      <c r="C18" s="2" t="s">
        <v>33</v>
      </c>
      <c r="D18" s="2" t="s">
        <v>34</v>
      </c>
      <c r="E18" s="2" t="str">
        <f>UPPER(Padron_Establecimiento[[#This Row],[Sector]])</f>
        <v>PRIVADO</v>
      </c>
      <c r="F18" s="2" t="s">
        <v>23</v>
      </c>
      <c r="G18" s="2" t="s">
        <v>35</v>
      </c>
      <c r="H18" s="2" t="s">
        <v>36</v>
      </c>
      <c r="I18" s="2">
        <v>11</v>
      </c>
      <c r="J18" s="3" t="s">
        <v>37</v>
      </c>
      <c r="K18" s="4">
        <v>24171</v>
      </c>
      <c r="L18" s="2">
        <v>1603</v>
      </c>
      <c r="M18">
        <f>IF(L18&lt;&gt;"", L18, "")</f>
        <v>1603</v>
      </c>
      <c r="N18" s="5">
        <f>IF(L18&lt;&gt;"", L18*20, "")</f>
        <v>32060</v>
      </c>
      <c r="O18" s="5">
        <f>IF(F18="Rural",N18*1.1,N18)</f>
        <v>32060</v>
      </c>
      <c r="P18" s="3">
        <v>8</v>
      </c>
    </row>
    <row r="19" spans="1:16" x14ac:dyDescent="0.25">
      <c r="A19" s="2" t="s">
        <v>32</v>
      </c>
      <c r="B19" s="2">
        <v>60313600</v>
      </c>
      <c r="C19" s="2" t="s">
        <v>166</v>
      </c>
      <c r="D19" s="2" t="s">
        <v>34</v>
      </c>
      <c r="E19" s="2" t="str">
        <f>UPPER(Padron_Establecimiento[[#This Row],[Sector]])</f>
        <v>PRIVADO</v>
      </c>
      <c r="F19" s="2" t="s">
        <v>23</v>
      </c>
      <c r="G19" s="2" t="s">
        <v>167</v>
      </c>
      <c r="H19" s="2" t="s">
        <v>168</v>
      </c>
      <c r="I19" s="2">
        <v>223</v>
      </c>
      <c r="J19" s="3" t="s">
        <v>169</v>
      </c>
      <c r="K19" s="4">
        <v>20427</v>
      </c>
      <c r="L19" s="2">
        <v>4765</v>
      </c>
      <c r="M19">
        <f>IF(L19&lt;&gt;"", L19, "")</f>
        <v>4765</v>
      </c>
      <c r="N19" s="5">
        <f>IF(L19&lt;&gt;"", L19*20, "")</f>
        <v>95300</v>
      </c>
      <c r="O19" s="5">
        <f>IF(F19="Rural",N19*1.1,N19)</f>
        <v>95300</v>
      </c>
      <c r="P19" s="3">
        <v>6</v>
      </c>
    </row>
    <row r="20" spans="1:16" x14ac:dyDescent="0.25">
      <c r="A20" s="2" t="s">
        <v>32</v>
      </c>
      <c r="B20" s="2">
        <v>60046200</v>
      </c>
      <c r="C20" s="2" t="s">
        <v>253</v>
      </c>
      <c r="D20" s="2" t="s">
        <v>34</v>
      </c>
      <c r="E20" s="2" t="str">
        <f>UPPER(Padron_Establecimiento[[#This Row],[Sector]])</f>
        <v>PRIVADO</v>
      </c>
      <c r="F20" s="2" t="s">
        <v>23</v>
      </c>
      <c r="G20" s="2" t="s">
        <v>254</v>
      </c>
      <c r="H20" s="2" t="s">
        <v>255</v>
      </c>
      <c r="I20" s="2">
        <v>11</v>
      </c>
      <c r="J20" s="3" t="s">
        <v>256</v>
      </c>
      <c r="K20" s="4">
        <v>33733</v>
      </c>
      <c r="L20" s="2">
        <v>4039</v>
      </c>
      <c r="M20">
        <f>IF(L20&lt;&gt;"", L20, "")</f>
        <v>4039</v>
      </c>
      <c r="N20" s="5">
        <f>IF(L20&lt;&gt;"", L20*20, "")</f>
        <v>80780</v>
      </c>
      <c r="O20" s="5">
        <f>IF(F20="Rural",N20*1.1,N20)</f>
        <v>80780</v>
      </c>
      <c r="P20" s="3">
        <v>6</v>
      </c>
    </row>
    <row r="21" spans="1:16" x14ac:dyDescent="0.25">
      <c r="A21" s="2" t="s">
        <v>32</v>
      </c>
      <c r="B21" s="2">
        <v>60008500</v>
      </c>
      <c r="C21" s="2" t="s">
        <v>304</v>
      </c>
      <c r="D21" s="2" t="s">
        <v>34</v>
      </c>
      <c r="E21" s="2" t="str">
        <f>UPPER(Padron_Establecimiento[[#This Row],[Sector]])</f>
        <v>PRIVADO</v>
      </c>
      <c r="F21" s="2" t="s">
        <v>23</v>
      </c>
      <c r="G21" s="2" t="s">
        <v>305</v>
      </c>
      <c r="H21" s="2" t="s">
        <v>306</v>
      </c>
      <c r="I21" s="2">
        <v>11</v>
      </c>
      <c r="J21" s="3" t="s">
        <v>307</v>
      </c>
      <c r="K21" s="4">
        <v>23396</v>
      </c>
      <c r="L21" s="2">
        <v>2404</v>
      </c>
      <c r="M21">
        <f>IF(L21&lt;&gt;"", L21, "")</f>
        <v>2404</v>
      </c>
      <c r="N21" s="5">
        <f>IF(L21&lt;&gt;"", L21*20, "")</f>
        <v>48080</v>
      </c>
      <c r="O21" s="5">
        <f>IF(F21="Rural",N21*1.1,N21)</f>
        <v>48080</v>
      </c>
      <c r="P21" s="3">
        <v>10</v>
      </c>
    </row>
    <row r="22" spans="1:16" x14ac:dyDescent="0.25">
      <c r="A22" s="2" t="s">
        <v>32</v>
      </c>
      <c r="B22" s="2">
        <v>60565200</v>
      </c>
      <c r="C22" s="2" t="s">
        <v>405</v>
      </c>
      <c r="D22" s="2" t="s">
        <v>34</v>
      </c>
      <c r="E22" s="2" t="str">
        <f>UPPER(Padron_Establecimiento[[#This Row],[Sector]])</f>
        <v>PRIVADO</v>
      </c>
      <c r="F22" s="2" t="s">
        <v>23</v>
      </c>
      <c r="G22" s="2" t="s">
        <v>406</v>
      </c>
      <c r="H22" s="2" t="s">
        <v>407</v>
      </c>
      <c r="I22" s="2">
        <v>11</v>
      </c>
      <c r="J22" s="3" t="s">
        <v>408</v>
      </c>
      <c r="K22" s="4">
        <v>19997</v>
      </c>
      <c r="L22" s="2">
        <v>3804</v>
      </c>
      <c r="M22">
        <f>IF(L22&lt;&gt;"", L22, "")</f>
        <v>3804</v>
      </c>
      <c r="N22" s="5">
        <f>IF(L22&lt;&gt;"", L22*20, "")</f>
        <v>76080</v>
      </c>
      <c r="O22" s="5">
        <f>IF(F22="Rural",N22*1.1,N22)</f>
        <v>76080</v>
      </c>
      <c r="P22" s="3">
        <v>9</v>
      </c>
    </row>
    <row r="23" spans="1:16" x14ac:dyDescent="0.25">
      <c r="A23" s="2" t="s">
        <v>32</v>
      </c>
      <c r="B23" s="2">
        <v>60042200</v>
      </c>
      <c r="C23" s="2" t="s">
        <v>858</v>
      </c>
      <c r="D23" s="2" t="s">
        <v>34</v>
      </c>
      <c r="E23" s="2" t="str">
        <f>UPPER(Padron_Establecimiento[[#This Row],[Sector]])</f>
        <v>PRIVADO</v>
      </c>
      <c r="F23" s="2" t="s">
        <v>23</v>
      </c>
      <c r="G23" s="2" t="s">
        <v>859</v>
      </c>
      <c r="H23" s="2" t="s">
        <v>860</v>
      </c>
      <c r="I23" s="2">
        <v>11</v>
      </c>
      <c r="J23" s="3" t="s">
        <v>861</v>
      </c>
      <c r="K23" s="4">
        <v>29988</v>
      </c>
      <c r="L23" s="2">
        <v>4350</v>
      </c>
      <c r="M23">
        <f>IF(L23&lt;&gt;"", L23, "")</f>
        <v>4350</v>
      </c>
      <c r="N23" s="5">
        <f>IF(L23&lt;&gt;"", L23*20, "")</f>
        <v>87000</v>
      </c>
      <c r="O23" s="5">
        <f>IF(F23="Rural",N23*1.1,N23)</f>
        <v>87000</v>
      </c>
      <c r="P23" s="3">
        <v>6</v>
      </c>
    </row>
    <row r="24" spans="1:16" x14ac:dyDescent="0.25">
      <c r="A24" s="2" t="s">
        <v>32</v>
      </c>
      <c r="B24" s="2">
        <v>60318800</v>
      </c>
      <c r="C24" s="2" t="s">
        <v>874</v>
      </c>
      <c r="D24" s="2" t="s">
        <v>34</v>
      </c>
      <c r="E24" s="2" t="str">
        <f>UPPER(Padron_Establecimiento[[#This Row],[Sector]])</f>
        <v>PRIVADO</v>
      </c>
      <c r="F24" s="2" t="s">
        <v>23</v>
      </c>
      <c r="G24" s="2" t="s">
        <v>875</v>
      </c>
      <c r="H24" s="2" t="s">
        <v>168</v>
      </c>
      <c r="I24" s="2">
        <v>223</v>
      </c>
      <c r="J24" s="3" t="s">
        <v>876</v>
      </c>
      <c r="K24" s="4">
        <v>27227</v>
      </c>
      <c r="L24" s="2">
        <v>2988</v>
      </c>
      <c r="M24">
        <f>IF(L24&lt;&gt;"", L24, "")</f>
        <v>2988</v>
      </c>
      <c r="N24" s="5">
        <f>IF(L24&lt;&gt;"", L24*20, "")</f>
        <v>59760</v>
      </c>
      <c r="O24" s="5">
        <f>IF(F24="Rural",N24*1.1,N24)</f>
        <v>59760</v>
      </c>
      <c r="P24" s="3">
        <v>9</v>
      </c>
    </row>
    <row r="25" spans="1:16" x14ac:dyDescent="0.25">
      <c r="A25" s="2" t="s">
        <v>32</v>
      </c>
      <c r="B25" s="2">
        <v>60274600</v>
      </c>
      <c r="C25" s="2" t="s">
        <v>1043</v>
      </c>
      <c r="D25" s="2" t="s">
        <v>34</v>
      </c>
      <c r="E25" s="2" t="str">
        <f>UPPER(Padron_Establecimiento[[#This Row],[Sector]])</f>
        <v>PRIVADO</v>
      </c>
      <c r="F25" s="2" t="s">
        <v>23</v>
      </c>
      <c r="G25" s="2" t="s">
        <v>1044</v>
      </c>
      <c r="H25" s="2" t="s">
        <v>1045</v>
      </c>
      <c r="I25" s="2">
        <v>11</v>
      </c>
      <c r="J25" s="3" t="s">
        <v>1046</v>
      </c>
      <c r="K25" s="4">
        <v>23063</v>
      </c>
      <c r="L25" s="2">
        <v>2146</v>
      </c>
      <c r="M25">
        <f>IF(L25&lt;&gt;"", L25, "")</f>
        <v>2146</v>
      </c>
      <c r="N25" s="5">
        <f>IF(L25&lt;&gt;"", L25*20, "")</f>
        <v>42920</v>
      </c>
      <c r="O25" s="5">
        <f>IF(F25="Rural",N25*1.1,N25)</f>
        <v>42920</v>
      </c>
      <c r="P25" s="3">
        <v>10</v>
      </c>
    </row>
    <row r="26" spans="1:16" x14ac:dyDescent="0.25">
      <c r="A26" s="2" t="s">
        <v>32</v>
      </c>
      <c r="B26" s="2">
        <v>60204100</v>
      </c>
      <c r="C26" s="2" t="s">
        <v>1128</v>
      </c>
      <c r="D26" s="2" t="s">
        <v>34</v>
      </c>
      <c r="E26" s="2" t="str">
        <f>UPPER(Padron_Establecimiento[[#This Row],[Sector]])</f>
        <v>PRIVADO</v>
      </c>
      <c r="F26" s="2" t="s">
        <v>23</v>
      </c>
      <c r="G26" s="2" t="s">
        <v>1129</v>
      </c>
      <c r="H26" s="2" t="s">
        <v>1130</v>
      </c>
      <c r="I26" s="2">
        <v>2202</v>
      </c>
      <c r="J26" s="3" t="s">
        <v>1131</v>
      </c>
      <c r="K26" s="4">
        <v>23536</v>
      </c>
      <c r="L26" s="2">
        <v>2573</v>
      </c>
      <c r="M26">
        <f>IF(L26&lt;&gt;"", L26, "")</f>
        <v>2573</v>
      </c>
      <c r="N26" s="5">
        <f>IF(L26&lt;&gt;"", L26*20, "")</f>
        <v>51460</v>
      </c>
      <c r="O26" s="5">
        <f>IF(F26="Rural",N26*1.1,N26)</f>
        <v>51460</v>
      </c>
      <c r="P26" s="3">
        <v>9</v>
      </c>
    </row>
    <row r="27" spans="1:16" x14ac:dyDescent="0.25">
      <c r="A27" s="2" t="s">
        <v>32</v>
      </c>
      <c r="B27" s="2">
        <v>60106600</v>
      </c>
      <c r="C27" s="2" t="s">
        <v>1204</v>
      </c>
      <c r="D27" s="2" t="s">
        <v>34</v>
      </c>
      <c r="E27" s="2" t="str">
        <f>UPPER(Padron_Establecimiento[[#This Row],[Sector]])</f>
        <v>PRIVADO</v>
      </c>
      <c r="F27" s="2" t="s">
        <v>23</v>
      </c>
      <c r="G27" s="2" t="s">
        <v>1205</v>
      </c>
      <c r="H27" s="2" t="s">
        <v>1206</v>
      </c>
      <c r="I27" s="2">
        <v>2221</v>
      </c>
      <c r="J27" s="3" t="s">
        <v>1207</v>
      </c>
      <c r="K27" s="4">
        <v>25165</v>
      </c>
      <c r="L27" s="2">
        <v>2541</v>
      </c>
      <c r="M27">
        <f>IF(L27&lt;&gt;"", L27, "")</f>
        <v>2541</v>
      </c>
      <c r="N27" s="5">
        <f>IF(L27&lt;&gt;"", L27*20, "")</f>
        <v>50820</v>
      </c>
      <c r="O27" s="5">
        <f>IF(F27="Rural",N27*1.1,N27)</f>
        <v>50820</v>
      </c>
      <c r="P27" s="3">
        <v>7</v>
      </c>
    </row>
    <row r="28" spans="1:16" x14ac:dyDescent="0.25">
      <c r="A28" s="2" t="s">
        <v>32</v>
      </c>
      <c r="B28" s="2">
        <v>60098100</v>
      </c>
      <c r="C28" s="2" t="s">
        <v>1286</v>
      </c>
      <c r="D28" s="2" t="s">
        <v>34</v>
      </c>
      <c r="E28" s="2" t="str">
        <f>UPPER(Padron_Establecimiento[[#This Row],[Sector]])</f>
        <v>PRIVADO</v>
      </c>
      <c r="F28" s="2" t="s">
        <v>23</v>
      </c>
      <c r="G28" s="2" t="s">
        <v>1287</v>
      </c>
      <c r="H28" s="2" t="s">
        <v>1130</v>
      </c>
      <c r="I28" s="2">
        <v>2202</v>
      </c>
      <c r="J28" s="3" t="s">
        <v>1288</v>
      </c>
      <c r="K28" s="4">
        <v>22446</v>
      </c>
      <c r="L28" s="2">
        <v>4377</v>
      </c>
      <c r="M28">
        <f>IF(L28&lt;&gt;"", L28, "")</f>
        <v>4377</v>
      </c>
      <c r="N28" s="5">
        <f>IF(L28&lt;&gt;"", L28*20, "")</f>
        <v>87540</v>
      </c>
      <c r="O28" s="5">
        <f>IF(F28="Rural",N28*1.1,N28)</f>
        <v>87540</v>
      </c>
      <c r="P28" s="3">
        <v>7</v>
      </c>
    </row>
    <row r="29" spans="1:16" x14ac:dyDescent="0.25">
      <c r="A29" s="2" t="s">
        <v>32</v>
      </c>
      <c r="B29" s="2">
        <v>60337600</v>
      </c>
      <c r="C29" s="2" t="s">
        <v>1359</v>
      </c>
      <c r="D29" s="2" t="s">
        <v>34</v>
      </c>
      <c r="E29" s="2" t="str">
        <f>UPPER(Padron_Establecimiento[[#This Row],[Sector]])</f>
        <v>PRIVADO</v>
      </c>
      <c r="F29" s="2" t="s">
        <v>23</v>
      </c>
      <c r="G29" s="2" t="s">
        <v>1360</v>
      </c>
      <c r="H29" s="2" t="s">
        <v>1008</v>
      </c>
      <c r="I29" s="2">
        <v>2362</v>
      </c>
      <c r="J29" s="3" t="s">
        <v>1361</v>
      </c>
      <c r="K29" s="4">
        <v>31061</v>
      </c>
      <c r="L29" s="2">
        <v>2271</v>
      </c>
      <c r="M29">
        <f>IF(L29&lt;&gt;"", L29, "")</f>
        <v>2271</v>
      </c>
      <c r="N29" s="5">
        <f>IF(L29&lt;&gt;"", L29*20, "")</f>
        <v>45420</v>
      </c>
      <c r="O29" s="5">
        <f>IF(F29="Rural",N29*1.1,N29)</f>
        <v>45420</v>
      </c>
      <c r="P29" s="3">
        <v>8</v>
      </c>
    </row>
    <row r="30" spans="1:16" x14ac:dyDescent="0.25">
      <c r="A30" s="2" t="s">
        <v>32</v>
      </c>
      <c r="B30" s="2">
        <v>60446200</v>
      </c>
      <c r="C30" s="2" t="s">
        <v>1413</v>
      </c>
      <c r="D30" s="2" t="s">
        <v>34</v>
      </c>
      <c r="E30" s="2" t="str">
        <f>UPPER(Padron_Establecimiento[[#This Row],[Sector]])</f>
        <v>PRIVADO</v>
      </c>
      <c r="F30" s="2" t="s">
        <v>23</v>
      </c>
      <c r="G30" s="2" t="s">
        <v>1414</v>
      </c>
      <c r="H30" s="2" t="s">
        <v>1415</v>
      </c>
      <c r="I30" s="2">
        <v>11</v>
      </c>
      <c r="J30" s="3" t="s">
        <v>1416</v>
      </c>
      <c r="K30" s="4">
        <v>34875</v>
      </c>
      <c r="L30" s="2">
        <v>4408</v>
      </c>
      <c r="M30">
        <f>IF(L30&lt;&gt;"", L30, "")</f>
        <v>4408</v>
      </c>
      <c r="N30" s="5">
        <f>IF(L30&lt;&gt;"", L30*20, "")</f>
        <v>88160</v>
      </c>
      <c r="O30" s="5">
        <f>IF(F30="Rural",N30*1.1,N30)</f>
        <v>88160</v>
      </c>
      <c r="P30" s="3">
        <v>8</v>
      </c>
    </row>
    <row r="31" spans="1:16" x14ac:dyDescent="0.25">
      <c r="A31" s="2" t="s">
        <v>32</v>
      </c>
      <c r="B31" s="2">
        <v>60148800</v>
      </c>
      <c r="C31" s="2" t="s">
        <v>1491</v>
      </c>
      <c r="D31" s="2" t="s">
        <v>34</v>
      </c>
      <c r="E31" s="2" t="str">
        <f>UPPER(Padron_Establecimiento[[#This Row],[Sector]])</f>
        <v>PRIVADO</v>
      </c>
      <c r="F31" s="2" t="s">
        <v>23</v>
      </c>
      <c r="G31" s="2" t="s">
        <v>1492</v>
      </c>
      <c r="H31" s="2" t="s">
        <v>1493</v>
      </c>
      <c r="I31" s="2">
        <v>11</v>
      </c>
      <c r="J31" s="3" t="s">
        <v>1494</v>
      </c>
      <c r="K31" s="4">
        <v>22962</v>
      </c>
      <c r="L31" s="2">
        <v>4891</v>
      </c>
      <c r="M31">
        <f>IF(L31&lt;&gt;"", L31, "")</f>
        <v>4891</v>
      </c>
      <c r="N31" s="5">
        <f>IF(L31&lt;&gt;"", L31*20, "")</f>
        <v>97820</v>
      </c>
      <c r="O31" s="5">
        <f>IF(F31="Rural",N31*1.1,N31)</f>
        <v>97820</v>
      </c>
      <c r="P31" s="3">
        <v>9</v>
      </c>
    </row>
    <row r="32" spans="1:16" x14ac:dyDescent="0.25">
      <c r="A32" s="2" t="s">
        <v>32</v>
      </c>
      <c r="B32" s="2">
        <v>60206500</v>
      </c>
      <c r="C32" s="2" t="s">
        <v>1696</v>
      </c>
      <c r="D32" s="2" t="s">
        <v>34</v>
      </c>
      <c r="E32" s="2" t="str">
        <f>UPPER(Padron_Establecimiento[[#This Row],[Sector]])</f>
        <v>PRIVADO</v>
      </c>
      <c r="F32" s="2" t="s">
        <v>23</v>
      </c>
      <c r="G32" s="2" t="s">
        <v>1697</v>
      </c>
      <c r="H32" s="2" t="s">
        <v>1698</v>
      </c>
      <c r="I32" s="2">
        <v>11</v>
      </c>
      <c r="J32" s="3" t="s">
        <v>1699</v>
      </c>
      <c r="K32" s="4">
        <v>25698</v>
      </c>
      <c r="L32" s="2">
        <v>3245</v>
      </c>
      <c r="M32">
        <f>IF(L32&lt;&gt;"", L32, "")</f>
        <v>3245</v>
      </c>
      <c r="N32" s="5">
        <f>IF(L32&lt;&gt;"", L32*20, "")</f>
        <v>64900</v>
      </c>
      <c r="O32" s="5">
        <f>IF(F32="Rural",N32*1.1,N32)</f>
        <v>64900</v>
      </c>
      <c r="P32" s="3">
        <v>3</v>
      </c>
    </row>
    <row r="33" spans="1:16" x14ac:dyDescent="0.25">
      <c r="A33" s="2" t="s">
        <v>32</v>
      </c>
      <c r="B33" s="2">
        <v>60274700</v>
      </c>
      <c r="C33" s="2" t="s">
        <v>1720</v>
      </c>
      <c r="D33" s="2" t="s">
        <v>34</v>
      </c>
      <c r="E33" s="2" t="str">
        <f>UPPER(Padron_Establecimiento[[#This Row],[Sector]])</f>
        <v>PRIVADO</v>
      </c>
      <c r="F33" s="2" t="s">
        <v>23</v>
      </c>
      <c r="G33" s="2" t="s">
        <v>1721</v>
      </c>
      <c r="H33" s="2" t="s">
        <v>840</v>
      </c>
      <c r="I33" s="2">
        <v>11</v>
      </c>
      <c r="J33" s="3" t="s">
        <v>1722</v>
      </c>
      <c r="K33" s="4">
        <v>31855</v>
      </c>
      <c r="L33" s="2">
        <v>4805</v>
      </c>
      <c r="M33">
        <f>IF(L33&lt;&gt;"", L33, "")</f>
        <v>4805</v>
      </c>
      <c r="N33" s="5">
        <f>IF(L33&lt;&gt;"", L33*20, "")</f>
        <v>96100</v>
      </c>
      <c r="O33" s="5">
        <f>IF(F33="Rural",N33*1.1,N33)</f>
        <v>96100</v>
      </c>
      <c r="P33" s="3">
        <v>5</v>
      </c>
    </row>
    <row r="34" spans="1:16" x14ac:dyDescent="0.25">
      <c r="A34" s="2" t="s">
        <v>32</v>
      </c>
      <c r="B34" s="2">
        <v>60004800</v>
      </c>
      <c r="C34" s="2" t="s">
        <v>1738</v>
      </c>
      <c r="D34" s="2" t="s">
        <v>34</v>
      </c>
      <c r="E34" s="2" t="str">
        <f>UPPER(Padron_Establecimiento[[#This Row],[Sector]])</f>
        <v>PRIVADO</v>
      </c>
      <c r="F34" s="2" t="s">
        <v>23</v>
      </c>
      <c r="G34" s="2" t="s">
        <v>1739</v>
      </c>
      <c r="H34" s="2" t="s">
        <v>168</v>
      </c>
      <c r="I34" s="2">
        <v>223</v>
      </c>
      <c r="J34" s="3" t="s">
        <v>1740</v>
      </c>
      <c r="K34" s="4">
        <v>21639</v>
      </c>
      <c r="L34" s="2">
        <v>4750</v>
      </c>
      <c r="M34">
        <f>IF(L34&lt;&gt;"", L34, "")</f>
        <v>4750</v>
      </c>
      <c r="N34" s="5">
        <f>IF(L34&lt;&gt;"", L34*20, "")</f>
        <v>95000</v>
      </c>
      <c r="O34" s="5">
        <f>IF(F34="Rural",N34*1.1,N34)</f>
        <v>95000</v>
      </c>
      <c r="P34" s="3">
        <v>7</v>
      </c>
    </row>
    <row r="35" spans="1:16" x14ac:dyDescent="0.25">
      <c r="A35" s="2" t="s">
        <v>32</v>
      </c>
      <c r="B35" s="2">
        <v>60424600</v>
      </c>
      <c r="C35" s="2" t="s">
        <v>1833</v>
      </c>
      <c r="D35" s="2" t="s">
        <v>34</v>
      </c>
      <c r="E35" s="2" t="str">
        <f>UPPER(Padron_Establecimiento[[#This Row],[Sector]])</f>
        <v>PRIVADO</v>
      </c>
      <c r="F35" s="2" t="s">
        <v>23</v>
      </c>
      <c r="G35" s="2" t="s">
        <v>1834</v>
      </c>
      <c r="H35" s="2" t="s">
        <v>1835</v>
      </c>
      <c r="I35" s="2">
        <v>2293</v>
      </c>
      <c r="J35" s="3" t="s">
        <v>1836</v>
      </c>
      <c r="K35" s="4">
        <v>20842</v>
      </c>
      <c r="L35" s="2">
        <v>4967</v>
      </c>
      <c r="M35">
        <f>IF(L35&lt;&gt;"", L35, "")</f>
        <v>4967</v>
      </c>
      <c r="N35" s="5">
        <f>IF(L35&lt;&gt;"", L35*20, "")</f>
        <v>99340</v>
      </c>
      <c r="O35" s="5">
        <f>IF(F35="Rural",N35*1.1,N35)</f>
        <v>99340</v>
      </c>
      <c r="P35" s="3">
        <v>9</v>
      </c>
    </row>
    <row r="36" spans="1:16" x14ac:dyDescent="0.25">
      <c r="A36" s="2" t="s">
        <v>32</v>
      </c>
      <c r="B36" s="2">
        <v>60435100</v>
      </c>
      <c r="C36" s="2" t="s">
        <v>1876</v>
      </c>
      <c r="D36" s="2" t="s">
        <v>34</v>
      </c>
      <c r="E36" s="2" t="str">
        <f>UPPER(Padron_Establecimiento[[#This Row],[Sector]])</f>
        <v>PRIVADO</v>
      </c>
      <c r="F36" s="2" t="s">
        <v>23</v>
      </c>
      <c r="G36" s="2" t="s">
        <v>1877</v>
      </c>
      <c r="H36" s="2" t="s">
        <v>1850</v>
      </c>
      <c r="I36" s="2">
        <v>11</v>
      </c>
      <c r="J36" s="3" t="s">
        <v>1878</v>
      </c>
      <c r="K36" s="4">
        <v>26282</v>
      </c>
      <c r="L36" s="2">
        <v>2383</v>
      </c>
      <c r="M36">
        <f>IF(L36&lt;&gt;"", L36, "")</f>
        <v>2383</v>
      </c>
      <c r="N36" s="5">
        <f>IF(L36&lt;&gt;"", L36*20, "")</f>
        <v>47660</v>
      </c>
      <c r="O36" s="5">
        <f>IF(F36="Rural",N36*1.1,N36)</f>
        <v>47660</v>
      </c>
      <c r="P36" s="3">
        <v>6</v>
      </c>
    </row>
    <row r="37" spans="1:16" x14ac:dyDescent="0.25">
      <c r="A37" s="2" t="s">
        <v>32</v>
      </c>
      <c r="B37" s="2">
        <v>60305600</v>
      </c>
      <c r="C37" s="2" t="s">
        <v>1988</v>
      </c>
      <c r="D37" s="2" t="s">
        <v>34</v>
      </c>
      <c r="E37" s="2" t="str">
        <f>UPPER(Padron_Establecimiento[[#This Row],[Sector]])</f>
        <v>PRIVADO</v>
      </c>
      <c r="F37" s="2" t="s">
        <v>23</v>
      </c>
      <c r="G37" s="2" t="s">
        <v>1989</v>
      </c>
      <c r="H37" s="2" t="s">
        <v>1990</v>
      </c>
      <c r="I37" s="2">
        <v>221</v>
      </c>
      <c r="J37" s="3" t="s">
        <v>1991</v>
      </c>
      <c r="K37" s="4">
        <v>27806</v>
      </c>
      <c r="L37" s="2">
        <v>4994</v>
      </c>
      <c r="M37">
        <f>IF(L37&lt;&gt;"", L37, "")</f>
        <v>4994</v>
      </c>
      <c r="N37" s="5">
        <f>IF(L37&lt;&gt;"", L37*20, "")</f>
        <v>99880</v>
      </c>
      <c r="O37" s="5">
        <f>IF(F37="Rural",N37*1.1,N37)</f>
        <v>99880</v>
      </c>
      <c r="P37" s="3">
        <v>5</v>
      </c>
    </row>
    <row r="38" spans="1:16" x14ac:dyDescent="0.25">
      <c r="A38" s="2" t="s">
        <v>32</v>
      </c>
      <c r="B38" s="2">
        <v>60364600</v>
      </c>
      <c r="C38" s="2" t="s">
        <v>2016</v>
      </c>
      <c r="D38" s="2" t="s">
        <v>34</v>
      </c>
      <c r="E38" s="2" t="str">
        <f>UPPER(Padron_Establecimiento[[#This Row],[Sector]])</f>
        <v>PRIVADO</v>
      </c>
      <c r="F38" s="2" t="s">
        <v>23</v>
      </c>
      <c r="G38" s="2" t="s">
        <v>2017</v>
      </c>
      <c r="H38" s="2" t="s">
        <v>1569</v>
      </c>
      <c r="I38" s="2">
        <v>11</v>
      </c>
      <c r="J38" s="3" t="s">
        <v>2018</v>
      </c>
      <c r="K38" s="4">
        <v>25440</v>
      </c>
      <c r="L38" s="2">
        <v>4687</v>
      </c>
      <c r="M38">
        <f>IF(L38&lt;&gt;"", L38, "")</f>
        <v>4687</v>
      </c>
      <c r="N38" s="5">
        <f>IF(L38&lt;&gt;"", L38*20, "")</f>
        <v>93740</v>
      </c>
      <c r="O38" s="5">
        <f>IF(F38="Rural",N38*1.1,N38)</f>
        <v>93740</v>
      </c>
      <c r="P38" s="3">
        <v>4</v>
      </c>
    </row>
    <row r="39" spans="1:16" x14ac:dyDescent="0.25">
      <c r="A39" s="2" t="s">
        <v>32</v>
      </c>
      <c r="B39" s="2">
        <v>60266600</v>
      </c>
      <c r="C39" s="2" t="s">
        <v>2209</v>
      </c>
      <c r="D39" s="2" t="s">
        <v>34</v>
      </c>
      <c r="E39" s="2" t="str">
        <f>UPPER(Padron_Establecimiento[[#This Row],[Sector]])</f>
        <v>PRIVADO</v>
      </c>
      <c r="F39" s="2" t="s">
        <v>23</v>
      </c>
      <c r="G39" s="2" t="s">
        <v>2210</v>
      </c>
      <c r="H39" s="2" t="s">
        <v>407</v>
      </c>
      <c r="I39" s="2">
        <v>11</v>
      </c>
      <c r="J39" s="3" t="s">
        <v>2211</v>
      </c>
      <c r="K39" s="4">
        <v>32595</v>
      </c>
      <c r="L39" s="2">
        <v>3034</v>
      </c>
      <c r="M39">
        <f>IF(L39&lt;&gt;"", L39, "")</f>
        <v>3034</v>
      </c>
      <c r="N39" s="5">
        <f>IF(L39&lt;&gt;"", L39*20, "")</f>
        <v>60680</v>
      </c>
      <c r="O39" s="5">
        <f>IF(F39="Rural",N39*1.1,N39)</f>
        <v>60680</v>
      </c>
      <c r="P39" s="3">
        <v>3</v>
      </c>
    </row>
    <row r="40" spans="1:16" x14ac:dyDescent="0.25">
      <c r="A40" s="2" t="s">
        <v>32</v>
      </c>
      <c r="B40" s="2">
        <v>60456900</v>
      </c>
      <c r="C40" s="2" t="s">
        <v>1410</v>
      </c>
      <c r="D40" s="2" t="s">
        <v>34</v>
      </c>
      <c r="E40" s="2" t="str">
        <f>UPPER(Padron_Establecimiento[[#This Row],[Sector]])</f>
        <v>PRIVADO</v>
      </c>
      <c r="F40" s="2" t="s">
        <v>23</v>
      </c>
      <c r="G40" s="2" t="s">
        <v>2250</v>
      </c>
      <c r="H40" s="2" t="s">
        <v>2251</v>
      </c>
      <c r="I40" s="2">
        <v>11</v>
      </c>
      <c r="J40" s="3" t="s">
        <v>2252</v>
      </c>
      <c r="K40" s="4">
        <v>24686</v>
      </c>
      <c r="L40" s="2">
        <v>4479</v>
      </c>
      <c r="M40">
        <f>IF(L40&lt;&gt;"", L40, "")</f>
        <v>4479</v>
      </c>
      <c r="N40" s="5">
        <f>IF(L40&lt;&gt;"", L40*20, "")</f>
        <v>89580</v>
      </c>
      <c r="O40" s="5">
        <f>IF(F40="Rural",N40*1.1,N40)</f>
        <v>89580</v>
      </c>
      <c r="P40" s="3">
        <v>10</v>
      </c>
    </row>
    <row r="41" spans="1:16" x14ac:dyDescent="0.25">
      <c r="A41" s="2" t="s">
        <v>32</v>
      </c>
      <c r="B41" s="2">
        <v>60244100</v>
      </c>
      <c r="C41" s="2" t="s">
        <v>2334</v>
      </c>
      <c r="D41" s="2" t="s">
        <v>34</v>
      </c>
      <c r="E41" s="2" t="str">
        <f>UPPER(Padron_Establecimiento[[#This Row],[Sector]])</f>
        <v>PRIVADO</v>
      </c>
      <c r="F41" s="2" t="s">
        <v>23</v>
      </c>
      <c r="G41" s="2" t="s">
        <v>2335</v>
      </c>
      <c r="H41" s="2" t="s">
        <v>987</v>
      </c>
      <c r="I41" s="2">
        <v>11</v>
      </c>
      <c r="J41" s="3" t="s">
        <v>2336</v>
      </c>
      <c r="K41" s="4">
        <v>22038</v>
      </c>
      <c r="L41" s="2">
        <v>4161</v>
      </c>
      <c r="M41">
        <f>IF(L41&lt;&gt;"", L41, "")</f>
        <v>4161</v>
      </c>
      <c r="N41" s="5">
        <f>IF(L41&lt;&gt;"", L41*20, "")</f>
        <v>83220</v>
      </c>
      <c r="O41" s="5">
        <f>IF(F41="Rural",N41*1.1,N41)</f>
        <v>83220</v>
      </c>
      <c r="P41" s="3">
        <v>4</v>
      </c>
    </row>
    <row r="42" spans="1:16" x14ac:dyDescent="0.25">
      <c r="A42" s="2" t="s">
        <v>32</v>
      </c>
      <c r="B42" s="2">
        <v>60217500</v>
      </c>
      <c r="C42" s="2" t="s">
        <v>2557</v>
      </c>
      <c r="D42" s="2" t="s">
        <v>34</v>
      </c>
      <c r="E42" s="2" t="str">
        <f>UPPER(Padron_Establecimiento[[#This Row],[Sector]])</f>
        <v>PRIVADO</v>
      </c>
      <c r="F42" s="2" t="s">
        <v>23</v>
      </c>
      <c r="G42" s="2" t="s">
        <v>2558</v>
      </c>
      <c r="H42" s="2" t="s">
        <v>2559</v>
      </c>
      <c r="I42" s="2">
        <v>11</v>
      </c>
      <c r="J42" s="3" t="s">
        <v>2560</v>
      </c>
      <c r="K42" s="4">
        <v>31624</v>
      </c>
      <c r="L42" s="2">
        <v>3565</v>
      </c>
      <c r="M42">
        <f>IF(L42&lt;&gt;"", L42, "")</f>
        <v>3565</v>
      </c>
      <c r="N42" s="5">
        <f>IF(L42&lt;&gt;"", L42*20, "")</f>
        <v>71300</v>
      </c>
      <c r="O42" s="5">
        <f>IF(F42="Rural",N42*1.1,N42)</f>
        <v>71300</v>
      </c>
      <c r="P42" s="3">
        <v>4</v>
      </c>
    </row>
    <row r="43" spans="1:16" x14ac:dyDescent="0.25">
      <c r="A43" s="2" t="s">
        <v>32</v>
      </c>
      <c r="B43" s="2">
        <v>60307300</v>
      </c>
      <c r="C43" s="2" t="s">
        <v>2760</v>
      </c>
      <c r="D43" s="2" t="s">
        <v>34</v>
      </c>
      <c r="E43" s="2" t="str">
        <f>UPPER(Padron_Establecimiento[[#This Row],[Sector]])</f>
        <v>PRIVADO</v>
      </c>
      <c r="F43" s="2" t="s">
        <v>23</v>
      </c>
      <c r="G43" s="2" t="s">
        <v>2761</v>
      </c>
      <c r="H43" s="2" t="s">
        <v>1990</v>
      </c>
      <c r="I43" s="2">
        <v>221</v>
      </c>
      <c r="J43" s="3" t="s">
        <v>2762</v>
      </c>
      <c r="K43" s="4">
        <v>26688</v>
      </c>
      <c r="L43" s="2">
        <v>4970</v>
      </c>
      <c r="M43">
        <f>IF(L43&lt;&gt;"", L43, "")</f>
        <v>4970</v>
      </c>
      <c r="N43" s="5">
        <f>IF(L43&lt;&gt;"", L43*20, "")</f>
        <v>99400</v>
      </c>
      <c r="O43" s="5">
        <f>IF(F43="Rural",N43*1.1,N43)</f>
        <v>99400</v>
      </c>
      <c r="P43" s="3">
        <v>6</v>
      </c>
    </row>
    <row r="44" spans="1:16" x14ac:dyDescent="0.25">
      <c r="A44" s="2" t="s">
        <v>32</v>
      </c>
      <c r="B44" s="2">
        <v>60294000</v>
      </c>
      <c r="C44" s="2" t="s">
        <v>2820</v>
      </c>
      <c r="D44" s="2" t="s">
        <v>34</v>
      </c>
      <c r="E44" s="2" t="str">
        <f>UPPER(Padron_Establecimiento[[#This Row],[Sector]])</f>
        <v>PRIVADO</v>
      </c>
      <c r="F44" s="2" t="s">
        <v>23</v>
      </c>
      <c r="G44" s="2" t="s">
        <v>2821</v>
      </c>
      <c r="H44" s="2" t="s">
        <v>168</v>
      </c>
      <c r="I44" s="2">
        <v>223</v>
      </c>
      <c r="J44" s="3" t="s">
        <v>2822</v>
      </c>
      <c r="K44" s="4">
        <v>27054</v>
      </c>
      <c r="L44" s="2">
        <v>3565</v>
      </c>
      <c r="M44">
        <f>IF(L44&lt;&gt;"", L44, "")</f>
        <v>3565</v>
      </c>
      <c r="N44" s="5">
        <f>IF(L44&lt;&gt;"", L44*20, "")</f>
        <v>71300</v>
      </c>
      <c r="O44" s="5">
        <f>IF(F44="Rural",N44*1.1,N44)</f>
        <v>71300</v>
      </c>
      <c r="P44" s="3">
        <v>6</v>
      </c>
    </row>
    <row r="45" spans="1:16" x14ac:dyDescent="0.25">
      <c r="A45" s="2" t="s">
        <v>32</v>
      </c>
      <c r="B45" s="2">
        <v>60046100</v>
      </c>
      <c r="C45" s="2" t="s">
        <v>2837</v>
      </c>
      <c r="D45" s="2" t="s">
        <v>34</v>
      </c>
      <c r="E45" s="2" t="str">
        <f>UPPER(Padron_Establecimiento[[#This Row],[Sector]])</f>
        <v>PRIVADO</v>
      </c>
      <c r="F45" s="2" t="s">
        <v>23</v>
      </c>
      <c r="G45" s="2" t="s">
        <v>2838</v>
      </c>
      <c r="H45" s="2" t="s">
        <v>255</v>
      </c>
      <c r="I45" s="2">
        <v>11</v>
      </c>
      <c r="J45" s="3" t="s">
        <v>2839</v>
      </c>
      <c r="K45" s="4">
        <v>20455</v>
      </c>
      <c r="L45" s="2">
        <v>4452</v>
      </c>
      <c r="M45">
        <f>IF(L45&lt;&gt;"", L45, "")</f>
        <v>4452</v>
      </c>
      <c r="N45" s="5">
        <f>IF(L45&lt;&gt;"", L45*20, "")</f>
        <v>89040</v>
      </c>
      <c r="O45" s="5">
        <f>IF(F45="Rural",N45*1.1,N45)</f>
        <v>89040</v>
      </c>
      <c r="P45" s="3">
        <v>7</v>
      </c>
    </row>
    <row r="46" spans="1:16" x14ac:dyDescent="0.25">
      <c r="A46" s="2" t="s">
        <v>32</v>
      </c>
      <c r="B46" s="2">
        <v>60012100</v>
      </c>
      <c r="C46" s="2" t="s">
        <v>2875</v>
      </c>
      <c r="D46" s="2" t="s">
        <v>34</v>
      </c>
      <c r="E46" s="2" t="str">
        <f>UPPER(Padron_Establecimiento[[#This Row],[Sector]])</f>
        <v>PRIVADO</v>
      </c>
      <c r="F46" s="2" t="s">
        <v>23</v>
      </c>
      <c r="G46" s="2" t="s">
        <v>2876</v>
      </c>
      <c r="H46" s="2" t="s">
        <v>2877</v>
      </c>
      <c r="I46" s="2">
        <v>11</v>
      </c>
      <c r="J46" s="3" t="s">
        <v>2878</v>
      </c>
      <c r="K46" s="4">
        <v>21768</v>
      </c>
      <c r="L46" s="2">
        <v>2473</v>
      </c>
      <c r="M46">
        <f>IF(L46&lt;&gt;"", L46, "")</f>
        <v>2473</v>
      </c>
      <c r="N46" s="5">
        <f>IF(L46&lt;&gt;"", L46*20, "")</f>
        <v>49460</v>
      </c>
      <c r="O46" s="5">
        <f>IF(F46="Rural",N46*1.1,N46)</f>
        <v>49460</v>
      </c>
      <c r="P46" s="3">
        <v>10</v>
      </c>
    </row>
    <row r="47" spans="1:16" x14ac:dyDescent="0.25">
      <c r="A47" s="2" t="s">
        <v>32</v>
      </c>
      <c r="B47" s="2">
        <v>60385800</v>
      </c>
      <c r="C47" s="2" t="s">
        <v>2970</v>
      </c>
      <c r="D47" s="2" t="s">
        <v>34</v>
      </c>
      <c r="E47" s="2" t="str">
        <f>UPPER(Padron_Establecimiento[[#This Row],[Sector]])</f>
        <v>PRIVADO</v>
      </c>
      <c r="F47" s="2" t="s">
        <v>23</v>
      </c>
      <c r="G47" s="2" t="s">
        <v>2971</v>
      </c>
      <c r="H47" s="2" t="s">
        <v>2972</v>
      </c>
      <c r="I47" s="2">
        <v>237</v>
      </c>
      <c r="J47" s="3" t="s">
        <v>2973</v>
      </c>
      <c r="K47" s="4">
        <v>34038</v>
      </c>
      <c r="L47" s="2">
        <v>1945</v>
      </c>
      <c r="M47">
        <f>IF(L47&lt;&gt;"", L47, "")</f>
        <v>1945</v>
      </c>
      <c r="N47" s="5">
        <f>IF(L47&lt;&gt;"", L47*20, "")</f>
        <v>38900</v>
      </c>
      <c r="O47" s="5">
        <f>IF(F47="Rural",N47*1.1,N47)</f>
        <v>38900</v>
      </c>
      <c r="P47" s="3">
        <v>8</v>
      </c>
    </row>
    <row r="48" spans="1:16" x14ac:dyDescent="0.25">
      <c r="A48" s="2" t="s">
        <v>32</v>
      </c>
      <c r="B48" s="2">
        <v>60267000</v>
      </c>
      <c r="C48" s="2" t="s">
        <v>3032</v>
      </c>
      <c r="D48" s="2" t="s">
        <v>34</v>
      </c>
      <c r="E48" s="2" t="str">
        <f>UPPER(Padron_Establecimiento[[#This Row],[Sector]])</f>
        <v>PRIVADO</v>
      </c>
      <c r="F48" s="2" t="s">
        <v>23</v>
      </c>
      <c r="G48" s="2" t="s">
        <v>3033</v>
      </c>
      <c r="H48" s="2" t="s">
        <v>2972</v>
      </c>
      <c r="I48" s="2">
        <v>237</v>
      </c>
      <c r="J48" s="3" t="s">
        <v>3034</v>
      </c>
      <c r="K48" s="4">
        <v>28521</v>
      </c>
      <c r="L48" s="2">
        <v>4393</v>
      </c>
      <c r="M48">
        <f>IF(L48&lt;&gt;"", L48, "")</f>
        <v>4393</v>
      </c>
      <c r="N48" s="5">
        <f>IF(L48&lt;&gt;"", L48*20, "")</f>
        <v>87860</v>
      </c>
      <c r="O48" s="5">
        <f>IF(F48="Rural",N48*1.1,N48)</f>
        <v>87860</v>
      </c>
      <c r="P48" s="3">
        <v>6</v>
      </c>
    </row>
    <row r="49" spans="1:16" x14ac:dyDescent="0.25">
      <c r="A49" s="2" t="s">
        <v>32</v>
      </c>
      <c r="B49" s="2">
        <v>60533700</v>
      </c>
      <c r="C49" s="2" t="s">
        <v>3035</v>
      </c>
      <c r="D49" s="2" t="s">
        <v>34</v>
      </c>
      <c r="E49" s="2" t="str">
        <f>UPPER(Padron_Establecimiento[[#This Row],[Sector]])</f>
        <v>PRIVADO</v>
      </c>
      <c r="F49" s="2" t="s">
        <v>23</v>
      </c>
      <c r="G49" s="2" t="s">
        <v>3036</v>
      </c>
      <c r="H49" s="2" t="s">
        <v>458</v>
      </c>
      <c r="I49" s="2">
        <v>3487</v>
      </c>
      <c r="J49" s="3" t="s">
        <v>3037</v>
      </c>
      <c r="K49" s="4">
        <v>19385</v>
      </c>
      <c r="L49" s="2">
        <v>4597</v>
      </c>
      <c r="M49">
        <f>IF(L49&lt;&gt;"", L49, "")</f>
        <v>4597</v>
      </c>
      <c r="N49" s="5">
        <f>IF(L49&lt;&gt;"", L49*20, "")</f>
        <v>91940</v>
      </c>
      <c r="O49" s="5">
        <f>IF(F49="Rural",N49*1.1,N49)</f>
        <v>91940</v>
      </c>
      <c r="P49" s="3">
        <v>10</v>
      </c>
    </row>
    <row r="50" spans="1:16" x14ac:dyDescent="0.25">
      <c r="A50" s="2" t="s">
        <v>32</v>
      </c>
      <c r="B50" s="2">
        <v>60054300</v>
      </c>
      <c r="C50" s="2" t="s">
        <v>3102</v>
      </c>
      <c r="D50" s="2" t="s">
        <v>34</v>
      </c>
      <c r="E50" s="2" t="str">
        <f>UPPER(Padron_Establecimiento[[#This Row],[Sector]])</f>
        <v>PRIVADO</v>
      </c>
      <c r="F50" s="2" t="s">
        <v>23</v>
      </c>
      <c r="G50" s="2" t="s">
        <v>3103</v>
      </c>
      <c r="H50" s="2" t="s">
        <v>255</v>
      </c>
      <c r="I50" s="2">
        <v>11</v>
      </c>
      <c r="J50" s="3" t="s">
        <v>3104</v>
      </c>
      <c r="K50" s="4">
        <v>26655</v>
      </c>
      <c r="L50" s="2">
        <v>1758</v>
      </c>
      <c r="M50">
        <f>IF(L50&lt;&gt;"", L50, "")</f>
        <v>1758</v>
      </c>
      <c r="N50" s="5">
        <f>IF(L50&lt;&gt;"", L50*20, "")</f>
        <v>35160</v>
      </c>
      <c r="O50" s="5">
        <f>IF(F50="Rural",N50*1.1,N50)</f>
        <v>35160</v>
      </c>
      <c r="P50" s="3">
        <v>8</v>
      </c>
    </row>
    <row r="51" spans="1:16" x14ac:dyDescent="0.25">
      <c r="A51" s="2" t="s">
        <v>32</v>
      </c>
      <c r="B51" s="2">
        <v>60077800</v>
      </c>
      <c r="C51" s="2" t="s">
        <v>3187</v>
      </c>
      <c r="D51" s="2" t="s">
        <v>34</v>
      </c>
      <c r="E51" s="2" t="str">
        <f>UPPER(Padron_Establecimiento[[#This Row],[Sector]])</f>
        <v>PRIVADO</v>
      </c>
      <c r="F51" s="2" t="s">
        <v>23</v>
      </c>
      <c r="G51" s="2" t="s">
        <v>3188</v>
      </c>
      <c r="H51" s="2" t="s">
        <v>3189</v>
      </c>
      <c r="I51" s="2">
        <v>2316</v>
      </c>
      <c r="J51" s="3" t="s">
        <v>3190</v>
      </c>
      <c r="K51" s="4">
        <v>31524</v>
      </c>
      <c r="L51" s="2">
        <v>3958</v>
      </c>
      <c r="M51">
        <f>IF(L51&lt;&gt;"", L51, "")</f>
        <v>3958</v>
      </c>
      <c r="N51" s="5">
        <f>IF(L51&lt;&gt;"", L51*20, "")</f>
        <v>79160</v>
      </c>
      <c r="O51" s="5">
        <f>IF(F51="Rural",N51*1.1,N51)</f>
        <v>79160</v>
      </c>
      <c r="P51" s="3">
        <v>8</v>
      </c>
    </row>
    <row r="52" spans="1:16" x14ac:dyDescent="0.25">
      <c r="A52" s="2" t="s">
        <v>32</v>
      </c>
      <c r="B52" s="2">
        <v>60313700</v>
      </c>
      <c r="C52" s="2" t="s">
        <v>3257</v>
      </c>
      <c r="D52" s="2" t="s">
        <v>34</v>
      </c>
      <c r="E52" s="2" t="str">
        <f>UPPER(Padron_Establecimiento[[#This Row],[Sector]])</f>
        <v>PRIVADO</v>
      </c>
      <c r="F52" s="2" t="s">
        <v>23</v>
      </c>
      <c r="G52" s="2" t="s">
        <v>3258</v>
      </c>
      <c r="H52" s="2" t="s">
        <v>168</v>
      </c>
      <c r="I52" s="2">
        <v>223</v>
      </c>
      <c r="J52" s="3" t="s">
        <v>3259</v>
      </c>
      <c r="K52" s="4">
        <v>31647</v>
      </c>
      <c r="L52" s="2">
        <v>2107</v>
      </c>
      <c r="M52">
        <f>IF(L52&lt;&gt;"", L52, "")</f>
        <v>2107</v>
      </c>
      <c r="N52" s="5">
        <f>IF(L52&lt;&gt;"", L52*20, "")</f>
        <v>42140</v>
      </c>
      <c r="O52" s="5">
        <f>IF(F52="Rural",N52*1.1,N52)</f>
        <v>42140</v>
      </c>
      <c r="P52" s="3">
        <v>6</v>
      </c>
    </row>
    <row r="53" spans="1:16" x14ac:dyDescent="0.25">
      <c r="A53" s="2" t="s">
        <v>32</v>
      </c>
      <c r="B53" s="2">
        <v>60274300</v>
      </c>
      <c r="C53" s="2" t="s">
        <v>3275</v>
      </c>
      <c r="D53" s="2" t="s">
        <v>34</v>
      </c>
      <c r="E53" s="2" t="str">
        <f>UPPER(Padron_Establecimiento[[#This Row],[Sector]])</f>
        <v>PRIVADO</v>
      </c>
      <c r="F53" s="2" t="s">
        <v>23</v>
      </c>
      <c r="G53" s="2" t="s">
        <v>3276</v>
      </c>
      <c r="H53" s="2" t="s">
        <v>1130</v>
      </c>
      <c r="I53" s="2">
        <v>2202</v>
      </c>
      <c r="J53" s="3" t="s">
        <v>3277</v>
      </c>
      <c r="K53" s="4">
        <v>32413</v>
      </c>
      <c r="L53" s="2">
        <v>4877</v>
      </c>
      <c r="M53">
        <f>IF(L53&lt;&gt;"", L53, "")</f>
        <v>4877</v>
      </c>
      <c r="N53" s="5">
        <f>IF(L53&lt;&gt;"", L53*20, "")</f>
        <v>97540</v>
      </c>
      <c r="O53" s="5">
        <f>IF(F53="Rural",N53*1.1,N53)</f>
        <v>97540</v>
      </c>
      <c r="P53" s="3">
        <v>10</v>
      </c>
    </row>
    <row r="54" spans="1:16" x14ac:dyDescent="0.25">
      <c r="A54" s="2" t="s">
        <v>132</v>
      </c>
      <c r="B54" s="2">
        <v>100005100</v>
      </c>
      <c r="C54" s="2" t="s">
        <v>1440</v>
      </c>
      <c r="D54" s="2" t="s">
        <v>34</v>
      </c>
      <c r="E54" s="2" t="str">
        <f>UPPER(Padron_Establecimiento[[#This Row],[Sector]])</f>
        <v>PRIVADO</v>
      </c>
      <c r="F54" s="2" t="s">
        <v>23</v>
      </c>
      <c r="G54" s="2" t="s">
        <v>1441</v>
      </c>
      <c r="H54" s="2" t="s">
        <v>418</v>
      </c>
      <c r="I54" s="2">
        <v>383</v>
      </c>
      <c r="J54" s="3" t="s">
        <v>1442</v>
      </c>
      <c r="K54" s="4">
        <v>31703</v>
      </c>
      <c r="L54" s="2">
        <v>1614</v>
      </c>
      <c r="M54">
        <f>IF(L54&lt;&gt;"", L54, "")</f>
        <v>1614</v>
      </c>
      <c r="N54" s="5">
        <f>IF(L54&lt;&gt;"", L54*20, "")</f>
        <v>32280</v>
      </c>
      <c r="O54" s="5">
        <f>IF(F54="Rural",N54*1.1,N54)</f>
        <v>32280</v>
      </c>
      <c r="P54" s="3">
        <v>4</v>
      </c>
    </row>
    <row r="55" spans="1:16" x14ac:dyDescent="0.25">
      <c r="A55" s="2" t="s">
        <v>87</v>
      </c>
      <c r="B55" s="2">
        <v>220015100</v>
      </c>
      <c r="C55" s="2" t="s">
        <v>1032</v>
      </c>
      <c r="D55" s="2" t="s">
        <v>34</v>
      </c>
      <c r="E55" s="2" t="str">
        <f>UPPER(Padron_Establecimiento[[#This Row],[Sector]])</f>
        <v>PRIVADO</v>
      </c>
      <c r="F55" s="2" t="s">
        <v>23</v>
      </c>
      <c r="G55" s="2" t="s">
        <v>1033</v>
      </c>
      <c r="H55" s="2" t="s">
        <v>1034</v>
      </c>
      <c r="I55" s="2">
        <v>362</v>
      </c>
      <c r="J55" s="3" t="s">
        <v>1035</v>
      </c>
      <c r="K55" s="4">
        <v>29894</v>
      </c>
      <c r="L55" s="2">
        <v>4472</v>
      </c>
      <c r="M55">
        <f>IF(L55&lt;&gt;"", L55, "")</f>
        <v>4472</v>
      </c>
      <c r="N55" s="5">
        <f>IF(L55&lt;&gt;"", L55*20, "")</f>
        <v>89440</v>
      </c>
      <c r="O55" s="5">
        <f>IF(F55="Rural",N55*1.1,N55)</f>
        <v>89440</v>
      </c>
      <c r="P55" s="3">
        <v>6</v>
      </c>
    </row>
    <row r="56" spans="1:16" x14ac:dyDescent="0.25">
      <c r="A56" s="2" t="s">
        <v>325</v>
      </c>
      <c r="B56" s="2">
        <v>260082000</v>
      </c>
      <c r="C56" s="2" t="s">
        <v>570</v>
      </c>
      <c r="D56" s="2" t="s">
        <v>34</v>
      </c>
      <c r="E56" s="2" t="str">
        <f>UPPER(Padron_Establecimiento[[#This Row],[Sector]])</f>
        <v>PRIVADO</v>
      </c>
      <c r="F56" s="2" t="s">
        <v>23</v>
      </c>
      <c r="G56" s="2" t="s">
        <v>571</v>
      </c>
      <c r="H56" s="2" t="s">
        <v>572</v>
      </c>
      <c r="I56" s="2">
        <v>2945</v>
      </c>
      <c r="J56" s="3" t="s">
        <v>573</v>
      </c>
      <c r="K56" s="4">
        <v>33975</v>
      </c>
      <c r="L56" s="2">
        <v>3239</v>
      </c>
      <c r="M56">
        <f>IF(L56&lt;&gt;"", L56, "")</f>
        <v>3239</v>
      </c>
      <c r="N56" s="5">
        <f>IF(L56&lt;&gt;"", L56*20, "")</f>
        <v>64780</v>
      </c>
      <c r="O56" s="5">
        <f>IF(F56="Rural",N56*1.1,N56)</f>
        <v>64780</v>
      </c>
      <c r="P56" s="3">
        <v>6</v>
      </c>
    </row>
    <row r="57" spans="1:16" x14ac:dyDescent="0.25">
      <c r="A57" s="2" t="s">
        <v>325</v>
      </c>
      <c r="B57" s="2">
        <v>260083000</v>
      </c>
      <c r="C57" s="2" t="s">
        <v>999</v>
      </c>
      <c r="D57" s="2" t="s">
        <v>34</v>
      </c>
      <c r="E57" s="2" t="str">
        <f>UPPER(Padron_Establecimiento[[#This Row],[Sector]])</f>
        <v>PRIVADO</v>
      </c>
      <c r="F57" s="2" t="s">
        <v>23</v>
      </c>
      <c r="G57" s="2" t="s">
        <v>1000</v>
      </c>
      <c r="H57" s="2" t="s">
        <v>1001</v>
      </c>
      <c r="I57" s="2">
        <v>297</v>
      </c>
      <c r="J57" s="3" t="s">
        <v>1002</v>
      </c>
      <c r="K57" s="4">
        <v>21734</v>
      </c>
      <c r="L57" s="2">
        <v>1950</v>
      </c>
      <c r="M57">
        <f>IF(L57&lt;&gt;"", L57, "")</f>
        <v>1950</v>
      </c>
      <c r="N57" s="5">
        <f>IF(L57&lt;&gt;"", L57*20, "")</f>
        <v>39000</v>
      </c>
      <c r="O57" s="5">
        <f>IF(F57="Rural",N57*1.1,N57)</f>
        <v>39000</v>
      </c>
      <c r="P57" s="3">
        <v>4</v>
      </c>
    </row>
    <row r="58" spans="1:16" x14ac:dyDescent="0.25">
      <c r="A58" s="2" t="s">
        <v>107</v>
      </c>
      <c r="B58" s="2">
        <v>20036800</v>
      </c>
      <c r="C58" s="2" t="s">
        <v>1059</v>
      </c>
      <c r="D58" s="2" t="s">
        <v>34</v>
      </c>
      <c r="E58" s="2" t="str">
        <f>UPPER(Padron_Establecimiento[[#This Row],[Sector]])</f>
        <v>PRIVADO</v>
      </c>
      <c r="F58" s="2" t="s">
        <v>23</v>
      </c>
      <c r="G58" s="2" t="s">
        <v>1060</v>
      </c>
      <c r="H58" s="2" t="s">
        <v>1061</v>
      </c>
      <c r="I58" s="2">
        <v>11</v>
      </c>
      <c r="J58" s="3" t="s">
        <v>1062</v>
      </c>
      <c r="K58" s="4">
        <v>33642</v>
      </c>
      <c r="L58" s="2">
        <v>2734</v>
      </c>
      <c r="M58">
        <f>IF(L58&lt;&gt;"", L58, "")</f>
        <v>2734</v>
      </c>
      <c r="N58" s="5">
        <f>IF(L58&lt;&gt;"", L58*20, "")</f>
        <v>54680</v>
      </c>
      <c r="O58" s="5">
        <f>IF(F58="Rural",N58*1.1,N58)</f>
        <v>54680</v>
      </c>
      <c r="P58" s="3">
        <v>3</v>
      </c>
    </row>
    <row r="59" spans="1:16" x14ac:dyDescent="0.25">
      <c r="A59" s="2" t="s">
        <v>107</v>
      </c>
      <c r="B59" s="2">
        <v>20009800</v>
      </c>
      <c r="C59" s="2" t="s">
        <v>1274</v>
      </c>
      <c r="D59" s="2" t="s">
        <v>34</v>
      </c>
      <c r="E59" s="2" t="str">
        <f>UPPER(Padron_Establecimiento[[#This Row],[Sector]])</f>
        <v>PRIVADO</v>
      </c>
      <c r="F59" s="2" t="s">
        <v>23</v>
      </c>
      <c r="G59" s="2" t="s">
        <v>1275</v>
      </c>
      <c r="H59" s="2" t="s">
        <v>1276</v>
      </c>
      <c r="I59" s="2">
        <v>11</v>
      </c>
      <c r="J59" s="3" t="s">
        <v>1277</v>
      </c>
      <c r="K59" s="4">
        <v>26773</v>
      </c>
      <c r="L59" s="2">
        <v>3770</v>
      </c>
      <c r="M59">
        <f>IF(L59&lt;&gt;"", L59, "")</f>
        <v>3770</v>
      </c>
      <c r="N59" s="5">
        <f>IF(L59&lt;&gt;"", L59*20, "")</f>
        <v>75400</v>
      </c>
      <c r="O59" s="5">
        <f>IF(F59="Rural",N59*1.1,N59)</f>
        <v>75400</v>
      </c>
      <c r="P59" s="3">
        <v>7</v>
      </c>
    </row>
    <row r="60" spans="1:16" x14ac:dyDescent="0.25">
      <c r="A60" s="2" t="s">
        <v>107</v>
      </c>
      <c r="B60" s="2">
        <v>20122400</v>
      </c>
      <c r="C60" s="2" t="s">
        <v>1676</v>
      </c>
      <c r="D60" s="2" t="s">
        <v>34</v>
      </c>
      <c r="E60" s="2" t="str">
        <f>UPPER(Padron_Establecimiento[[#This Row],[Sector]])</f>
        <v>PRIVADO</v>
      </c>
      <c r="F60" s="2" t="s">
        <v>23</v>
      </c>
      <c r="G60" s="2" t="s">
        <v>1677</v>
      </c>
      <c r="H60" s="2" t="s">
        <v>1678</v>
      </c>
      <c r="I60" s="2">
        <v>11</v>
      </c>
      <c r="J60" s="3" t="s">
        <v>1679</v>
      </c>
      <c r="K60" s="4">
        <v>24983</v>
      </c>
      <c r="L60" s="2">
        <v>3400</v>
      </c>
      <c r="M60">
        <f>IF(L60&lt;&gt;"", L60, "")</f>
        <v>3400</v>
      </c>
      <c r="N60" s="5">
        <f>IF(L60&lt;&gt;"", L60*20, "")</f>
        <v>68000</v>
      </c>
      <c r="O60" s="5">
        <f>IF(F60="Rural",N60*1.1,N60)</f>
        <v>68000</v>
      </c>
      <c r="P60" s="3">
        <v>4</v>
      </c>
    </row>
    <row r="61" spans="1:16" x14ac:dyDescent="0.25">
      <c r="A61" s="2" t="s">
        <v>107</v>
      </c>
      <c r="B61" s="2">
        <v>20066800</v>
      </c>
      <c r="C61" s="2" t="s">
        <v>2132</v>
      </c>
      <c r="D61" s="2" t="s">
        <v>34</v>
      </c>
      <c r="E61" s="2" t="str">
        <f>UPPER(Padron_Establecimiento[[#This Row],[Sector]])</f>
        <v>PRIVADO</v>
      </c>
      <c r="F61" s="2" t="s">
        <v>23</v>
      </c>
      <c r="G61" s="2" t="s">
        <v>2133</v>
      </c>
      <c r="H61" s="2" t="s">
        <v>1501</v>
      </c>
      <c r="I61" s="2">
        <v>11</v>
      </c>
      <c r="J61" s="3" t="s">
        <v>2134</v>
      </c>
      <c r="K61" s="4">
        <v>19326</v>
      </c>
      <c r="L61" s="2">
        <v>2600</v>
      </c>
      <c r="M61">
        <f>IF(L61&lt;&gt;"", L61, "")</f>
        <v>2600</v>
      </c>
      <c r="N61" s="5">
        <f>IF(L61&lt;&gt;"", L61*20, "")</f>
        <v>52000</v>
      </c>
      <c r="O61" s="5">
        <f>IF(F61="Rural",N61*1.1,N61)</f>
        <v>52000</v>
      </c>
      <c r="P61" s="3">
        <v>4</v>
      </c>
    </row>
    <row r="62" spans="1:16" x14ac:dyDescent="0.25">
      <c r="A62" s="2" t="s">
        <v>107</v>
      </c>
      <c r="B62" s="2">
        <v>20019000</v>
      </c>
      <c r="C62" s="2" t="s">
        <v>2231</v>
      </c>
      <c r="D62" s="2" t="s">
        <v>34</v>
      </c>
      <c r="E62" s="2" t="str">
        <f>UPPER(Padron_Establecimiento[[#This Row],[Sector]])</f>
        <v>PRIVADO</v>
      </c>
      <c r="F62" s="2" t="s">
        <v>23</v>
      </c>
      <c r="G62" s="2" t="s">
        <v>2232</v>
      </c>
      <c r="H62" s="2" t="s">
        <v>2233</v>
      </c>
      <c r="I62" s="2">
        <v>11</v>
      </c>
      <c r="J62" s="3" t="s">
        <v>2234</v>
      </c>
      <c r="K62" s="4">
        <v>32771</v>
      </c>
      <c r="L62" s="2">
        <v>1736</v>
      </c>
      <c r="M62">
        <f>IF(L62&lt;&gt;"", L62, "")</f>
        <v>1736</v>
      </c>
      <c r="N62" s="5">
        <f>IF(L62&lt;&gt;"", L62*20, "")</f>
        <v>34720</v>
      </c>
      <c r="O62" s="5">
        <f>IF(F62="Rural",N62*1.1,N62)</f>
        <v>34720</v>
      </c>
      <c r="P62" s="3">
        <v>5</v>
      </c>
    </row>
    <row r="63" spans="1:16" x14ac:dyDescent="0.25">
      <c r="A63" s="2" t="s">
        <v>107</v>
      </c>
      <c r="B63" s="2">
        <v>20068500</v>
      </c>
      <c r="C63" s="2" t="s">
        <v>2734</v>
      </c>
      <c r="D63" s="2" t="s">
        <v>34</v>
      </c>
      <c r="E63" s="2" t="str">
        <f>UPPER(Padron_Establecimiento[[#This Row],[Sector]])</f>
        <v>PRIVADO</v>
      </c>
      <c r="F63" s="2" t="s">
        <v>23</v>
      </c>
      <c r="G63" s="2" t="s">
        <v>2735</v>
      </c>
      <c r="H63" s="2" t="s">
        <v>2736</v>
      </c>
      <c r="I63" s="2">
        <v>11</v>
      </c>
      <c r="J63" s="3" t="s">
        <v>2737</v>
      </c>
      <c r="K63" s="4">
        <v>23053</v>
      </c>
      <c r="L63" s="2">
        <v>2623</v>
      </c>
      <c r="M63">
        <f>IF(L63&lt;&gt;"", L63, "")</f>
        <v>2623</v>
      </c>
      <c r="N63" s="5">
        <f>IF(L63&lt;&gt;"", L63*20, "")</f>
        <v>52460</v>
      </c>
      <c r="O63" s="5">
        <f>IF(F63="Rural",N63*1.1,N63)</f>
        <v>52460</v>
      </c>
      <c r="P63" s="3">
        <v>7</v>
      </c>
    </row>
    <row r="64" spans="1:16" x14ac:dyDescent="0.25">
      <c r="A64" s="2" t="s">
        <v>107</v>
      </c>
      <c r="B64" s="2">
        <v>20099900</v>
      </c>
      <c r="C64" s="2" t="s">
        <v>2774</v>
      </c>
      <c r="D64" s="2" t="s">
        <v>34</v>
      </c>
      <c r="E64" s="2" t="str">
        <f>UPPER(Padron_Establecimiento[[#This Row],[Sector]])</f>
        <v>PRIVADO</v>
      </c>
      <c r="F64" s="2" t="s">
        <v>23</v>
      </c>
      <c r="G64" s="2" t="s">
        <v>2775</v>
      </c>
      <c r="H64" s="2" t="s">
        <v>1914</v>
      </c>
      <c r="I64" s="2">
        <v>11</v>
      </c>
      <c r="J64" s="3" t="s">
        <v>2776</v>
      </c>
      <c r="K64" s="4">
        <v>26632</v>
      </c>
      <c r="L64" s="2">
        <v>3871</v>
      </c>
      <c r="M64">
        <f>IF(L64&lt;&gt;"", L64, "")</f>
        <v>3871</v>
      </c>
      <c r="N64" s="5">
        <f>IF(L64&lt;&gt;"", L64*20, "")</f>
        <v>77420</v>
      </c>
      <c r="O64" s="5">
        <f>IF(F64="Rural",N64*1.1,N64)</f>
        <v>77420</v>
      </c>
      <c r="P64" s="3">
        <v>7</v>
      </c>
    </row>
    <row r="65" spans="1:16" x14ac:dyDescent="0.25">
      <c r="A65" s="2" t="s">
        <v>122</v>
      </c>
      <c r="B65" s="2">
        <v>140086100</v>
      </c>
      <c r="C65" s="2" t="s">
        <v>1262</v>
      </c>
      <c r="D65" s="2" t="s">
        <v>34</v>
      </c>
      <c r="E65" s="2" t="str">
        <f>UPPER(Padron_Establecimiento[[#This Row],[Sector]])</f>
        <v>PRIVADO</v>
      </c>
      <c r="F65" s="2" t="s">
        <v>23</v>
      </c>
      <c r="G65" s="2" t="s">
        <v>1263</v>
      </c>
      <c r="H65" s="2" t="s">
        <v>1264</v>
      </c>
      <c r="I65" s="2">
        <v>3385</v>
      </c>
      <c r="J65" s="3" t="s">
        <v>1265</v>
      </c>
      <c r="K65" s="4">
        <v>18378</v>
      </c>
      <c r="L65" s="2">
        <v>4709</v>
      </c>
      <c r="M65">
        <f>IF(L65&lt;&gt;"", L65, "")</f>
        <v>4709</v>
      </c>
      <c r="N65" s="5">
        <f>IF(L65&lt;&gt;"", L65*20, "")</f>
        <v>94180</v>
      </c>
      <c r="O65" s="5">
        <f>IF(F65="Rural",N65*1.1,N65)</f>
        <v>94180</v>
      </c>
      <c r="P65" s="3">
        <v>8</v>
      </c>
    </row>
    <row r="66" spans="1:16" x14ac:dyDescent="0.25">
      <c r="A66" s="2" t="s">
        <v>122</v>
      </c>
      <c r="B66" s="2">
        <v>140073100</v>
      </c>
      <c r="C66" s="2" t="s">
        <v>2079</v>
      </c>
      <c r="D66" s="2" t="s">
        <v>34</v>
      </c>
      <c r="E66" s="2" t="str">
        <f>UPPER(Padron_Establecimiento[[#This Row],[Sector]])</f>
        <v>PRIVADO</v>
      </c>
      <c r="F66" s="2" t="s">
        <v>23</v>
      </c>
      <c r="G66" s="2" t="s">
        <v>2080</v>
      </c>
      <c r="H66" s="2" t="s">
        <v>2081</v>
      </c>
      <c r="I66" s="2">
        <v>3541</v>
      </c>
      <c r="J66" s="3" t="s">
        <v>2082</v>
      </c>
      <c r="K66" s="4">
        <v>24228</v>
      </c>
      <c r="L66" s="2">
        <v>3724</v>
      </c>
      <c r="M66">
        <f>IF(L66&lt;&gt;"", L66, "")</f>
        <v>3724</v>
      </c>
      <c r="N66" s="5">
        <f>IF(L66&lt;&gt;"", L66*20, "")</f>
        <v>74480</v>
      </c>
      <c r="O66" s="5">
        <f>IF(F66="Rural",N66*1.1,N66)</f>
        <v>74480</v>
      </c>
      <c r="P66" s="3">
        <v>6</v>
      </c>
    </row>
    <row r="67" spans="1:16" x14ac:dyDescent="0.25">
      <c r="A67" s="2" t="s">
        <v>122</v>
      </c>
      <c r="B67" s="2">
        <v>140096600</v>
      </c>
      <c r="C67" s="2" t="s">
        <v>2688</v>
      </c>
      <c r="D67" s="2" t="s">
        <v>34</v>
      </c>
      <c r="E67" s="2" t="str">
        <f>UPPER(Padron_Establecimiento[[#This Row],[Sector]])</f>
        <v>PRIVADO</v>
      </c>
      <c r="F67" s="2" t="s">
        <v>23</v>
      </c>
      <c r="G67" s="2" t="s">
        <v>2689</v>
      </c>
      <c r="H67" s="2" t="s">
        <v>2690</v>
      </c>
      <c r="I67" s="2">
        <v>358</v>
      </c>
      <c r="J67" s="3" t="s">
        <v>2691</v>
      </c>
      <c r="K67" s="4">
        <v>33308</v>
      </c>
      <c r="L67" s="2">
        <v>4702</v>
      </c>
      <c r="M67">
        <f>IF(L67&lt;&gt;"", L67, "")</f>
        <v>4702</v>
      </c>
      <c r="N67" s="5">
        <f>IF(L67&lt;&gt;"", L67*20, "")</f>
        <v>94040</v>
      </c>
      <c r="O67" s="5">
        <f>IF(F67="Rural",N67*1.1,N67)</f>
        <v>94040</v>
      </c>
      <c r="P67" s="3">
        <v>6</v>
      </c>
    </row>
    <row r="68" spans="1:16" x14ac:dyDescent="0.25">
      <c r="A68" s="2" t="s">
        <v>122</v>
      </c>
      <c r="B68" s="2">
        <v>140054800</v>
      </c>
      <c r="C68" s="2" t="s">
        <v>3148</v>
      </c>
      <c r="D68" s="2" t="s">
        <v>34</v>
      </c>
      <c r="E68" s="2" t="str">
        <f>UPPER(Padron_Establecimiento[[#This Row],[Sector]])</f>
        <v>PRIVADO</v>
      </c>
      <c r="F68" s="2" t="s">
        <v>23</v>
      </c>
      <c r="G68" s="2" t="s">
        <v>3149</v>
      </c>
      <c r="H68" s="2" t="s">
        <v>3150</v>
      </c>
      <c r="I68" s="2">
        <v>3575</v>
      </c>
      <c r="J68" s="3" t="s">
        <v>3151</v>
      </c>
      <c r="K68" s="4">
        <v>32465</v>
      </c>
      <c r="L68" s="2">
        <v>4377</v>
      </c>
      <c r="M68">
        <f>IF(L68&lt;&gt;"", L68, "")</f>
        <v>4377</v>
      </c>
      <c r="N68" s="5">
        <f>IF(L68&lt;&gt;"", L68*20, "")</f>
        <v>87540</v>
      </c>
      <c r="O68" s="5">
        <f>IF(F68="Rural",N68*1.1,N68)</f>
        <v>87540</v>
      </c>
      <c r="P68" s="3">
        <v>5</v>
      </c>
    </row>
    <row r="69" spans="1:16" x14ac:dyDescent="0.25">
      <c r="A69" s="2" t="s">
        <v>208</v>
      </c>
      <c r="B69" s="2">
        <v>180021000</v>
      </c>
      <c r="C69" s="2" t="s">
        <v>1047</v>
      </c>
      <c r="D69" s="2" t="s">
        <v>34</v>
      </c>
      <c r="E69" s="2" t="str">
        <f>UPPER(Padron_Establecimiento[[#This Row],[Sector]])</f>
        <v>PRIVADO</v>
      </c>
      <c r="F69" s="2" t="s">
        <v>23</v>
      </c>
      <c r="G69" s="2" t="s">
        <v>1048</v>
      </c>
      <c r="H69" s="2" t="s">
        <v>794</v>
      </c>
      <c r="I69" s="2">
        <v>3756</v>
      </c>
      <c r="J69" s="3" t="s">
        <v>1049</v>
      </c>
      <c r="K69" s="4">
        <v>28390</v>
      </c>
      <c r="L69" s="2">
        <v>2144</v>
      </c>
      <c r="M69">
        <f>IF(L69&lt;&gt;"", L69, "")</f>
        <v>2144</v>
      </c>
      <c r="N69" s="5">
        <f>IF(L69&lt;&gt;"", L69*20, "")</f>
        <v>42880</v>
      </c>
      <c r="O69" s="5">
        <f>IF(F69="Rural",N69*1.1,N69)</f>
        <v>42880</v>
      </c>
      <c r="P69" s="3">
        <v>3</v>
      </c>
    </row>
    <row r="70" spans="1:16" x14ac:dyDescent="0.25">
      <c r="A70" s="2" t="s">
        <v>208</v>
      </c>
      <c r="B70" s="2">
        <v>180086800</v>
      </c>
      <c r="C70" s="2" t="s">
        <v>2501</v>
      </c>
      <c r="D70" s="2" t="s">
        <v>34</v>
      </c>
      <c r="E70" s="2" t="str">
        <f>UPPER(Padron_Establecimiento[[#This Row],[Sector]])</f>
        <v>PRIVADO</v>
      </c>
      <c r="F70" s="2" t="s">
        <v>23</v>
      </c>
      <c r="G70" s="2" t="s">
        <v>2502</v>
      </c>
      <c r="H70" s="2" t="s">
        <v>2503</v>
      </c>
      <c r="I70" s="2">
        <v>3775</v>
      </c>
      <c r="J70" s="3" t="s">
        <v>2504</v>
      </c>
      <c r="K70" s="4">
        <v>20879</v>
      </c>
      <c r="L70" s="2">
        <v>2550</v>
      </c>
      <c r="M70">
        <f>IF(L70&lt;&gt;"", L70, "")</f>
        <v>2550</v>
      </c>
      <c r="N70" s="5">
        <f>IF(L70&lt;&gt;"", L70*20, "")</f>
        <v>51000</v>
      </c>
      <c r="O70" s="5">
        <f>IF(F70="Rural",N70*1.1,N70)</f>
        <v>51000</v>
      </c>
      <c r="P70" s="3">
        <v>3</v>
      </c>
    </row>
    <row r="71" spans="1:16" x14ac:dyDescent="0.25">
      <c r="A71" s="2" t="s">
        <v>38</v>
      </c>
      <c r="B71" s="2">
        <v>300010000</v>
      </c>
      <c r="C71" s="2" t="s">
        <v>369</v>
      </c>
      <c r="D71" s="2" t="s">
        <v>34</v>
      </c>
      <c r="E71" s="2" t="str">
        <f>UPPER(Padron_Establecimiento[[#This Row],[Sector]])</f>
        <v>PRIVADO</v>
      </c>
      <c r="F71" s="2" t="s">
        <v>23</v>
      </c>
      <c r="G71" s="2" t="s">
        <v>370</v>
      </c>
      <c r="H71" s="2" t="s">
        <v>371</v>
      </c>
      <c r="I71" s="2">
        <v>3435</v>
      </c>
      <c r="J71" s="3" t="s">
        <v>372</v>
      </c>
      <c r="K71" s="4">
        <v>27332</v>
      </c>
      <c r="L71" s="2">
        <v>4114</v>
      </c>
      <c r="M71">
        <f>IF(L71&lt;&gt;"", L71, "")</f>
        <v>4114</v>
      </c>
      <c r="N71" s="5">
        <f>IF(L71&lt;&gt;"", L71*20, "")</f>
        <v>82280</v>
      </c>
      <c r="O71" s="5">
        <f>IF(F71="Rural",N71*1.1,N71)</f>
        <v>82280</v>
      </c>
      <c r="P71" s="3">
        <v>3</v>
      </c>
    </row>
    <row r="72" spans="1:16" x14ac:dyDescent="0.25">
      <c r="A72" s="2" t="s">
        <v>38</v>
      </c>
      <c r="B72" s="2">
        <v>300100300</v>
      </c>
      <c r="C72" s="2" t="s">
        <v>429</v>
      </c>
      <c r="D72" s="2" t="s">
        <v>34</v>
      </c>
      <c r="E72" s="2" t="str">
        <f>UPPER(Padron_Establecimiento[[#This Row],[Sector]])</f>
        <v>PRIVADO</v>
      </c>
      <c r="F72" s="2" t="s">
        <v>23</v>
      </c>
      <c r="G72" s="2" t="s">
        <v>430</v>
      </c>
      <c r="H72" s="2" t="s">
        <v>431</v>
      </c>
      <c r="I72" s="2"/>
      <c r="J72" s="3" t="s">
        <v>432</v>
      </c>
      <c r="K72" s="4">
        <v>20054</v>
      </c>
      <c r="L72" s="2">
        <v>4676</v>
      </c>
      <c r="M72">
        <f>IF(L72&lt;&gt;"", L72, "")</f>
        <v>4676</v>
      </c>
      <c r="N72" s="5">
        <f>IF(L72&lt;&gt;"", L72*20, "")</f>
        <v>93520</v>
      </c>
      <c r="O72" s="5">
        <f>IF(F72="Rural",N72*1.1,N72)</f>
        <v>93520</v>
      </c>
      <c r="P72" s="3">
        <v>5</v>
      </c>
    </row>
    <row r="73" spans="1:16" x14ac:dyDescent="0.25">
      <c r="A73" s="2" t="s">
        <v>70</v>
      </c>
      <c r="B73" s="2">
        <v>340115700</v>
      </c>
      <c r="C73" s="2" t="s">
        <v>2267</v>
      </c>
      <c r="D73" s="2" t="s">
        <v>34</v>
      </c>
      <c r="E73" s="2" t="str">
        <f>UPPER(Padron_Establecimiento[[#This Row],[Sector]])</f>
        <v>PRIVADO</v>
      </c>
      <c r="F73" s="2" t="s">
        <v>23</v>
      </c>
      <c r="G73" s="2" t="s">
        <v>2268</v>
      </c>
      <c r="H73" s="2" t="s">
        <v>2269</v>
      </c>
      <c r="I73" s="2">
        <v>370</v>
      </c>
      <c r="J73" s="3" t="s">
        <v>2270</v>
      </c>
      <c r="K73" s="4">
        <v>34802</v>
      </c>
      <c r="L73" s="2">
        <v>4223</v>
      </c>
      <c r="M73">
        <f>IF(L73&lt;&gt;"", L73, "")</f>
        <v>4223</v>
      </c>
      <c r="N73" s="5">
        <f>IF(L73&lt;&gt;"", L73*20, "")</f>
        <v>84460</v>
      </c>
      <c r="O73" s="5">
        <f>IF(F73="Rural",N73*1.1,N73)</f>
        <v>84460</v>
      </c>
      <c r="P73" s="3">
        <v>8</v>
      </c>
    </row>
    <row r="74" spans="1:16" x14ac:dyDescent="0.25">
      <c r="A74" s="2" t="s">
        <v>70</v>
      </c>
      <c r="B74" s="2">
        <v>340106100</v>
      </c>
      <c r="C74" s="2" t="s">
        <v>2606</v>
      </c>
      <c r="D74" s="2" t="s">
        <v>34</v>
      </c>
      <c r="E74" s="2" t="str">
        <f>UPPER(Padron_Establecimiento[[#This Row],[Sector]])</f>
        <v>PRIVADO</v>
      </c>
      <c r="F74" s="2" t="s">
        <v>23</v>
      </c>
      <c r="G74" s="2" t="s">
        <v>2607</v>
      </c>
      <c r="H74" s="2" t="s">
        <v>2608</v>
      </c>
      <c r="I74" s="2"/>
      <c r="J74" s="3" t="s">
        <v>15</v>
      </c>
      <c r="K74" s="4">
        <v>33851</v>
      </c>
      <c r="L74" s="2">
        <v>3559</v>
      </c>
      <c r="M74">
        <f>IF(L74&lt;&gt;"", L74, "")</f>
        <v>3559</v>
      </c>
      <c r="N74" s="5">
        <f>IF(L74&lt;&gt;"", L74*20, "")</f>
        <v>71180</v>
      </c>
      <c r="O74" s="5">
        <f>IF(F74="Rural",N74*1.1,N74)</f>
        <v>71180</v>
      </c>
      <c r="P74" s="3">
        <v>7</v>
      </c>
    </row>
    <row r="75" spans="1:16" x14ac:dyDescent="0.25">
      <c r="A75" s="2" t="s">
        <v>70</v>
      </c>
      <c r="B75" s="2">
        <v>340011300</v>
      </c>
      <c r="C75" s="2" t="s">
        <v>2794</v>
      </c>
      <c r="D75" s="2" t="s">
        <v>34</v>
      </c>
      <c r="E75" s="2" t="str">
        <f>UPPER(Padron_Establecimiento[[#This Row],[Sector]])</f>
        <v>PRIVADO</v>
      </c>
      <c r="F75" s="2" t="s">
        <v>23</v>
      </c>
      <c r="G75" s="2" t="s">
        <v>2795</v>
      </c>
      <c r="H75" s="2" t="s">
        <v>2459</v>
      </c>
      <c r="I75" s="2">
        <v>370</v>
      </c>
      <c r="J75" s="3" t="s">
        <v>2796</v>
      </c>
      <c r="K75" s="4">
        <v>22536</v>
      </c>
      <c r="L75" s="2">
        <v>2008</v>
      </c>
      <c r="M75">
        <f>IF(L75&lt;&gt;"", L75, "")</f>
        <v>2008</v>
      </c>
      <c r="N75" s="5">
        <f>IF(L75&lt;&gt;"", L75*20, "")</f>
        <v>40160</v>
      </c>
      <c r="O75" s="5">
        <f>IF(F75="Rural",N75*1.1,N75)</f>
        <v>40160</v>
      </c>
      <c r="P75" s="3">
        <v>9</v>
      </c>
    </row>
    <row r="76" spans="1:16" x14ac:dyDescent="0.25">
      <c r="A76" s="2" t="s">
        <v>177</v>
      </c>
      <c r="B76" s="2">
        <v>380004202</v>
      </c>
      <c r="C76" s="2" t="s">
        <v>1400</v>
      </c>
      <c r="D76" s="2" t="s">
        <v>34</v>
      </c>
      <c r="E76" s="2" t="str">
        <f>UPPER(Padron_Establecimiento[[#This Row],[Sector]])</f>
        <v>PRIVADO</v>
      </c>
      <c r="F76" s="2" t="s">
        <v>23</v>
      </c>
      <c r="G76" s="2" t="s">
        <v>1401</v>
      </c>
      <c r="H76" s="2" t="s">
        <v>1198</v>
      </c>
      <c r="I76" s="2">
        <v>3886</v>
      </c>
      <c r="J76" s="3" t="s">
        <v>1402</v>
      </c>
      <c r="K76" s="4">
        <v>31412</v>
      </c>
      <c r="L76" s="2">
        <v>3167</v>
      </c>
      <c r="M76">
        <f>IF(L76&lt;&gt;"", L76, "")</f>
        <v>3167</v>
      </c>
      <c r="N76" s="5">
        <f>IF(L76&lt;&gt;"", L76*20, "")</f>
        <v>63340</v>
      </c>
      <c r="O76" s="5">
        <f>IF(F76="Rural",N76*1.1,N76)</f>
        <v>63340</v>
      </c>
      <c r="P76" s="3">
        <v>4</v>
      </c>
    </row>
    <row r="77" spans="1:16" x14ac:dyDescent="0.25">
      <c r="A77" s="2" t="s">
        <v>177</v>
      </c>
      <c r="B77" s="2">
        <v>380064300</v>
      </c>
      <c r="C77" s="2" t="s">
        <v>1578</v>
      </c>
      <c r="D77" s="2" t="s">
        <v>34</v>
      </c>
      <c r="E77" s="2" t="str">
        <f>UPPER(Padron_Establecimiento[[#This Row],[Sector]])</f>
        <v>PRIVADO</v>
      </c>
      <c r="F77" s="2" t="s">
        <v>23</v>
      </c>
      <c r="G77" s="2" t="s">
        <v>1579</v>
      </c>
      <c r="H77" s="2" t="s">
        <v>495</v>
      </c>
      <c r="I77" s="2">
        <v>388</v>
      </c>
      <c r="J77" s="3" t="s">
        <v>1580</v>
      </c>
      <c r="K77" s="4">
        <v>20789</v>
      </c>
      <c r="L77" s="2">
        <v>4027</v>
      </c>
      <c r="M77">
        <f>IF(L77&lt;&gt;"", L77, "")</f>
        <v>4027</v>
      </c>
      <c r="N77" s="5">
        <f>IF(L77&lt;&gt;"", L77*20, "")</f>
        <v>80540</v>
      </c>
      <c r="O77" s="5">
        <f>IF(F77="Rural",N77*1.1,N77)</f>
        <v>80540</v>
      </c>
      <c r="P77" s="3">
        <v>7</v>
      </c>
    </row>
    <row r="78" spans="1:16" x14ac:dyDescent="0.25">
      <c r="A78" s="2" t="s">
        <v>192</v>
      </c>
      <c r="B78" s="2">
        <v>420020000</v>
      </c>
      <c r="C78" s="2" t="s">
        <v>219</v>
      </c>
      <c r="D78" s="2" t="s">
        <v>34</v>
      </c>
      <c r="E78" s="2" t="str">
        <f>UPPER(Padron_Establecimiento[[#This Row],[Sector]])</f>
        <v>PRIVADO</v>
      </c>
      <c r="F78" s="2" t="s">
        <v>23</v>
      </c>
      <c r="G78" s="2" t="s">
        <v>220</v>
      </c>
      <c r="H78" s="2" t="s">
        <v>221</v>
      </c>
      <c r="I78" s="2">
        <v>2954</v>
      </c>
      <c r="J78" s="3" t="s">
        <v>222</v>
      </c>
      <c r="K78" s="4">
        <v>32007</v>
      </c>
      <c r="L78" s="2">
        <v>3331</v>
      </c>
      <c r="M78">
        <f>IF(L78&lt;&gt;"", L78, "")</f>
        <v>3331</v>
      </c>
      <c r="N78" s="5">
        <f>IF(L78&lt;&gt;"", L78*20, "")</f>
        <v>66620</v>
      </c>
      <c r="O78" s="5">
        <f>IF(F78="Rural",N78*1.1,N78)</f>
        <v>66620</v>
      </c>
      <c r="P78" s="3">
        <v>9</v>
      </c>
    </row>
    <row r="79" spans="1:16" x14ac:dyDescent="0.25">
      <c r="A79" s="2" t="s">
        <v>192</v>
      </c>
      <c r="B79" s="2">
        <v>140072000</v>
      </c>
      <c r="C79" s="2" t="s">
        <v>264</v>
      </c>
      <c r="D79" s="2" t="s">
        <v>34</v>
      </c>
      <c r="E79" s="2" t="str">
        <f>UPPER(Padron_Establecimiento[[#This Row],[Sector]])</f>
        <v>PRIVADO</v>
      </c>
      <c r="F79" s="2" t="s">
        <v>23</v>
      </c>
      <c r="G79" s="2" t="s">
        <v>265</v>
      </c>
      <c r="H79" s="2" t="s">
        <v>266</v>
      </c>
      <c r="I79" s="2">
        <v>2302</v>
      </c>
      <c r="J79" s="3" t="s">
        <v>267</v>
      </c>
      <c r="K79" s="4">
        <v>34656</v>
      </c>
      <c r="L79" s="2">
        <v>3184</v>
      </c>
      <c r="M79">
        <f>IF(L79&lt;&gt;"", L79, "")</f>
        <v>3184</v>
      </c>
      <c r="N79" s="5">
        <f>IF(L79&lt;&gt;"", L79*20, "")</f>
        <v>63680</v>
      </c>
      <c r="O79" s="5">
        <f>IF(F79="Rural",N79*1.1,N79)</f>
        <v>63680</v>
      </c>
      <c r="P79" s="3">
        <v>8</v>
      </c>
    </row>
    <row r="80" spans="1:16" x14ac:dyDescent="0.25">
      <c r="A80" s="2" t="s">
        <v>192</v>
      </c>
      <c r="B80" s="2">
        <v>420096400</v>
      </c>
      <c r="C80" s="2" t="s">
        <v>770</v>
      </c>
      <c r="D80" s="2" t="s">
        <v>34</v>
      </c>
      <c r="E80" s="2" t="str">
        <f>UPPER(Padron_Establecimiento[[#This Row],[Sector]])</f>
        <v>PRIVADO</v>
      </c>
      <c r="F80" s="2" t="s">
        <v>23</v>
      </c>
      <c r="G80" s="2" t="s">
        <v>771</v>
      </c>
      <c r="H80" s="2" t="s">
        <v>772</v>
      </c>
      <c r="I80" s="2">
        <v>2954</v>
      </c>
      <c r="J80" s="3" t="s">
        <v>773</v>
      </c>
      <c r="K80" s="4">
        <v>20247</v>
      </c>
      <c r="L80" s="2">
        <v>1635</v>
      </c>
      <c r="M80">
        <f>IF(L80&lt;&gt;"", L80, "")</f>
        <v>1635</v>
      </c>
      <c r="N80" s="5">
        <f>IF(L80&lt;&gt;"", L80*20, "")</f>
        <v>32700</v>
      </c>
      <c r="O80" s="5">
        <f>IF(F80="Rural",N80*1.1,N80)</f>
        <v>32700</v>
      </c>
      <c r="P80" s="3">
        <v>7</v>
      </c>
    </row>
    <row r="81" spans="1:16" x14ac:dyDescent="0.25">
      <c r="A81" s="2" t="s">
        <v>257</v>
      </c>
      <c r="B81" s="2">
        <v>460052801</v>
      </c>
      <c r="C81" s="2" t="s">
        <v>2489</v>
      </c>
      <c r="D81" s="2" t="s">
        <v>34</v>
      </c>
      <c r="E81" s="2" t="str">
        <f>UPPER(Padron_Establecimiento[[#This Row],[Sector]])</f>
        <v>PRIVADO</v>
      </c>
      <c r="F81" s="2" t="s">
        <v>12</v>
      </c>
      <c r="G81" s="2" t="s">
        <v>2490</v>
      </c>
      <c r="H81" s="2" t="s">
        <v>15</v>
      </c>
      <c r="I81" s="2"/>
      <c r="J81" s="3" t="s">
        <v>15</v>
      </c>
      <c r="K81" s="4">
        <v>33052</v>
      </c>
      <c r="L81" s="2">
        <v>2257</v>
      </c>
      <c r="M81">
        <f>IF(L81&lt;&gt;"", L81, "")</f>
        <v>2257</v>
      </c>
      <c r="N81" s="5">
        <f>IF(L81&lt;&gt;"", L81*20, "")</f>
        <v>45140</v>
      </c>
      <c r="O81" s="5">
        <f>IF(F81="Rural",N81*1.1,N81)</f>
        <v>49654.000000000007</v>
      </c>
      <c r="P81" s="3">
        <v>6</v>
      </c>
    </row>
    <row r="82" spans="1:16" x14ac:dyDescent="0.25">
      <c r="A82" s="2" t="s">
        <v>47</v>
      </c>
      <c r="B82" s="2">
        <v>500138200</v>
      </c>
      <c r="C82" s="2" t="s">
        <v>48</v>
      </c>
      <c r="D82" s="2" t="s">
        <v>34</v>
      </c>
      <c r="E82" s="2" t="str">
        <f>UPPER(Padron_Establecimiento[[#This Row],[Sector]])</f>
        <v>PRIVADO</v>
      </c>
      <c r="F82" s="2" t="s">
        <v>23</v>
      </c>
      <c r="G82" s="2" t="s">
        <v>49</v>
      </c>
      <c r="H82" s="2" t="s">
        <v>50</v>
      </c>
      <c r="I82" s="2">
        <v>261</v>
      </c>
      <c r="J82" s="3" t="s">
        <v>51</v>
      </c>
      <c r="K82" s="4">
        <v>24409</v>
      </c>
      <c r="L82" s="2">
        <v>3830</v>
      </c>
      <c r="M82">
        <f>IF(L82&lt;&gt;"", L82, "")</f>
        <v>3830</v>
      </c>
      <c r="N82" s="5">
        <f>IF(L82&lt;&gt;"", L82*20, "")</f>
        <v>76600</v>
      </c>
      <c r="O82" s="5">
        <f>IF(F82="Rural",N82*1.1,N82)</f>
        <v>76600</v>
      </c>
      <c r="P82" s="3">
        <v>7</v>
      </c>
    </row>
    <row r="83" spans="1:16" x14ac:dyDescent="0.25">
      <c r="A83" s="2" t="s">
        <v>47</v>
      </c>
      <c r="B83" s="2">
        <v>500277000</v>
      </c>
      <c r="C83" s="2" t="s">
        <v>799</v>
      </c>
      <c r="D83" s="2" t="s">
        <v>34</v>
      </c>
      <c r="E83" s="2" t="str">
        <f>UPPER(Padron_Establecimiento[[#This Row],[Sector]])</f>
        <v>PRIVADO</v>
      </c>
      <c r="F83" s="2" t="s">
        <v>23</v>
      </c>
      <c r="G83" s="2" t="s">
        <v>800</v>
      </c>
      <c r="H83" s="2" t="s">
        <v>801</v>
      </c>
      <c r="I83" s="2">
        <v>261</v>
      </c>
      <c r="J83" s="3" t="s">
        <v>802</v>
      </c>
      <c r="K83" s="4">
        <v>18562</v>
      </c>
      <c r="L83" s="2">
        <v>2260</v>
      </c>
      <c r="M83">
        <f>IF(L83&lt;&gt;"", L83, "")</f>
        <v>2260</v>
      </c>
      <c r="N83" s="5">
        <f>IF(L83&lt;&gt;"", L83*20, "")</f>
        <v>45200</v>
      </c>
      <c r="O83" s="5">
        <f>IF(F83="Rural",N83*1.1,N83)</f>
        <v>45200</v>
      </c>
      <c r="P83" s="3">
        <v>9</v>
      </c>
    </row>
    <row r="84" spans="1:16" x14ac:dyDescent="0.25">
      <c r="A84" s="2" t="s">
        <v>47</v>
      </c>
      <c r="B84" s="2">
        <v>500193202</v>
      </c>
      <c r="C84" s="2" t="s">
        <v>1017</v>
      </c>
      <c r="D84" s="2" t="s">
        <v>34</v>
      </c>
      <c r="E84" s="2" t="str">
        <f>UPPER(Padron_Establecimiento[[#This Row],[Sector]])</f>
        <v>PRIVADO</v>
      </c>
      <c r="F84" s="2" t="s">
        <v>23</v>
      </c>
      <c r="G84" s="2" t="s">
        <v>1018</v>
      </c>
      <c r="H84" s="2" t="s">
        <v>1019</v>
      </c>
      <c r="I84" s="2">
        <v>261</v>
      </c>
      <c r="J84" s="3" t="s">
        <v>1020</v>
      </c>
      <c r="K84" s="4">
        <v>27321</v>
      </c>
      <c r="L84" s="2">
        <v>1598</v>
      </c>
      <c r="M84">
        <f>IF(L84&lt;&gt;"", L84, "")</f>
        <v>1598</v>
      </c>
      <c r="N84" s="5">
        <f>IF(L84&lt;&gt;"", L84*20, "")</f>
        <v>31960</v>
      </c>
      <c r="O84" s="5">
        <f>IF(F84="Rural",N84*1.1,N84)</f>
        <v>31960</v>
      </c>
      <c r="P84" s="3">
        <v>4</v>
      </c>
    </row>
    <row r="85" spans="1:16" x14ac:dyDescent="0.25">
      <c r="A85" s="2" t="s">
        <v>47</v>
      </c>
      <c r="B85" s="2">
        <v>500047600</v>
      </c>
      <c r="C85" s="2" t="s">
        <v>1350</v>
      </c>
      <c r="D85" s="2" t="s">
        <v>34</v>
      </c>
      <c r="E85" s="2" t="str">
        <f>UPPER(Padron_Establecimiento[[#This Row],[Sector]])</f>
        <v>PRIVADO</v>
      </c>
      <c r="F85" s="2" t="s">
        <v>23</v>
      </c>
      <c r="G85" s="2" t="s">
        <v>1351</v>
      </c>
      <c r="H85" s="2" t="s">
        <v>1210</v>
      </c>
      <c r="I85" s="2"/>
      <c r="J85" s="3" t="s">
        <v>1352</v>
      </c>
      <c r="K85" s="4">
        <v>20577</v>
      </c>
      <c r="L85" s="2">
        <v>2874</v>
      </c>
      <c r="M85">
        <f>IF(L85&lt;&gt;"", L85, "")</f>
        <v>2874</v>
      </c>
      <c r="N85" s="5">
        <f>IF(L85&lt;&gt;"", L85*20, "")</f>
        <v>57480</v>
      </c>
      <c r="O85" s="5">
        <f>IF(F85="Rural",N85*1.1,N85)</f>
        <v>57480</v>
      </c>
      <c r="P85" s="3">
        <v>10</v>
      </c>
    </row>
    <row r="86" spans="1:16" x14ac:dyDescent="0.25">
      <c r="A86" s="2" t="s">
        <v>47</v>
      </c>
      <c r="B86" s="2">
        <v>500056700</v>
      </c>
      <c r="C86" s="2" t="s">
        <v>1503</v>
      </c>
      <c r="D86" s="2" t="s">
        <v>34</v>
      </c>
      <c r="E86" s="2" t="str">
        <f>UPPER(Padron_Establecimiento[[#This Row],[Sector]])</f>
        <v>PRIVADO</v>
      </c>
      <c r="F86" s="2" t="s">
        <v>23</v>
      </c>
      <c r="G86" s="2" t="s">
        <v>1504</v>
      </c>
      <c r="H86" s="2" t="s">
        <v>1505</v>
      </c>
      <c r="I86" s="2">
        <v>261</v>
      </c>
      <c r="J86" s="3" t="s">
        <v>1506</v>
      </c>
      <c r="K86" s="4">
        <v>19985</v>
      </c>
      <c r="L86" s="2">
        <v>4698</v>
      </c>
      <c r="M86">
        <f>IF(L86&lt;&gt;"", L86, "")</f>
        <v>4698</v>
      </c>
      <c r="N86" s="5">
        <f>IF(L86&lt;&gt;"", L86*20, "")</f>
        <v>93960</v>
      </c>
      <c r="O86" s="5">
        <f>IF(F86="Rural",N86*1.1,N86)</f>
        <v>93960</v>
      </c>
      <c r="P86" s="3">
        <v>7</v>
      </c>
    </row>
    <row r="87" spans="1:16" x14ac:dyDescent="0.25">
      <c r="A87" s="2" t="s">
        <v>47</v>
      </c>
      <c r="B87" s="2">
        <v>500072900</v>
      </c>
      <c r="C87" s="2" t="s">
        <v>1711</v>
      </c>
      <c r="D87" s="2" t="s">
        <v>34</v>
      </c>
      <c r="E87" s="2" t="str">
        <f>UPPER(Padron_Establecimiento[[#This Row],[Sector]])</f>
        <v>PRIVADO</v>
      </c>
      <c r="F87" s="2" t="s">
        <v>23</v>
      </c>
      <c r="G87" s="2" t="s">
        <v>1712</v>
      </c>
      <c r="H87" s="2" t="s">
        <v>776</v>
      </c>
      <c r="I87" s="2"/>
      <c r="J87" s="3" t="s">
        <v>1713</v>
      </c>
      <c r="K87" s="4">
        <v>18987</v>
      </c>
      <c r="L87" s="2">
        <v>3988</v>
      </c>
      <c r="M87">
        <f>IF(L87&lt;&gt;"", L87, "")</f>
        <v>3988</v>
      </c>
      <c r="N87" s="5">
        <f>IF(L87&lt;&gt;"", L87*20, "")</f>
        <v>79760</v>
      </c>
      <c r="O87" s="5">
        <f>IF(F87="Rural",N87*1.1,N87)</f>
        <v>79760</v>
      </c>
      <c r="P87" s="3">
        <v>8</v>
      </c>
    </row>
    <row r="88" spans="1:16" x14ac:dyDescent="0.25">
      <c r="A88" s="2" t="s">
        <v>47</v>
      </c>
      <c r="B88" s="2">
        <v>500099100</v>
      </c>
      <c r="C88" s="2" t="s">
        <v>2817</v>
      </c>
      <c r="D88" s="2" t="s">
        <v>34</v>
      </c>
      <c r="E88" s="2" t="str">
        <f>UPPER(Padron_Establecimiento[[#This Row],[Sector]])</f>
        <v>PRIVADO</v>
      </c>
      <c r="F88" s="2" t="s">
        <v>23</v>
      </c>
      <c r="G88" s="2" t="s">
        <v>2818</v>
      </c>
      <c r="H88" s="2" t="s">
        <v>2682</v>
      </c>
      <c r="I88" s="2">
        <v>2622</v>
      </c>
      <c r="J88" s="3" t="s">
        <v>2819</v>
      </c>
      <c r="K88" s="4">
        <v>23090</v>
      </c>
      <c r="L88" s="2">
        <v>3662</v>
      </c>
      <c r="M88">
        <f>IF(L88&lt;&gt;"", L88, "")</f>
        <v>3662</v>
      </c>
      <c r="N88" s="5">
        <f>IF(L88&lt;&gt;"", L88*20, "")</f>
        <v>73240</v>
      </c>
      <c r="O88" s="5">
        <f>IF(F88="Rural",N88*1.1,N88)</f>
        <v>73240</v>
      </c>
      <c r="P88" s="3">
        <v>3</v>
      </c>
    </row>
    <row r="89" spans="1:16" x14ac:dyDescent="0.25">
      <c r="A89" s="2" t="s">
        <v>47</v>
      </c>
      <c r="B89" s="2">
        <v>500056400</v>
      </c>
      <c r="C89" s="2" t="s">
        <v>3197</v>
      </c>
      <c r="D89" s="2" t="s">
        <v>34</v>
      </c>
      <c r="E89" s="2" t="str">
        <f>UPPER(Padron_Establecimiento[[#This Row],[Sector]])</f>
        <v>PRIVADO</v>
      </c>
      <c r="F89" s="2" t="s">
        <v>23</v>
      </c>
      <c r="G89" s="2" t="s">
        <v>3198</v>
      </c>
      <c r="H89" s="2" t="s">
        <v>3199</v>
      </c>
      <c r="I89" s="2"/>
      <c r="J89" s="3" t="s">
        <v>3200</v>
      </c>
      <c r="K89" s="4">
        <v>26110</v>
      </c>
      <c r="L89" s="2">
        <v>1920</v>
      </c>
      <c r="M89">
        <f>IF(L89&lt;&gt;"", L89, "")</f>
        <v>1920</v>
      </c>
      <c r="N89" s="5">
        <f>IF(L89&lt;&gt;"", L89*20, "")</f>
        <v>38400</v>
      </c>
      <c r="O89" s="5">
        <f>IF(F89="Rural",N89*1.1,N89)</f>
        <v>38400</v>
      </c>
      <c r="P89" s="3">
        <v>3</v>
      </c>
    </row>
    <row r="90" spans="1:16" x14ac:dyDescent="0.25">
      <c r="A90" s="2" t="s">
        <v>127</v>
      </c>
      <c r="B90" s="2">
        <v>540110100</v>
      </c>
      <c r="C90" s="2" t="s">
        <v>246</v>
      </c>
      <c r="D90" s="2" t="s">
        <v>34</v>
      </c>
      <c r="E90" s="2" t="str">
        <f>UPPER(Padron_Establecimiento[[#This Row],[Sector]])</f>
        <v>PRIVADO</v>
      </c>
      <c r="F90" s="2" t="s">
        <v>23</v>
      </c>
      <c r="G90" s="2" t="s">
        <v>247</v>
      </c>
      <c r="H90" s="2" t="s">
        <v>248</v>
      </c>
      <c r="I90" s="2">
        <v>3755</v>
      </c>
      <c r="J90" s="3" t="s">
        <v>249</v>
      </c>
      <c r="K90" s="4">
        <v>32448</v>
      </c>
      <c r="L90" s="2">
        <v>2229</v>
      </c>
      <c r="M90">
        <f>IF(L90&lt;&gt;"", L90, "")</f>
        <v>2229</v>
      </c>
      <c r="N90" s="5">
        <f>IF(L90&lt;&gt;"", L90*20, "")</f>
        <v>44580</v>
      </c>
      <c r="O90" s="5">
        <f>IF(F90="Rural",N90*1.1,N90)</f>
        <v>44580</v>
      </c>
      <c r="P90" s="3">
        <v>5</v>
      </c>
    </row>
    <row r="91" spans="1:16" x14ac:dyDescent="0.25">
      <c r="A91" s="2" t="s">
        <v>127</v>
      </c>
      <c r="B91" s="2">
        <v>540175500</v>
      </c>
      <c r="C91" s="2" t="s">
        <v>1558</v>
      </c>
      <c r="D91" s="2" t="s">
        <v>34</v>
      </c>
      <c r="E91" s="2" t="str">
        <f>UPPER(Padron_Establecimiento[[#This Row],[Sector]])</f>
        <v>PRIVADO</v>
      </c>
      <c r="F91" s="2" t="s">
        <v>12</v>
      </c>
      <c r="G91" s="2" t="s">
        <v>1559</v>
      </c>
      <c r="H91" s="2" t="s">
        <v>1560</v>
      </c>
      <c r="I91" s="2">
        <v>3757</v>
      </c>
      <c r="J91" s="3" t="s">
        <v>1561</v>
      </c>
      <c r="K91" s="4">
        <v>31313</v>
      </c>
      <c r="L91" s="2">
        <v>4105</v>
      </c>
      <c r="M91">
        <f>IF(L91&lt;&gt;"", L91, "")</f>
        <v>4105</v>
      </c>
      <c r="N91" s="5">
        <f>IF(L91&lt;&gt;"", L91*20, "")</f>
        <v>82100</v>
      </c>
      <c r="O91" s="5">
        <f>IF(F91="Rural",N91*1.1,N91)</f>
        <v>90310.000000000015</v>
      </c>
      <c r="P91" s="3">
        <v>8</v>
      </c>
    </row>
    <row r="92" spans="1:16" x14ac:dyDescent="0.25">
      <c r="A92" s="2" t="s">
        <v>127</v>
      </c>
      <c r="B92" s="2">
        <v>540057800</v>
      </c>
      <c r="C92" s="2" t="s">
        <v>1857</v>
      </c>
      <c r="D92" s="2" t="s">
        <v>34</v>
      </c>
      <c r="E92" s="2" t="str">
        <f>UPPER(Padron_Establecimiento[[#This Row],[Sector]])</f>
        <v>PRIVADO</v>
      </c>
      <c r="F92" s="2" t="s">
        <v>23</v>
      </c>
      <c r="G92" s="2" t="s">
        <v>1858</v>
      </c>
      <c r="H92" s="2" t="s">
        <v>1859</v>
      </c>
      <c r="I92" s="2">
        <v>3755</v>
      </c>
      <c r="J92" s="3" t="s">
        <v>1860</v>
      </c>
      <c r="K92" s="4">
        <v>20248</v>
      </c>
      <c r="L92" s="2">
        <v>2342</v>
      </c>
      <c r="M92">
        <f>IF(L92&lt;&gt;"", L92, "")</f>
        <v>2342</v>
      </c>
      <c r="N92" s="5">
        <f>IF(L92&lt;&gt;"", L92*20, "")</f>
        <v>46840</v>
      </c>
      <c r="O92" s="5">
        <f>IF(F92="Rural",N92*1.1,N92)</f>
        <v>46840</v>
      </c>
      <c r="P92" s="3">
        <v>8</v>
      </c>
    </row>
    <row r="93" spans="1:16" x14ac:dyDescent="0.25">
      <c r="A93" s="2" t="s">
        <v>127</v>
      </c>
      <c r="B93" s="2">
        <v>540180500</v>
      </c>
      <c r="C93" s="2" t="s">
        <v>2453</v>
      </c>
      <c r="D93" s="2" t="s">
        <v>34</v>
      </c>
      <c r="E93" s="2" t="str">
        <f>UPPER(Padron_Establecimiento[[#This Row],[Sector]])</f>
        <v>PRIVADO</v>
      </c>
      <c r="F93" s="2" t="s">
        <v>23</v>
      </c>
      <c r="G93" s="2" t="s">
        <v>2454</v>
      </c>
      <c r="H93" s="2" t="s">
        <v>2455</v>
      </c>
      <c r="I93" s="2">
        <v>3757</v>
      </c>
      <c r="J93" s="3" t="s">
        <v>2456</v>
      </c>
      <c r="K93" s="4">
        <v>23965</v>
      </c>
      <c r="L93" s="2">
        <v>1777</v>
      </c>
      <c r="M93">
        <f>IF(L93&lt;&gt;"", L93, "")</f>
        <v>1777</v>
      </c>
      <c r="N93" s="5">
        <f>IF(L93&lt;&gt;"", L93*20, "")</f>
        <v>35540</v>
      </c>
      <c r="O93" s="5">
        <f>IF(F93="Rural",N93*1.1,N93)</f>
        <v>35540</v>
      </c>
      <c r="P93" s="3">
        <v>3</v>
      </c>
    </row>
    <row r="94" spans="1:16" x14ac:dyDescent="0.25">
      <c r="A94" s="2" t="s">
        <v>60</v>
      </c>
      <c r="B94" s="2">
        <v>580016000</v>
      </c>
      <c r="C94" s="2" t="s">
        <v>115</v>
      </c>
      <c r="D94" s="2" t="s">
        <v>34</v>
      </c>
      <c r="E94" s="2" t="str">
        <f>UPPER(Padron_Establecimiento[[#This Row],[Sector]])</f>
        <v>PRIVADO</v>
      </c>
      <c r="F94" s="2" t="s">
        <v>23</v>
      </c>
      <c r="G94" s="2" t="s">
        <v>116</v>
      </c>
      <c r="H94" s="2" t="s">
        <v>63</v>
      </c>
      <c r="I94" s="2">
        <v>299</v>
      </c>
      <c r="J94" s="3" t="s">
        <v>117</v>
      </c>
      <c r="K94" s="4">
        <v>32757</v>
      </c>
      <c r="L94" s="2">
        <v>3272</v>
      </c>
      <c r="M94">
        <f>IF(L94&lt;&gt;"", L94, "")</f>
        <v>3272</v>
      </c>
      <c r="N94" s="5">
        <f>IF(L94&lt;&gt;"", L94*20, "")</f>
        <v>65440</v>
      </c>
      <c r="O94" s="5">
        <f>IF(F94="Rural",N94*1.1,N94)</f>
        <v>65440</v>
      </c>
      <c r="P94" s="3">
        <v>9</v>
      </c>
    </row>
    <row r="95" spans="1:16" x14ac:dyDescent="0.25">
      <c r="A95" s="2" t="s">
        <v>60</v>
      </c>
      <c r="B95" s="2">
        <v>580070900</v>
      </c>
      <c r="C95" s="2" t="s">
        <v>1620</v>
      </c>
      <c r="D95" s="2" t="s">
        <v>34</v>
      </c>
      <c r="E95" s="2" t="str">
        <f>UPPER(Padron_Establecimiento[[#This Row],[Sector]])</f>
        <v>PRIVADO</v>
      </c>
      <c r="F95" s="2" t="s">
        <v>23</v>
      </c>
      <c r="G95" s="2" t="s">
        <v>1621</v>
      </c>
      <c r="H95" s="2" t="s">
        <v>63</v>
      </c>
      <c r="I95" s="2">
        <v>299</v>
      </c>
      <c r="J95" s="3" t="s">
        <v>1622</v>
      </c>
      <c r="K95" s="4">
        <v>32849</v>
      </c>
      <c r="L95" s="2">
        <v>3387</v>
      </c>
      <c r="M95">
        <f>IF(L95&lt;&gt;"", L95, "")</f>
        <v>3387</v>
      </c>
      <c r="N95" s="5">
        <f>IF(L95&lt;&gt;"", L95*20, "")</f>
        <v>67740</v>
      </c>
      <c r="O95" s="5">
        <f>IF(F95="Rural",N95*1.1,N95)</f>
        <v>67740</v>
      </c>
      <c r="P95" s="3">
        <v>3</v>
      </c>
    </row>
    <row r="96" spans="1:16" x14ac:dyDescent="0.25">
      <c r="A96" s="2" t="s">
        <v>60</v>
      </c>
      <c r="B96" s="2">
        <v>580123200</v>
      </c>
      <c r="C96" s="2" t="s">
        <v>2578</v>
      </c>
      <c r="D96" s="2" t="s">
        <v>34</v>
      </c>
      <c r="E96" s="2" t="str">
        <f>UPPER(Padron_Establecimiento[[#This Row],[Sector]])</f>
        <v>PRIVADO</v>
      </c>
      <c r="F96" s="2" t="s">
        <v>12</v>
      </c>
      <c r="G96" s="2" t="s">
        <v>2579</v>
      </c>
      <c r="H96" s="2" t="s">
        <v>2580</v>
      </c>
      <c r="I96" s="2">
        <v>11</v>
      </c>
      <c r="J96" s="3" t="s">
        <v>2581</v>
      </c>
      <c r="K96" s="4">
        <v>20482</v>
      </c>
      <c r="L96" s="2">
        <v>2962</v>
      </c>
      <c r="M96">
        <f>IF(L96&lt;&gt;"", L96, "")</f>
        <v>2962</v>
      </c>
      <c r="N96" s="5">
        <f>IF(L96&lt;&gt;"", L96*20, "")</f>
        <v>59240</v>
      </c>
      <c r="O96" s="5">
        <f>IF(F96="Rural",N96*1.1,N96)</f>
        <v>65164.000000000007</v>
      </c>
      <c r="P96" s="3">
        <v>3</v>
      </c>
    </row>
    <row r="97" spans="1:16" x14ac:dyDescent="0.25">
      <c r="A97" s="2" t="s">
        <v>16</v>
      </c>
      <c r="B97" s="2">
        <v>620110301</v>
      </c>
      <c r="C97" s="2" t="s">
        <v>1691</v>
      </c>
      <c r="D97" s="2" t="s">
        <v>34</v>
      </c>
      <c r="E97" s="2" t="str">
        <f>UPPER(Padron_Establecimiento[[#This Row],[Sector]])</f>
        <v>PRIVADO</v>
      </c>
      <c r="F97" s="2" t="s">
        <v>23</v>
      </c>
      <c r="G97" s="2" t="s">
        <v>1692</v>
      </c>
      <c r="H97" s="2" t="s">
        <v>882</v>
      </c>
      <c r="I97" s="2"/>
      <c r="J97" s="3" t="s">
        <v>15</v>
      </c>
      <c r="K97" s="4">
        <v>21292</v>
      </c>
      <c r="L97" s="2">
        <v>3632</v>
      </c>
      <c r="M97">
        <f>IF(L97&lt;&gt;"", L97, "")</f>
        <v>3632</v>
      </c>
      <c r="N97" s="5">
        <f>IF(L97&lt;&gt;"", L97*20, "")</f>
        <v>72640</v>
      </c>
      <c r="O97" s="5">
        <f>IF(F97="Rural",N97*1.1,N97)</f>
        <v>72640</v>
      </c>
      <c r="P97" s="3">
        <v>5</v>
      </c>
    </row>
    <row r="98" spans="1:16" x14ac:dyDescent="0.25">
      <c r="A98" s="2" t="s">
        <v>16</v>
      </c>
      <c r="B98" s="2">
        <v>620080500</v>
      </c>
      <c r="C98" s="2" t="s">
        <v>1960</v>
      </c>
      <c r="D98" s="2" t="s">
        <v>34</v>
      </c>
      <c r="E98" s="2" t="str">
        <f>UPPER(Padron_Establecimiento[[#This Row],[Sector]])</f>
        <v>PRIVADO</v>
      </c>
      <c r="F98" s="2" t="s">
        <v>23</v>
      </c>
      <c r="G98" s="2" t="s">
        <v>1961</v>
      </c>
      <c r="H98" s="2" t="s">
        <v>882</v>
      </c>
      <c r="I98" s="2">
        <v>2944</v>
      </c>
      <c r="J98" s="3" t="s">
        <v>1962</v>
      </c>
      <c r="K98" s="4">
        <v>33952</v>
      </c>
      <c r="L98" s="2">
        <v>4837</v>
      </c>
      <c r="M98">
        <f>IF(L98&lt;&gt;"", L98, "")</f>
        <v>4837</v>
      </c>
      <c r="N98" s="5">
        <f>IF(L98&lt;&gt;"", L98*20, "")</f>
        <v>96740</v>
      </c>
      <c r="O98" s="5">
        <f>IF(F98="Rural",N98*1.1,N98)</f>
        <v>96740</v>
      </c>
      <c r="P98" s="3">
        <v>8</v>
      </c>
    </row>
    <row r="99" spans="1:16" x14ac:dyDescent="0.25">
      <c r="A99" s="2" t="s">
        <v>16</v>
      </c>
      <c r="B99" s="2">
        <v>620079300</v>
      </c>
      <c r="C99" s="2" t="s">
        <v>2003</v>
      </c>
      <c r="D99" s="2" t="s">
        <v>34</v>
      </c>
      <c r="E99" s="2" t="str">
        <f>UPPER(Padron_Establecimiento[[#This Row],[Sector]])</f>
        <v>PRIVADO</v>
      </c>
      <c r="F99" s="2" t="s">
        <v>23</v>
      </c>
      <c r="G99" s="2" t="s">
        <v>2004</v>
      </c>
      <c r="H99" s="2" t="s">
        <v>919</v>
      </c>
      <c r="I99" s="2">
        <v>298</v>
      </c>
      <c r="J99" s="3" t="s">
        <v>2005</v>
      </c>
      <c r="K99" s="4">
        <v>30141</v>
      </c>
      <c r="L99" s="2">
        <v>2448</v>
      </c>
      <c r="M99">
        <f>IF(L99&lt;&gt;"", L99, "")</f>
        <v>2448</v>
      </c>
      <c r="N99" s="5">
        <f>IF(L99&lt;&gt;"", L99*20, "")</f>
        <v>48960</v>
      </c>
      <c r="O99" s="5">
        <f>IF(F99="Rural",N99*1.1,N99)</f>
        <v>48960</v>
      </c>
      <c r="P99" s="3">
        <v>10</v>
      </c>
    </row>
    <row r="100" spans="1:16" x14ac:dyDescent="0.25">
      <c r="A100" s="2" t="s">
        <v>43</v>
      </c>
      <c r="B100" s="2">
        <v>660114800</v>
      </c>
      <c r="C100" s="2" t="s">
        <v>2006</v>
      </c>
      <c r="D100" s="2" t="s">
        <v>34</v>
      </c>
      <c r="E100" s="2" t="str">
        <f>UPPER(Padron_Establecimiento[[#This Row],[Sector]])</f>
        <v>PRIVADO</v>
      </c>
      <c r="F100" s="2" t="s">
        <v>23</v>
      </c>
      <c r="G100" s="2" t="s">
        <v>2007</v>
      </c>
      <c r="H100" s="2" t="s">
        <v>2008</v>
      </c>
      <c r="I100" s="2">
        <v>387</v>
      </c>
      <c r="J100" s="3" t="s">
        <v>2009</v>
      </c>
      <c r="K100" s="4">
        <v>19139</v>
      </c>
      <c r="L100" s="2">
        <v>2200</v>
      </c>
      <c r="M100">
        <f>IF(L100&lt;&gt;"", L100, "")</f>
        <v>2200</v>
      </c>
      <c r="N100" s="5">
        <f>IF(L100&lt;&gt;"", L100*20, "")</f>
        <v>44000</v>
      </c>
      <c r="O100" s="5">
        <f>IF(F100="Rural",N100*1.1,N100)</f>
        <v>44000</v>
      </c>
      <c r="P100" s="3">
        <v>8</v>
      </c>
    </row>
    <row r="101" spans="1:16" x14ac:dyDescent="0.25">
      <c r="A101" s="2" t="s">
        <v>43</v>
      </c>
      <c r="B101" s="2">
        <v>660003500</v>
      </c>
      <c r="C101" s="2" t="s">
        <v>2450</v>
      </c>
      <c r="D101" s="2" t="s">
        <v>34</v>
      </c>
      <c r="E101" s="2" t="str">
        <f>UPPER(Padron_Establecimiento[[#This Row],[Sector]])</f>
        <v>PRIVADO</v>
      </c>
      <c r="F101" s="2" t="s">
        <v>23</v>
      </c>
      <c r="G101" s="2" t="s">
        <v>2451</v>
      </c>
      <c r="H101" s="2" t="s">
        <v>894</v>
      </c>
      <c r="I101" s="2">
        <v>387</v>
      </c>
      <c r="J101" s="3" t="s">
        <v>2452</v>
      </c>
      <c r="K101" s="4">
        <v>31537</v>
      </c>
      <c r="L101" s="2">
        <v>1944</v>
      </c>
      <c r="M101">
        <f>IF(L101&lt;&gt;"", L101, "")</f>
        <v>1944</v>
      </c>
      <c r="N101" s="5">
        <f>IF(L101&lt;&gt;"", L101*20, "")</f>
        <v>38880</v>
      </c>
      <c r="O101" s="5">
        <f>IF(F101="Rural",N101*1.1,N101)</f>
        <v>38880</v>
      </c>
      <c r="P101" s="3">
        <v>6</v>
      </c>
    </row>
    <row r="102" spans="1:16" x14ac:dyDescent="0.25">
      <c r="A102" s="2" t="s">
        <v>79</v>
      </c>
      <c r="B102" s="2">
        <v>700086900</v>
      </c>
      <c r="C102" s="2" t="s">
        <v>900</v>
      </c>
      <c r="D102" s="2" t="s">
        <v>34</v>
      </c>
      <c r="E102" s="2" t="str">
        <f>UPPER(Padron_Establecimiento[[#This Row],[Sector]])</f>
        <v>PRIVADO</v>
      </c>
      <c r="F102" s="2" t="s">
        <v>23</v>
      </c>
      <c r="G102" s="2" t="s">
        <v>901</v>
      </c>
      <c r="H102" s="2" t="s">
        <v>15</v>
      </c>
      <c r="I102" s="2"/>
      <c r="J102" s="3" t="s">
        <v>15</v>
      </c>
      <c r="K102" s="4">
        <v>28102</v>
      </c>
      <c r="L102" s="2">
        <v>2069</v>
      </c>
      <c r="M102">
        <f>IF(L102&lt;&gt;"", L102, "")</f>
        <v>2069</v>
      </c>
      <c r="N102" s="5">
        <f>IF(L102&lt;&gt;"", L102*20, "")</f>
        <v>41380</v>
      </c>
      <c r="O102" s="5">
        <f>IF(F102="Rural",N102*1.1,N102)</f>
        <v>41380</v>
      </c>
      <c r="P102" s="3">
        <v>4</v>
      </c>
    </row>
    <row r="103" spans="1:16" x14ac:dyDescent="0.25">
      <c r="A103" s="2" t="s">
        <v>79</v>
      </c>
      <c r="B103" s="2">
        <v>700042500</v>
      </c>
      <c r="C103" s="2" t="s">
        <v>1745</v>
      </c>
      <c r="D103" s="2" t="s">
        <v>34</v>
      </c>
      <c r="E103" s="2" t="str">
        <f>UPPER(Padron_Establecimiento[[#This Row],[Sector]])</f>
        <v>PRIVADO</v>
      </c>
      <c r="F103" s="2" t="s">
        <v>12</v>
      </c>
      <c r="G103" s="2" t="s">
        <v>1746</v>
      </c>
      <c r="H103" s="2" t="s">
        <v>1747</v>
      </c>
      <c r="I103" s="2">
        <v>264</v>
      </c>
      <c r="J103" s="3" t="s">
        <v>1748</v>
      </c>
      <c r="K103" s="4">
        <v>30644</v>
      </c>
      <c r="L103" s="2">
        <v>2155</v>
      </c>
      <c r="M103">
        <f>IF(L103&lt;&gt;"", L103, "")</f>
        <v>2155</v>
      </c>
      <c r="N103" s="5">
        <f>IF(L103&lt;&gt;"", L103*20, "")</f>
        <v>43100</v>
      </c>
      <c r="O103" s="5">
        <f>IF(F103="Rural",N103*1.1,N103)</f>
        <v>47410.000000000007</v>
      </c>
      <c r="P103" s="3">
        <v>9</v>
      </c>
    </row>
    <row r="104" spans="1:16" x14ac:dyDescent="0.25">
      <c r="A104" s="2" t="s">
        <v>79</v>
      </c>
      <c r="B104" s="2">
        <v>700070600</v>
      </c>
      <c r="C104" s="2" t="s">
        <v>2994</v>
      </c>
      <c r="D104" s="2" t="s">
        <v>34</v>
      </c>
      <c r="E104" s="2" t="str">
        <f>UPPER(Padron_Establecimiento[[#This Row],[Sector]])</f>
        <v>PRIVADO</v>
      </c>
      <c r="F104" s="2" t="s">
        <v>12</v>
      </c>
      <c r="G104" s="2" t="s">
        <v>2995</v>
      </c>
      <c r="H104" s="2" t="s">
        <v>1747</v>
      </c>
      <c r="I104" s="2">
        <v>264</v>
      </c>
      <c r="J104" s="3" t="s">
        <v>2996</v>
      </c>
      <c r="K104" s="4">
        <v>26189</v>
      </c>
      <c r="L104" s="2">
        <v>3568</v>
      </c>
      <c r="M104">
        <f>IF(L104&lt;&gt;"", L104, "")</f>
        <v>3568</v>
      </c>
      <c r="N104" s="5">
        <f>IF(L104&lt;&gt;"", L104*20, "")</f>
        <v>71360</v>
      </c>
      <c r="O104" s="5">
        <f>IF(F104="Rural",N104*1.1,N104)</f>
        <v>78496</v>
      </c>
      <c r="P104" s="3">
        <v>9</v>
      </c>
    </row>
    <row r="105" spans="1:16" x14ac:dyDescent="0.25">
      <c r="A105" s="2" t="s">
        <v>65</v>
      </c>
      <c r="B105" s="2">
        <v>740062600</v>
      </c>
      <c r="C105" s="2" t="s">
        <v>1388</v>
      </c>
      <c r="D105" s="2" t="s">
        <v>34</v>
      </c>
      <c r="E105" s="2" t="str">
        <f>UPPER(Padron_Establecimiento[[#This Row],[Sector]])</f>
        <v>PRIVADO</v>
      </c>
      <c r="F105" s="2" t="s">
        <v>23</v>
      </c>
      <c r="G105" s="2" t="s">
        <v>1389</v>
      </c>
      <c r="H105" s="2" t="s">
        <v>1168</v>
      </c>
      <c r="I105" s="2"/>
      <c r="J105" s="3" t="s">
        <v>1390</v>
      </c>
      <c r="K105" s="4">
        <v>29543</v>
      </c>
      <c r="L105" s="2">
        <v>3707</v>
      </c>
      <c r="M105">
        <f>IF(L105&lt;&gt;"", L105, "")</f>
        <v>3707</v>
      </c>
      <c r="N105" s="5">
        <f>IF(L105&lt;&gt;"", L105*20, "")</f>
        <v>74140</v>
      </c>
      <c r="O105" s="5">
        <f>IF(F105="Rural",N105*1.1,N105)</f>
        <v>74140</v>
      </c>
      <c r="P105" s="3">
        <v>10</v>
      </c>
    </row>
    <row r="106" spans="1:16" x14ac:dyDescent="0.25">
      <c r="A106" s="2" t="s">
        <v>65</v>
      </c>
      <c r="B106" s="2">
        <v>740034800</v>
      </c>
      <c r="C106" s="2" t="s">
        <v>2447</v>
      </c>
      <c r="D106" s="2" t="s">
        <v>34</v>
      </c>
      <c r="E106" s="2" t="str">
        <f>UPPER(Padron_Establecimiento[[#This Row],[Sector]])</f>
        <v>PRIVADO</v>
      </c>
      <c r="F106" s="2" t="s">
        <v>23</v>
      </c>
      <c r="G106" s="2" t="s">
        <v>2448</v>
      </c>
      <c r="H106" s="2" t="s">
        <v>1322</v>
      </c>
      <c r="I106" s="2"/>
      <c r="J106" s="3" t="s">
        <v>2449</v>
      </c>
      <c r="K106" s="4">
        <v>33565</v>
      </c>
      <c r="L106" s="2">
        <v>3095</v>
      </c>
      <c r="M106">
        <f>IF(L106&lt;&gt;"", L106, "")</f>
        <v>3095</v>
      </c>
      <c r="N106" s="5">
        <f>IF(L106&lt;&gt;"", L106*20, "")</f>
        <v>61900</v>
      </c>
      <c r="O106" s="5">
        <f>IF(F106="Rural",N106*1.1,N106)</f>
        <v>61900</v>
      </c>
      <c r="P106" s="3">
        <v>9</v>
      </c>
    </row>
    <row r="107" spans="1:16" x14ac:dyDescent="0.25">
      <c r="A107" s="2" t="s">
        <v>65</v>
      </c>
      <c r="B107" s="2">
        <v>740064500</v>
      </c>
      <c r="C107" s="2" t="s">
        <v>2591</v>
      </c>
      <c r="D107" s="2" t="s">
        <v>34</v>
      </c>
      <c r="E107" s="2" t="str">
        <f>UPPER(Padron_Establecimiento[[#This Row],[Sector]])</f>
        <v>PRIVADO</v>
      </c>
      <c r="F107" s="2" t="s">
        <v>23</v>
      </c>
      <c r="G107" s="2" t="s">
        <v>2592</v>
      </c>
      <c r="H107" s="2" t="s">
        <v>68</v>
      </c>
      <c r="I107" s="2"/>
      <c r="J107" s="3" t="s">
        <v>2593</v>
      </c>
      <c r="K107" s="4">
        <v>27027</v>
      </c>
      <c r="L107" s="2">
        <v>2562</v>
      </c>
      <c r="M107">
        <f>IF(L107&lt;&gt;"", L107, "")</f>
        <v>2562</v>
      </c>
      <c r="N107" s="5">
        <f>IF(L107&lt;&gt;"", L107*20, "")</f>
        <v>51240</v>
      </c>
      <c r="O107" s="5">
        <f>IF(F107="Rural",N107*1.1,N107)</f>
        <v>51240</v>
      </c>
      <c r="P107" s="3">
        <v>6</v>
      </c>
    </row>
    <row r="108" spans="1:16" x14ac:dyDescent="0.25">
      <c r="A108" s="2" t="s">
        <v>21</v>
      </c>
      <c r="B108" s="2">
        <v>820148300</v>
      </c>
      <c r="C108" s="2" t="s">
        <v>146</v>
      </c>
      <c r="D108" s="2" t="s">
        <v>34</v>
      </c>
      <c r="E108" s="2" t="str">
        <f>UPPER(Padron_Establecimiento[[#This Row],[Sector]])</f>
        <v>PRIVADO</v>
      </c>
      <c r="F108" s="2" t="s">
        <v>23</v>
      </c>
      <c r="G108" s="2" t="s">
        <v>147</v>
      </c>
      <c r="H108" s="2" t="s">
        <v>148</v>
      </c>
      <c r="I108" s="2">
        <v>3400</v>
      </c>
      <c r="J108" s="3" t="s">
        <v>149</v>
      </c>
      <c r="K108" s="4">
        <v>23157</v>
      </c>
      <c r="L108" s="2">
        <v>3736</v>
      </c>
      <c r="M108">
        <f>IF(L108&lt;&gt;"", L108, "")</f>
        <v>3736</v>
      </c>
      <c r="N108" s="5">
        <f>IF(L108&lt;&gt;"", L108*20, "")</f>
        <v>74720</v>
      </c>
      <c r="O108" s="5">
        <f>IF(F108="Rural",N108*1.1,N108)</f>
        <v>74720</v>
      </c>
      <c r="P108" s="3">
        <v>5</v>
      </c>
    </row>
    <row r="109" spans="1:16" x14ac:dyDescent="0.25">
      <c r="A109" s="2" t="s">
        <v>21</v>
      </c>
      <c r="B109" s="2">
        <v>820377600</v>
      </c>
      <c r="C109" s="2" t="s">
        <v>523</v>
      </c>
      <c r="D109" s="2" t="s">
        <v>34</v>
      </c>
      <c r="E109" s="2" t="str">
        <f>UPPER(Padron_Establecimiento[[#This Row],[Sector]])</f>
        <v>PRIVADO</v>
      </c>
      <c r="F109" s="2" t="s">
        <v>23</v>
      </c>
      <c r="G109" s="2" t="s">
        <v>524</v>
      </c>
      <c r="H109" s="2" t="s">
        <v>525</v>
      </c>
      <c r="I109" s="2">
        <v>3462</v>
      </c>
      <c r="J109" s="3" t="s">
        <v>526</v>
      </c>
      <c r="K109" s="4">
        <v>18477</v>
      </c>
      <c r="L109" s="2">
        <v>1777</v>
      </c>
      <c r="M109">
        <f>IF(L109&lt;&gt;"", L109, "")</f>
        <v>1777</v>
      </c>
      <c r="N109" s="5">
        <f>IF(L109&lt;&gt;"", L109*20, "")</f>
        <v>35540</v>
      </c>
      <c r="O109" s="5">
        <f>IF(F109="Rural",N109*1.1,N109)</f>
        <v>35540</v>
      </c>
      <c r="P109" s="3">
        <v>7</v>
      </c>
    </row>
    <row r="110" spans="1:16" x14ac:dyDescent="0.25">
      <c r="A110" s="2" t="s">
        <v>21</v>
      </c>
      <c r="B110" s="2">
        <v>820048300</v>
      </c>
      <c r="C110" s="2" t="s">
        <v>531</v>
      </c>
      <c r="D110" s="2" t="s">
        <v>34</v>
      </c>
      <c r="E110" s="2" t="str">
        <f>UPPER(Padron_Establecimiento[[#This Row],[Sector]])</f>
        <v>PRIVADO</v>
      </c>
      <c r="F110" s="2" t="s">
        <v>23</v>
      </c>
      <c r="G110" s="2" t="s">
        <v>532</v>
      </c>
      <c r="H110" s="2" t="s">
        <v>190</v>
      </c>
      <c r="I110" s="2">
        <v>3496</v>
      </c>
      <c r="J110" s="3" t="s">
        <v>533</v>
      </c>
      <c r="K110" s="4">
        <v>29097</v>
      </c>
      <c r="L110" s="2">
        <v>4994</v>
      </c>
      <c r="M110">
        <f>IF(L110&lt;&gt;"", L110, "")</f>
        <v>4994</v>
      </c>
      <c r="N110" s="5">
        <f>IF(L110&lt;&gt;"", L110*20, "")</f>
        <v>99880</v>
      </c>
      <c r="O110" s="5">
        <f>IF(F110="Rural",N110*1.1,N110)</f>
        <v>99880</v>
      </c>
      <c r="P110" s="3">
        <v>10</v>
      </c>
    </row>
    <row r="111" spans="1:16" x14ac:dyDescent="0.25">
      <c r="A111" s="2" t="s">
        <v>21</v>
      </c>
      <c r="B111" s="2">
        <v>820379400</v>
      </c>
      <c r="C111" s="2" t="s">
        <v>756</v>
      </c>
      <c r="D111" s="2" t="s">
        <v>34</v>
      </c>
      <c r="E111" s="2" t="str">
        <f>UPPER(Padron_Establecimiento[[#This Row],[Sector]])</f>
        <v>PRIVADO</v>
      </c>
      <c r="F111" s="2" t="s">
        <v>23</v>
      </c>
      <c r="G111" s="2" t="s">
        <v>757</v>
      </c>
      <c r="H111" s="2" t="s">
        <v>25</v>
      </c>
      <c r="I111" s="2">
        <v>342</v>
      </c>
      <c r="J111" s="3" t="s">
        <v>758</v>
      </c>
      <c r="K111" s="4">
        <v>30376</v>
      </c>
      <c r="L111" s="2">
        <v>2569</v>
      </c>
      <c r="M111">
        <f>IF(L111&lt;&gt;"", L111, "")</f>
        <v>2569</v>
      </c>
      <c r="N111" s="5">
        <f>IF(L111&lt;&gt;"", L111*20, "")</f>
        <v>51380</v>
      </c>
      <c r="O111" s="5">
        <f>IF(F111="Rural",N111*1.1,N111)</f>
        <v>51380</v>
      </c>
      <c r="P111" s="3">
        <v>7</v>
      </c>
    </row>
    <row r="112" spans="1:16" x14ac:dyDescent="0.25">
      <c r="A112" s="2" t="s">
        <v>21</v>
      </c>
      <c r="B112" s="2">
        <v>820205700</v>
      </c>
      <c r="C112" s="2" t="s">
        <v>943</v>
      </c>
      <c r="D112" s="2" t="s">
        <v>34</v>
      </c>
      <c r="E112" s="2" t="str">
        <f>UPPER(Padron_Establecimiento[[#This Row],[Sector]])</f>
        <v>PRIVADO</v>
      </c>
      <c r="F112" s="2" t="s">
        <v>12</v>
      </c>
      <c r="G112" s="2" t="s">
        <v>944</v>
      </c>
      <c r="H112" s="2" t="s">
        <v>945</v>
      </c>
      <c r="I112" s="2">
        <v>3382</v>
      </c>
      <c r="J112" s="3" t="s">
        <v>946</v>
      </c>
      <c r="K112" s="4">
        <v>34330</v>
      </c>
      <c r="L112" s="2">
        <v>3845</v>
      </c>
      <c r="M112">
        <f>IF(L112&lt;&gt;"", L112, "")</f>
        <v>3845</v>
      </c>
      <c r="N112" s="5">
        <f>IF(L112&lt;&gt;"", L112*20, "")</f>
        <v>76900</v>
      </c>
      <c r="O112" s="5">
        <f>IF(F112="Rural",N112*1.1,N112)</f>
        <v>84590</v>
      </c>
      <c r="P112" s="3">
        <v>10</v>
      </c>
    </row>
    <row r="113" spans="1:16" x14ac:dyDescent="0.25">
      <c r="A113" s="2" t="s">
        <v>21</v>
      </c>
      <c r="B113" s="2">
        <v>820251700</v>
      </c>
      <c r="C113" s="2" t="s">
        <v>960</v>
      </c>
      <c r="D113" s="2" t="s">
        <v>34</v>
      </c>
      <c r="E113" s="2" t="str">
        <f>UPPER(Padron_Establecimiento[[#This Row],[Sector]])</f>
        <v>PRIVADO</v>
      </c>
      <c r="F113" s="2" t="s">
        <v>23</v>
      </c>
      <c r="G113" s="2" t="s">
        <v>961</v>
      </c>
      <c r="H113" s="2" t="s">
        <v>525</v>
      </c>
      <c r="I113" s="2">
        <v>3462</v>
      </c>
      <c r="J113" s="3" t="s">
        <v>962</v>
      </c>
      <c r="K113" s="4">
        <v>28062</v>
      </c>
      <c r="L113" s="2">
        <v>1504</v>
      </c>
      <c r="M113">
        <f>IF(L113&lt;&gt;"", L113, "")</f>
        <v>1504</v>
      </c>
      <c r="N113" s="5">
        <f>IF(L113&lt;&gt;"", L113*20, "")</f>
        <v>30080</v>
      </c>
      <c r="O113" s="5">
        <f>IF(F113="Rural",N113*1.1,N113)</f>
        <v>30080</v>
      </c>
      <c r="P113" s="3">
        <v>4</v>
      </c>
    </row>
    <row r="114" spans="1:16" x14ac:dyDescent="0.25">
      <c r="A114" s="2" t="s">
        <v>21</v>
      </c>
      <c r="B114" s="2">
        <v>820105500</v>
      </c>
      <c r="C114" s="2" t="s">
        <v>963</v>
      </c>
      <c r="D114" s="2" t="s">
        <v>34</v>
      </c>
      <c r="E114" s="2" t="str">
        <f>UPPER(Padron_Establecimiento[[#This Row],[Sector]])</f>
        <v>PRIVADO</v>
      </c>
      <c r="F114" s="2" t="s">
        <v>23</v>
      </c>
      <c r="G114" s="2" t="s">
        <v>964</v>
      </c>
      <c r="H114" s="2" t="s">
        <v>965</v>
      </c>
      <c r="I114" s="2">
        <v>3493</v>
      </c>
      <c r="J114" s="3" t="s">
        <v>966</v>
      </c>
      <c r="K114" s="4">
        <v>26805</v>
      </c>
      <c r="L114" s="2">
        <v>2387</v>
      </c>
      <c r="M114">
        <f>IF(L114&lt;&gt;"", L114, "")</f>
        <v>2387</v>
      </c>
      <c r="N114" s="5">
        <f>IF(L114&lt;&gt;"", L114*20, "")</f>
        <v>47740</v>
      </c>
      <c r="O114" s="5">
        <f>IF(F114="Rural",N114*1.1,N114)</f>
        <v>47740</v>
      </c>
      <c r="P114" s="3">
        <v>8</v>
      </c>
    </row>
    <row r="115" spans="1:16" x14ac:dyDescent="0.25">
      <c r="A115" s="2" t="s">
        <v>21</v>
      </c>
      <c r="B115" s="2">
        <v>820011900</v>
      </c>
      <c r="C115" s="2" t="s">
        <v>1150</v>
      </c>
      <c r="D115" s="2" t="s">
        <v>34</v>
      </c>
      <c r="E115" s="2" t="str">
        <f>UPPER(Padron_Establecimiento[[#This Row],[Sector]])</f>
        <v>PRIVADO</v>
      </c>
      <c r="F115" s="2" t="s">
        <v>23</v>
      </c>
      <c r="G115" s="2" t="s">
        <v>1151</v>
      </c>
      <c r="H115" s="2" t="s">
        <v>120</v>
      </c>
      <c r="I115" s="2">
        <v>341</v>
      </c>
      <c r="J115" s="3" t="s">
        <v>1152</v>
      </c>
      <c r="K115" s="4">
        <v>20831</v>
      </c>
      <c r="L115" s="2">
        <v>2490</v>
      </c>
      <c r="M115">
        <f>IF(L115&lt;&gt;"", L115, "")</f>
        <v>2490</v>
      </c>
      <c r="N115" s="5">
        <f>IF(L115&lt;&gt;"", L115*20, "")</f>
        <v>49800</v>
      </c>
      <c r="O115" s="5">
        <f>IF(F115="Rural",N115*1.1,N115)</f>
        <v>49800</v>
      </c>
      <c r="P115" s="3">
        <v>6</v>
      </c>
    </row>
    <row r="116" spans="1:16" x14ac:dyDescent="0.25">
      <c r="A116" s="2" t="s">
        <v>21</v>
      </c>
      <c r="B116" s="2">
        <v>820377900</v>
      </c>
      <c r="C116" s="2" t="s">
        <v>1258</v>
      </c>
      <c r="D116" s="2" t="s">
        <v>34</v>
      </c>
      <c r="E116" s="2" t="str">
        <f>UPPER(Padron_Establecimiento[[#This Row],[Sector]])</f>
        <v>PRIVADO</v>
      </c>
      <c r="F116" s="2" t="s">
        <v>23</v>
      </c>
      <c r="G116" s="2" t="s">
        <v>1259</v>
      </c>
      <c r="H116" s="2" t="s">
        <v>1260</v>
      </c>
      <c r="I116" s="2">
        <v>341</v>
      </c>
      <c r="J116" s="3" t="s">
        <v>1261</v>
      </c>
      <c r="K116" s="4">
        <v>20621</v>
      </c>
      <c r="L116" s="2">
        <v>1549</v>
      </c>
      <c r="M116">
        <f>IF(L116&lt;&gt;"", L116, "")</f>
        <v>1549</v>
      </c>
      <c r="N116" s="5">
        <f>IF(L116&lt;&gt;"", L116*20, "")</f>
        <v>30980</v>
      </c>
      <c r="O116" s="5">
        <f>IF(F116="Rural",N116*1.1,N116)</f>
        <v>30980</v>
      </c>
      <c r="P116" s="3">
        <v>7</v>
      </c>
    </row>
    <row r="117" spans="1:16" x14ac:dyDescent="0.25">
      <c r="A117" s="2" t="s">
        <v>21</v>
      </c>
      <c r="B117" s="2">
        <v>820318000</v>
      </c>
      <c r="C117" s="2" t="s">
        <v>1397</v>
      </c>
      <c r="D117" s="2" t="s">
        <v>34</v>
      </c>
      <c r="E117" s="2" t="str">
        <f>UPPER(Padron_Establecimiento[[#This Row],[Sector]])</f>
        <v>PRIVADO</v>
      </c>
      <c r="F117" s="2" t="s">
        <v>23</v>
      </c>
      <c r="G117" s="2" t="s">
        <v>1398</v>
      </c>
      <c r="H117" s="2" t="s">
        <v>120</v>
      </c>
      <c r="I117" s="2">
        <v>341</v>
      </c>
      <c r="J117" s="3" t="s">
        <v>1399</v>
      </c>
      <c r="K117" s="4">
        <v>27943</v>
      </c>
      <c r="L117" s="2">
        <v>1756</v>
      </c>
      <c r="M117">
        <f>IF(L117&lt;&gt;"", L117, "")</f>
        <v>1756</v>
      </c>
      <c r="N117" s="5">
        <f>IF(L117&lt;&gt;"", L117*20, "")</f>
        <v>35120</v>
      </c>
      <c r="O117" s="5">
        <f>IF(F117="Rural",N117*1.1,N117)</f>
        <v>35120</v>
      </c>
      <c r="P117" s="3">
        <v>8</v>
      </c>
    </row>
    <row r="118" spans="1:16" x14ac:dyDescent="0.25">
      <c r="A118" s="2" t="s">
        <v>21</v>
      </c>
      <c r="B118" s="2">
        <v>820459200</v>
      </c>
      <c r="C118" s="2" t="s">
        <v>1656</v>
      </c>
      <c r="D118" s="2" t="s">
        <v>34</v>
      </c>
      <c r="E118" s="2" t="str">
        <f>UPPER(Padron_Establecimiento[[#This Row],[Sector]])</f>
        <v>PRIVADO</v>
      </c>
      <c r="F118" s="2" t="s">
        <v>23</v>
      </c>
      <c r="G118" s="2" t="s">
        <v>1657</v>
      </c>
      <c r="H118" s="2" t="s">
        <v>25</v>
      </c>
      <c r="I118" s="2">
        <v>342</v>
      </c>
      <c r="J118" s="3" t="s">
        <v>1658</v>
      </c>
      <c r="K118" s="4">
        <v>29386</v>
      </c>
      <c r="L118" s="2">
        <v>4180</v>
      </c>
      <c r="M118">
        <f>IF(L118&lt;&gt;"", L118, "")</f>
        <v>4180</v>
      </c>
      <c r="N118" s="5">
        <f>IF(L118&lt;&gt;"", L118*20, "")</f>
        <v>83600</v>
      </c>
      <c r="O118" s="5">
        <f>IF(F118="Rural",N118*1.1,N118)</f>
        <v>83600</v>
      </c>
      <c r="P118" s="3">
        <v>10</v>
      </c>
    </row>
    <row r="119" spans="1:16" x14ac:dyDescent="0.25">
      <c r="A119" s="2" t="s">
        <v>21</v>
      </c>
      <c r="B119" s="2">
        <v>820312200</v>
      </c>
      <c r="C119" s="2" t="s">
        <v>1734</v>
      </c>
      <c r="D119" s="2" t="s">
        <v>34</v>
      </c>
      <c r="E119" s="2" t="str">
        <f>UPPER(Padron_Establecimiento[[#This Row],[Sector]])</f>
        <v>PRIVADO</v>
      </c>
      <c r="F119" s="2" t="s">
        <v>23</v>
      </c>
      <c r="G119" s="2" t="s">
        <v>1735</v>
      </c>
      <c r="H119" s="2" t="s">
        <v>1736</v>
      </c>
      <c r="I119" s="2">
        <v>3402</v>
      </c>
      <c r="J119" s="3" t="s">
        <v>1737</v>
      </c>
      <c r="K119" s="4">
        <v>28101</v>
      </c>
      <c r="L119" s="2">
        <v>4434</v>
      </c>
      <c r="M119">
        <f>IF(L119&lt;&gt;"", L119, "")</f>
        <v>4434</v>
      </c>
      <c r="N119" s="5">
        <f>IF(L119&lt;&gt;"", L119*20, "")</f>
        <v>88680</v>
      </c>
      <c r="O119" s="5">
        <f>IF(F119="Rural",N119*1.1,N119)</f>
        <v>88680</v>
      </c>
      <c r="P119" s="3">
        <v>5</v>
      </c>
    </row>
    <row r="120" spans="1:16" x14ac:dyDescent="0.25">
      <c r="A120" s="2" t="s">
        <v>21</v>
      </c>
      <c r="B120" s="2">
        <v>820061901</v>
      </c>
      <c r="C120" s="2" t="s">
        <v>2220</v>
      </c>
      <c r="D120" s="2" t="s">
        <v>34</v>
      </c>
      <c r="E120" s="2" t="str">
        <f>UPPER(Padron_Establecimiento[[#This Row],[Sector]])</f>
        <v>PRIVADO</v>
      </c>
      <c r="F120" s="2" t="s">
        <v>23</v>
      </c>
      <c r="G120" s="2" t="s">
        <v>2221</v>
      </c>
      <c r="H120" s="2" t="s">
        <v>120</v>
      </c>
      <c r="I120" s="2">
        <v>341</v>
      </c>
      <c r="J120" s="3" t="s">
        <v>2222</v>
      </c>
      <c r="K120" s="4">
        <v>32868</v>
      </c>
      <c r="L120" s="2">
        <v>4100</v>
      </c>
      <c r="M120">
        <f>IF(L120&lt;&gt;"", L120, "")</f>
        <v>4100</v>
      </c>
      <c r="N120" s="5">
        <f>IF(L120&lt;&gt;"", L120*20, "")</f>
        <v>82000</v>
      </c>
      <c r="O120" s="5">
        <f>IF(F120="Rural",N120*1.1,N120)</f>
        <v>82000</v>
      </c>
      <c r="P120" s="3">
        <v>6</v>
      </c>
    </row>
    <row r="121" spans="1:16" x14ac:dyDescent="0.25">
      <c r="A121" s="2" t="s">
        <v>21</v>
      </c>
      <c r="B121" s="2">
        <v>820010000</v>
      </c>
      <c r="C121" s="2" t="s">
        <v>2412</v>
      </c>
      <c r="D121" s="2" t="s">
        <v>34</v>
      </c>
      <c r="E121" s="2" t="str">
        <f>UPPER(Padron_Establecimiento[[#This Row],[Sector]])</f>
        <v>PRIVADO</v>
      </c>
      <c r="F121" s="2" t="s">
        <v>23</v>
      </c>
      <c r="G121" s="2" t="s">
        <v>2413</v>
      </c>
      <c r="H121" s="2" t="s">
        <v>2414</v>
      </c>
      <c r="I121" s="2">
        <v>3467</v>
      </c>
      <c r="J121" s="3" t="s">
        <v>2415</v>
      </c>
      <c r="K121" s="4">
        <v>33718</v>
      </c>
      <c r="L121" s="2">
        <v>3902</v>
      </c>
      <c r="M121">
        <f>IF(L121&lt;&gt;"", L121, "")</f>
        <v>3902</v>
      </c>
      <c r="N121" s="5">
        <f>IF(L121&lt;&gt;"", L121*20, "")</f>
        <v>78040</v>
      </c>
      <c r="O121" s="5">
        <f>IF(F121="Rural",N121*1.1,N121)</f>
        <v>78040</v>
      </c>
      <c r="P121" s="3">
        <v>3</v>
      </c>
    </row>
    <row r="122" spans="1:16" x14ac:dyDescent="0.25">
      <c r="A122" s="2" t="s">
        <v>21</v>
      </c>
      <c r="B122" s="2">
        <v>820267600</v>
      </c>
      <c r="C122" s="2" t="s">
        <v>2430</v>
      </c>
      <c r="D122" s="2" t="s">
        <v>34</v>
      </c>
      <c r="E122" s="2" t="str">
        <f>UPPER(Padron_Establecimiento[[#This Row],[Sector]])</f>
        <v>PRIVADO</v>
      </c>
      <c r="F122" s="2" t="s">
        <v>23</v>
      </c>
      <c r="G122" s="2" t="s">
        <v>2431</v>
      </c>
      <c r="H122" s="2" t="s">
        <v>120</v>
      </c>
      <c r="I122" s="2">
        <v>341</v>
      </c>
      <c r="J122" s="3" t="s">
        <v>2432</v>
      </c>
      <c r="K122" s="4">
        <v>19426</v>
      </c>
      <c r="L122" s="2">
        <v>4792</v>
      </c>
      <c r="M122">
        <f>IF(L122&lt;&gt;"", L122, "")</f>
        <v>4792</v>
      </c>
      <c r="N122" s="5">
        <f>IF(L122&lt;&gt;"", L122*20, "")</f>
        <v>95840</v>
      </c>
      <c r="O122" s="5">
        <f>IF(F122="Rural",N122*1.1,N122)</f>
        <v>95840</v>
      </c>
      <c r="P122" s="3">
        <v>6</v>
      </c>
    </row>
    <row r="123" spans="1:16" x14ac:dyDescent="0.25">
      <c r="A123" s="2" t="s">
        <v>21</v>
      </c>
      <c r="B123" s="2">
        <v>820303600</v>
      </c>
      <c r="C123" s="2" t="s">
        <v>2482</v>
      </c>
      <c r="D123" s="2" t="s">
        <v>34</v>
      </c>
      <c r="E123" s="2" t="str">
        <f>UPPER(Padron_Establecimiento[[#This Row],[Sector]])</f>
        <v>PRIVADO</v>
      </c>
      <c r="F123" s="2" t="s">
        <v>23</v>
      </c>
      <c r="G123" s="2" t="s">
        <v>2483</v>
      </c>
      <c r="H123" s="2" t="s">
        <v>664</v>
      </c>
      <c r="I123" s="2">
        <v>3464</v>
      </c>
      <c r="J123" s="3" t="s">
        <v>2484</v>
      </c>
      <c r="K123" s="4">
        <v>18780</v>
      </c>
      <c r="L123" s="2">
        <v>4878</v>
      </c>
      <c r="M123">
        <f>IF(L123&lt;&gt;"", L123, "")</f>
        <v>4878</v>
      </c>
      <c r="N123" s="5">
        <f>IF(L123&lt;&gt;"", L123*20, "")</f>
        <v>97560</v>
      </c>
      <c r="O123" s="5">
        <f>IF(F123="Rural",N123*1.1,N123)</f>
        <v>97560</v>
      </c>
      <c r="P123" s="3">
        <v>3</v>
      </c>
    </row>
    <row r="124" spans="1:16" x14ac:dyDescent="0.25">
      <c r="A124" s="2" t="s">
        <v>21</v>
      </c>
      <c r="B124" s="2">
        <v>820294400</v>
      </c>
      <c r="C124" s="2" t="s">
        <v>2574</v>
      </c>
      <c r="D124" s="2" t="s">
        <v>34</v>
      </c>
      <c r="E124" s="2" t="str">
        <f>UPPER(Padron_Establecimiento[[#This Row],[Sector]])</f>
        <v>PRIVADO</v>
      </c>
      <c r="F124" s="2" t="s">
        <v>12</v>
      </c>
      <c r="G124" s="2" t="s">
        <v>2575</v>
      </c>
      <c r="H124" s="2" t="s">
        <v>2576</v>
      </c>
      <c r="I124" s="2">
        <v>3404</v>
      </c>
      <c r="J124" s="3" t="s">
        <v>2577</v>
      </c>
      <c r="K124" s="4">
        <v>28636</v>
      </c>
      <c r="L124" s="2">
        <v>4496</v>
      </c>
      <c r="M124">
        <f>IF(L124&lt;&gt;"", L124, "")</f>
        <v>4496</v>
      </c>
      <c r="N124" s="5">
        <f>IF(L124&lt;&gt;"", L124*20, "")</f>
        <v>89920</v>
      </c>
      <c r="O124" s="5">
        <f>IF(F124="Rural",N124*1.1,N124)</f>
        <v>98912.000000000015</v>
      </c>
      <c r="P124" s="3">
        <v>4</v>
      </c>
    </row>
    <row r="125" spans="1:16" x14ac:dyDescent="0.25">
      <c r="A125" s="2" t="s">
        <v>21</v>
      </c>
      <c r="B125" s="2">
        <v>820467000</v>
      </c>
      <c r="C125" s="2" t="s">
        <v>2657</v>
      </c>
      <c r="D125" s="2" t="s">
        <v>34</v>
      </c>
      <c r="E125" s="2" t="str">
        <f>UPPER(Padron_Establecimiento[[#This Row],[Sector]])</f>
        <v>PRIVADO</v>
      </c>
      <c r="F125" s="2" t="s">
        <v>23</v>
      </c>
      <c r="G125" s="2" t="s">
        <v>2658</v>
      </c>
      <c r="H125" s="2" t="s">
        <v>2659</v>
      </c>
      <c r="I125" s="2">
        <v>3408</v>
      </c>
      <c r="J125" s="3" t="s">
        <v>2660</v>
      </c>
      <c r="K125" s="4">
        <v>26871</v>
      </c>
      <c r="L125" s="2">
        <v>2418</v>
      </c>
      <c r="M125">
        <f>IF(L125&lt;&gt;"", L125, "")</f>
        <v>2418</v>
      </c>
      <c r="N125" s="5">
        <f>IF(L125&lt;&gt;"", L125*20, "")</f>
        <v>48360</v>
      </c>
      <c r="O125" s="5">
        <f>IF(F125="Rural",N125*1.1,N125)</f>
        <v>48360</v>
      </c>
      <c r="P125" s="3">
        <v>6</v>
      </c>
    </row>
    <row r="126" spans="1:16" x14ac:dyDescent="0.25">
      <c r="A126" s="2" t="s">
        <v>21</v>
      </c>
      <c r="B126" s="2">
        <v>820114501</v>
      </c>
      <c r="C126" s="2" t="s">
        <v>2805</v>
      </c>
      <c r="D126" s="2" t="s">
        <v>34</v>
      </c>
      <c r="E126" s="2" t="str">
        <f>UPPER(Padron_Establecimiento[[#This Row],[Sector]])</f>
        <v>PRIVADO</v>
      </c>
      <c r="F126" s="2" t="s">
        <v>23</v>
      </c>
      <c r="G126" s="2" t="s">
        <v>2806</v>
      </c>
      <c r="H126" s="2" t="s">
        <v>25</v>
      </c>
      <c r="I126" s="2">
        <v>342</v>
      </c>
      <c r="J126" s="3" t="s">
        <v>2807</v>
      </c>
      <c r="K126" s="4">
        <v>29553</v>
      </c>
      <c r="L126" s="2">
        <v>2890</v>
      </c>
      <c r="M126">
        <f>IF(L126&lt;&gt;"", L126, "")</f>
        <v>2890</v>
      </c>
      <c r="N126" s="5">
        <f>IF(L126&lt;&gt;"", L126*20, "")</f>
        <v>57800</v>
      </c>
      <c r="O126" s="5">
        <f>IF(F126="Rural",N126*1.1,N126)</f>
        <v>57800</v>
      </c>
      <c r="P126" s="3">
        <v>8</v>
      </c>
    </row>
    <row r="127" spans="1:16" x14ac:dyDescent="0.25">
      <c r="A127" s="2" t="s">
        <v>21</v>
      </c>
      <c r="B127" s="2">
        <v>820221300</v>
      </c>
      <c r="C127" s="2" t="s">
        <v>2936</v>
      </c>
      <c r="D127" s="2" t="s">
        <v>34</v>
      </c>
      <c r="E127" s="2" t="str">
        <f>UPPER(Padron_Establecimiento[[#This Row],[Sector]])</f>
        <v>PRIVADO</v>
      </c>
      <c r="F127" s="2" t="s">
        <v>23</v>
      </c>
      <c r="G127" s="2" t="s">
        <v>2937</v>
      </c>
      <c r="H127" s="2" t="s">
        <v>2938</v>
      </c>
      <c r="I127" s="2">
        <v>3562</v>
      </c>
      <c r="J127" s="3" t="s">
        <v>2939</v>
      </c>
      <c r="K127" s="4">
        <v>18032</v>
      </c>
      <c r="L127" s="2">
        <v>4485</v>
      </c>
      <c r="M127">
        <f>IF(L127&lt;&gt;"", L127, "")</f>
        <v>4485</v>
      </c>
      <c r="N127" s="5">
        <f>IF(L127&lt;&gt;"", L127*20, "")</f>
        <v>89700</v>
      </c>
      <c r="O127" s="5">
        <f>IF(F127="Rural",N127*1.1,N127)</f>
        <v>89700</v>
      </c>
      <c r="P127" s="3">
        <v>9</v>
      </c>
    </row>
    <row r="128" spans="1:16" x14ac:dyDescent="0.25">
      <c r="A128" s="2" t="s">
        <v>21</v>
      </c>
      <c r="B128" s="2">
        <v>820310400</v>
      </c>
      <c r="C128" s="2" t="s">
        <v>3093</v>
      </c>
      <c r="D128" s="2" t="s">
        <v>34</v>
      </c>
      <c r="E128" s="2" t="str">
        <f>UPPER(Padron_Establecimiento[[#This Row],[Sector]])</f>
        <v>PRIVADO</v>
      </c>
      <c r="F128" s="2" t="s">
        <v>23</v>
      </c>
      <c r="G128" s="2" t="s">
        <v>3094</v>
      </c>
      <c r="H128" s="2" t="s">
        <v>3095</v>
      </c>
      <c r="I128" s="2">
        <v>3482</v>
      </c>
      <c r="J128" s="3" t="s">
        <v>3096</v>
      </c>
      <c r="K128" s="4">
        <v>33179</v>
      </c>
      <c r="L128" s="2">
        <v>4004</v>
      </c>
      <c r="M128">
        <f>IF(L128&lt;&gt;"", L128, "")</f>
        <v>4004</v>
      </c>
      <c r="N128" s="5">
        <f>IF(L128&lt;&gt;"", L128*20, "")</f>
        <v>80080</v>
      </c>
      <c r="O128" s="5">
        <f>IF(F128="Rural",N128*1.1,N128)</f>
        <v>80080</v>
      </c>
      <c r="P128" s="3">
        <v>5</v>
      </c>
    </row>
    <row r="129" spans="1:16" x14ac:dyDescent="0.25">
      <c r="A129" s="2" t="s">
        <v>21</v>
      </c>
      <c r="B129" s="2">
        <v>820261900</v>
      </c>
      <c r="C129" s="2" t="s">
        <v>3160</v>
      </c>
      <c r="D129" s="2" t="s">
        <v>34</v>
      </c>
      <c r="E129" s="2" t="str">
        <f>UPPER(Padron_Establecimiento[[#This Row],[Sector]])</f>
        <v>PRIVADO</v>
      </c>
      <c r="F129" s="2" t="s">
        <v>23</v>
      </c>
      <c r="G129" s="2" t="s">
        <v>3161</v>
      </c>
      <c r="H129" s="2" t="s">
        <v>120</v>
      </c>
      <c r="I129" s="2">
        <v>341</v>
      </c>
      <c r="J129" s="3" t="s">
        <v>3162</v>
      </c>
      <c r="K129" s="4">
        <v>29904</v>
      </c>
      <c r="L129" s="2">
        <v>3801</v>
      </c>
      <c r="M129">
        <f>IF(L129&lt;&gt;"", L129, "")</f>
        <v>3801</v>
      </c>
      <c r="N129" s="5">
        <f>IF(L129&lt;&gt;"", L129*20, "")</f>
        <v>76020</v>
      </c>
      <c r="O129" s="5">
        <f>IF(F129="Rural",N129*1.1,N129)</f>
        <v>76020</v>
      </c>
      <c r="P129" s="3">
        <v>9</v>
      </c>
    </row>
    <row r="130" spans="1:16" x14ac:dyDescent="0.25">
      <c r="A130" s="2" t="s">
        <v>9</v>
      </c>
      <c r="B130" s="2">
        <v>860145600</v>
      </c>
      <c r="C130" s="2" t="s">
        <v>609</v>
      </c>
      <c r="D130" s="2" t="s">
        <v>34</v>
      </c>
      <c r="E130" s="2" t="str">
        <f>UPPER(Padron_Establecimiento[[#This Row],[Sector]])</f>
        <v>PRIVADO</v>
      </c>
      <c r="F130" s="2" t="s">
        <v>12</v>
      </c>
      <c r="G130" s="2" t="s">
        <v>610</v>
      </c>
      <c r="H130" s="2" t="s">
        <v>611</v>
      </c>
      <c r="I130" s="2">
        <v>385</v>
      </c>
      <c r="J130" s="3" t="s">
        <v>612</v>
      </c>
      <c r="K130" s="4">
        <v>18981</v>
      </c>
      <c r="L130" s="2">
        <v>2986</v>
      </c>
      <c r="M130">
        <f>IF(L130&lt;&gt;"", L130, "")</f>
        <v>2986</v>
      </c>
      <c r="N130" s="5">
        <f>IF(L130&lt;&gt;"", L130*20, "")</f>
        <v>59720</v>
      </c>
      <c r="O130" s="5">
        <f>IF(F130="Rural",N130*1.1,N130)</f>
        <v>65692</v>
      </c>
      <c r="P130" s="3">
        <v>4</v>
      </c>
    </row>
    <row r="131" spans="1:16" x14ac:dyDescent="0.25">
      <c r="A131" s="2" t="s">
        <v>9</v>
      </c>
      <c r="B131" s="2">
        <v>860175900</v>
      </c>
      <c r="C131" s="2" t="s">
        <v>914</v>
      </c>
      <c r="D131" s="2" t="s">
        <v>34</v>
      </c>
      <c r="E131" s="2" t="str">
        <f>UPPER(Padron_Establecimiento[[#This Row],[Sector]])</f>
        <v>PRIVADO</v>
      </c>
      <c r="F131" s="2" t="s">
        <v>23</v>
      </c>
      <c r="G131" s="2" t="s">
        <v>915</v>
      </c>
      <c r="H131" s="2" t="s">
        <v>14</v>
      </c>
      <c r="I131" s="2">
        <v>385</v>
      </c>
      <c r="J131" s="3" t="s">
        <v>916</v>
      </c>
      <c r="K131" s="4">
        <v>20428</v>
      </c>
      <c r="L131" s="2">
        <v>4732</v>
      </c>
      <c r="M131">
        <f>IF(L131&lt;&gt;"", L131, "")</f>
        <v>4732</v>
      </c>
      <c r="N131" s="5">
        <f>IF(L131&lt;&gt;"", L131*20, "")</f>
        <v>94640</v>
      </c>
      <c r="O131" s="5">
        <f>IF(F131="Rural",N131*1.1,N131)</f>
        <v>94640</v>
      </c>
      <c r="P131" s="3">
        <v>7</v>
      </c>
    </row>
    <row r="132" spans="1:16" x14ac:dyDescent="0.25">
      <c r="A132" s="2" t="s">
        <v>9</v>
      </c>
      <c r="B132" s="2">
        <v>860158300</v>
      </c>
      <c r="C132" s="2" t="s">
        <v>1341</v>
      </c>
      <c r="D132" s="2" t="s">
        <v>34</v>
      </c>
      <c r="E132" s="2" t="str">
        <f>UPPER(Padron_Establecimiento[[#This Row],[Sector]])</f>
        <v>PRIVADO</v>
      </c>
      <c r="F132" s="2" t="s">
        <v>23</v>
      </c>
      <c r="G132" s="2" t="s">
        <v>1342</v>
      </c>
      <c r="H132" s="2" t="s">
        <v>14</v>
      </c>
      <c r="I132" s="2">
        <v>385</v>
      </c>
      <c r="J132" s="3" t="s">
        <v>1343</v>
      </c>
      <c r="K132" s="4">
        <v>30507</v>
      </c>
      <c r="L132" s="2">
        <v>3018</v>
      </c>
      <c r="M132">
        <f>IF(L132&lt;&gt;"", L132, "")</f>
        <v>3018</v>
      </c>
      <c r="N132" s="5">
        <f>IF(L132&lt;&gt;"", L132*20, "")</f>
        <v>60360</v>
      </c>
      <c r="O132" s="5">
        <f>IF(F132="Rural",N132*1.1,N132)</f>
        <v>60360</v>
      </c>
      <c r="P132" s="3">
        <v>6</v>
      </c>
    </row>
    <row r="133" spans="1:16" x14ac:dyDescent="0.25">
      <c r="A133" s="2" t="s">
        <v>9</v>
      </c>
      <c r="B133" s="2">
        <v>860135600</v>
      </c>
      <c r="C133" s="2" t="s">
        <v>1536</v>
      </c>
      <c r="D133" s="2" t="s">
        <v>34</v>
      </c>
      <c r="E133" s="2" t="str">
        <f>UPPER(Padron_Establecimiento[[#This Row],[Sector]])</f>
        <v>PRIVADO</v>
      </c>
      <c r="F133" s="2" t="s">
        <v>23</v>
      </c>
      <c r="G133" s="2" t="s">
        <v>1537</v>
      </c>
      <c r="H133" s="2" t="s">
        <v>14</v>
      </c>
      <c r="I133" s="2"/>
      <c r="J133" s="3" t="s">
        <v>1538</v>
      </c>
      <c r="K133" s="4">
        <v>18519</v>
      </c>
      <c r="L133" s="2">
        <v>2517</v>
      </c>
      <c r="M133">
        <f>IF(L133&lt;&gt;"", L133, "")</f>
        <v>2517</v>
      </c>
      <c r="N133" s="5">
        <f>IF(L133&lt;&gt;"", L133*20, "")</f>
        <v>50340</v>
      </c>
      <c r="O133" s="5">
        <f>IF(F133="Rural",N133*1.1,N133)</f>
        <v>50340</v>
      </c>
      <c r="P133" s="3">
        <v>3</v>
      </c>
    </row>
    <row r="134" spans="1:16" x14ac:dyDescent="0.25">
      <c r="A134" s="2" t="s">
        <v>9</v>
      </c>
      <c r="B134" s="2">
        <v>860189700</v>
      </c>
      <c r="C134" s="2" t="s">
        <v>2427</v>
      </c>
      <c r="D134" s="2" t="s">
        <v>34</v>
      </c>
      <c r="E134" s="2" t="str">
        <f>UPPER(Padron_Establecimiento[[#This Row],[Sector]])</f>
        <v>PRIVADO</v>
      </c>
      <c r="F134" s="2" t="s">
        <v>23</v>
      </c>
      <c r="G134" s="2" t="s">
        <v>2428</v>
      </c>
      <c r="H134" s="2" t="s">
        <v>14</v>
      </c>
      <c r="I134" s="2">
        <v>385</v>
      </c>
      <c r="J134" s="3" t="s">
        <v>2429</v>
      </c>
      <c r="K134" s="4">
        <v>29553</v>
      </c>
      <c r="L134" s="2">
        <v>4080</v>
      </c>
      <c r="M134">
        <f>IF(L134&lt;&gt;"", L134, "")</f>
        <v>4080</v>
      </c>
      <c r="N134" s="5">
        <f>IF(L134&lt;&gt;"", L134*20, "")</f>
        <v>81600</v>
      </c>
      <c r="O134" s="5">
        <f>IF(F134="Rural",N134*1.1,N134)</f>
        <v>81600</v>
      </c>
      <c r="P134" s="3">
        <v>4</v>
      </c>
    </row>
    <row r="135" spans="1:16" x14ac:dyDescent="0.25">
      <c r="A135" s="2" t="s">
        <v>9</v>
      </c>
      <c r="B135" s="2">
        <v>860220600</v>
      </c>
      <c r="C135" s="2" t="s">
        <v>2582</v>
      </c>
      <c r="D135" s="2" t="s">
        <v>34</v>
      </c>
      <c r="E135" s="2" t="str">
        <f>UPPER(Padron_Establecimiento[[#This Row],[Sector]])</f>
        <v>PRIVADO</v>
      </c>
      <c r="F135" s="2" t="s">
        <v>23</v>
      </c>
      <c r="G135" s="2" t="s">
        <v>2583</v>
      </c>
      <c r="H135" s="2" t="s">
        <v>15</v>
      </c>
      <c r="I135" s="2"/>
      <c r="J135" s="3" t="s">
        <v>15</v>
      </c>
      <c r="K135" s="4">
        <v>31574</v>
      </c>
      <c r="L135" s="2">
        <v>4073</v>
      </c>
      <c r="M135">
        <f>IF(L135&lt;&gt;"", L135, "")</f>
        <v>4073</v>
      </c>
      <c r="N135" s="5">
        <f>IF(L135&lt;&gt;"", L135*20, "")</f>
        <v>81460</v>
      </c>
      <c r="O135" s="5">
        <f>IF(F135="Rural",N135*1.1,N135)</f>
        <v>81460</v>
      </c>
      <c r="P135" s="3">
        <v>6</v>
      </c>
    </row>
    <row r="136" spans="1:16" x14ac:dyDescent="0.25">
      <c r="A136" s="2" t="s">
        <v>9</v>
      </c>
      <c r="B136" s="2">
        <v>860157000</v>
      </c>
      <c r="C136" s="2" t="s">
        <v>3144</v>
      </c>
      <c r="D136" s="2" t="s">
        <v>34</v>
      </c>
      <c r="E136" s="2" t="str">
        <f>UPPER(Padron_Establecimiento[[#This Row],[Sector]])</f>
        <v>PRIVADO</v>
      </c>
      <c r="F136" s="2" t="s">
        <v>12</v>
      </c>
      <c r="G136" s="2" t="s">
        <v>3145</v>
      </c>
      <c r="H136" s="2" t="s">
        <v>3146</v>
      </c>
      <c r="I136" s="2">
        <v>385</v>
      </c>
      <c r="J136" s="3" t="s">
        <v>3147</v>
      </c>
      <c r="K136" s="4">
        <v>23225</v>
      </c>
      <c r="L136" s="2">
        <v>2100</v>
      </c>
      <c r="M136">
        <f>IF(L136&lt;&gt;"", L136, "")</f>
        <v>2100</v>
      </c>
      <c r="N136" s="5">
        <f>IF(L136&lt;&gt;"", L136*20, "")</f>
        <v>42000</v>
      </c>
      <c r="O136" s="5">
        <f>IF(F136="Rural",N136*1.1,N136)</f>
        <v>46200.000000000007</v>
      </c>
      <c r="P136" s="3">
        <v>5</v>
      </c>
    </row>
    <row r="137" spans="1:16" x14ac:dyDescent="0.25">
      <c r="A137" s="2" t="s">
        <v>1187</v>
      </c>
      <c r="B137" s="2">
        <v>940006300</v>
      </c>
      <c r="C137" s="2" t="s">
        <v>1963</v>
      </c>
      <c r="D137" s="2" t="s">
        <v>34</v>
      </c>
      <c r="E137" s="2" t="str">
        <f>UPPER(Padron_Establecimiento[[#This Row],[Sector]])</f>
        <v>PRIVADO</v>
      </c>
      <c r="F137" s="2" t="s">
        <v>23</v>
      </c>
      <c r="G137" s="2" t="s">
        <v>1964</v>
      </c>
      <c r="H137" s="2" t="s">
        <v>1965</v>
      </c>
      <c r="I137" s="2">
        <v>2901</v>
      </c>
      <c r="J137" s="3" t="s">
        <v>1966</v>
      </c>
      <c r="K137" s="4">
        <v>28914</v>
      </c>
      <c r="L137" s="2">
        <v>4575</v>
      </c>
      <c r="M137">
        <f>IF(L137&lt;&gt;"", L137, "")</f>
        <v>4575</v>
      </c>
      <c r="N137" s="5">
        <f>IF(L137&lt;&gt;"", L137*20, "")</f>
        <v>91500</v>
      </c>
      <c r="O137" s="5">
        <f>IF(F137="Rural",N137*1.1,N137)</f>
        <v>91500</v>
      </c>
      <c r="P137" s="3">
        <v>10</v>
      </c>
    </row>
    <row r="138" spans="1:16" x14ac:dyDescent="0.25">
      <c r="A138" s="2" t="s">
        <v>1187</v>
      </c>
      <c r="B138" s="2">
        <v>940001600</v>
      </c>
      <c r="C138" s="2" t="s">
        <v>3105</v>
      </c>
      <c r="D138" s="2" t="s">
        <v>34</v>
      </c>
      <c r="E138" s="2" t="str">
        <f>UPPER(Padron_Establecimiento[[#This Row],[Sector]])</f>
        <v>PRIVADO</v>
      </c>
      <c r="F138" s="2" t="s">
        <v>23</v>
      </c>
      <c r="G138" s="2" t="s">
        <v>3106</v>
      </c>
      <c r="H138" s="2" t="s">
        <v>1965</v>
      </c>
      <c r="I138" s="2">
        <v>2901</v>
      </c>
      <c r="J138" s="3" t="s">
        <v>3107</v>
      </c>
      <c r="K138" s="4">
        <v>20203</v>
      </c>
      <c r="L138" s="2">
        <v>4647</v>
      </c>
      <c r="M138">
        <f>IF(L138&lt;&gt;"", L138, "")</f>
        <v>4647</v>
      </c>
      <c r="N138" s="5">
        <f>IF(L138&lt;&gt;"", L138*20, "")</f>
        <v>92940</v>
      </c>
      <c r="O138" s="5">
        <f>IF(F138="Rural",N138*1.1,N138)</f>
        <v>92940</v>
      </c>
      <c r="P138" s="3">
        <v>6</v>
      </c>
    </row>
    <row r="139" spans="1:16" x14ac:dyDescent="0.25">
      <c r="A139" s="2" t="s">
        <v>27</v>
      </c>
      <c r="B139" s="2">
        <v>700016201</v>
      </c>
      <c r="C139" s="2" t="s">
        <v>103</v>
      </c>
      <c r="D139" s="2" t="s">
        <v>34</v>
      </c>
      <c r="E139" s="2" t="str">
        <f>UPPER(Padron_Establecimiento[[#This Row],[Sector]])</f>
        <v>PRIVADO</v>
      </c>
      <c r="F139" s="2" t="s">
        <v>23</v>
      </c>
      <c r="G139" s="2" t="s">
        <v>104</v>
      </c>
      <c r="H139" s="2" t="s">
        <v>105</v>
      </c>
      <c r="I139" s="2">
        <v>0</v>
      </c>
      <c r="J139" s="3" t="s">
        <v>106</v>
      </c>
      <c r="K139" s="4">
        <v>24717</v>
      </c>
      <c r="L139" s="2">
        <v>4776</v>
      </c>
      <c r="M139">
        <f>IF(L139&lt;&gt;"", L139, "")</f>
        <v>4776</v>
      </c>
      <c r="N139" s="5">
        <f>IF(L139&lt;&gt;"", L139*20, "")</f>
        <v>95520</v>
      </c>
      <c r="O139" s="5">
        <f>IF(F139="Rural",N139*1.1,N139)</f>
        <v>95520</v>
      </c>
      <c r="P139" s="3">
        <v>10</v>
      </c>
    </row>
    <row r="140" spans="1:16" x14ac:dyDescent="0.25">
      <c r="A140" s="2" t="s">
        <v>27</v>
      </c>
      <c r="B140" s="2">
        <v>900220400</v>
      </c>
      <c r="C140" s="2" t="s">
        <v>205</v>
      </c>
      <c r="D140" s="2" t="s">
        <v>34</v>
      </c>
      <c r="E140" s="2" t="str">
        <f>UPPER(Padron_Establecimiento[[#This Row],[Sector]])</f>
        <v>PRIVADO</v>
      </c>
      <c r="F140" s="2" t="s">
        <v>23</v>
      </c>
      <c r="G140" s="2" t="s">
        <v>206</v>
      </c>
      <c r="H140" s="2" t="s">
        <v>15</v>
      </c>
      <c r="I140" s="2">
        <v>0</v>
      </c>
      <c r="J140" s="3" t="s">
        <v>207</v>
      </c>
      <c r="K140" s="4">
        <v>24377</v>
      </c>
      <c r="L140" s="2">
        <v>3892</v>
      </c>
      <c r="M140">
        <f>IF(L140&lt;&gt;"", L140, "")</f>
        <v>3892</v>
      </c>
      <c r="N140" s="5">
        <f>IF(L140&lt;&gt;"", L140*20, "")</f>
        <v>77840</v>
      </c>
      <c r="O140" s="5">
        <f>IF(F140="Rural",N140*1.1,N140)</f>
        <v>77840</v>
      </c>
      <c r="P140" s="3">
        <v>3</v>
      </c>
    </row>
    <row r="141" spans="1:16" x14ac:dyDescent="0.25">
      <c r="A141" s="2" t="s">
        <v>27</v>
      </c>
      <c r="B141" s="2">
        <v>900179500</v>
      </c>
      <c r="C141" s="2" t="s">
        <v>261</v>
      </c>
      <c r="D141" s="2" t="s">
        <v>34</v>
      </c>
      <c r="E141" s="2" t="str">
        <f>UPPER(Padron_Establecimiento[[#This Row],[Sector]])</f>
        <v>PRIVADO</v>
      </c>
      <c r="F141" s="2" t="s">
        <v>23</v>
      </c>
      <c r="G141" s="2" t="s">
        <v>262</v>
      </c>
      <c r="H141" s="2" t="s">
        <v>225</v>
      </c>
      <c r="I141" s="2"/>
      <c r="J141" s="3" t="s">
        <v>263</v>
      </c>
      <c r="K141" s="4">
        <v>24709</v>
      </c>
      <c r="L141" s="2">
        <v>2015</v>
      </c>
      <c r="M141">
        <f>IF(L141&lt;&gt;"", L141, "")</f>
        <v>2015</v>
      </c>
      <c r="N141" s="5">
        <f>IF(L141&lt;&gt;"", L141*20, "")</f>
        <v>40300</v>
      </c>
      <c r="O141" s="5">
        <f>IF(F141="Rural",N141*1.1,N141)</f>
        <v>40300</v>
      </c>
      <c r="P141" s="3">
        <v>3</v>
      </c>
    </row>
    <row r="142" spans="1:16" x14ac:dyDescent="0.25">
      <c r="A142" s="2" t="s">
        <v>27</v>
      </c>
      <c r="B142" s="2">
        <v>900184800</v>
      </c>
      <c r="C142" s="2" t="s">
        <v>350</v>
      </c>
      <c r="D142" s="2" t="s">
        <v>34</v>
      </c>
      <c r="E142" s="2" t="str">
        <f>UPPER(Padron_Establecimiento[[#This Row],[Sector]])</f>
        <v>PRIVADO</v>
      </c>
      <c r="F142" s="2" t="s">
        <v>23</v>
      </c>
      <c r="G142" s="2" t="s">
        <v>351</v>
      </c>
      <c r="H142" s="2" t="s">
        <v>225</v>
      </c>
      <c r="I142" s="2"/>
      <c r="J142" s="3" t="s">
        <v>352</v>
      </c>
      <c r="K142" s="4">
        <v>26697</v>
      </c>
      <c r="L142" s="2">
        <v>3680</v>
      </c>
      <c r="M142">
        <f>IF(L142&lt;&gt;"", L142, "")</f>
        <v>3680</v>
      </c>
      <c r="N142" s="5">
        <f>IF(L142&lt;&gt;"", L142*20, "")</f>
        <v>73600</v>
      </c>
      <c r="O142" s="5">
        <f>IF(F142="Rural",N142*1.1,N142)</f>
        <v>73600</v>
      </c>
      <c r="P142" s="3">
        <v>4</v>
      </c>
    </row>
    <row r="143" spans="1:16" x14ac:dyDescent="0.25">
      <c r="A143" s="2" t="s">
        <v>27</v>
      </c>
      <c r="B143" s="2">
        <v>900178400</v>
      </c>
      <c r="C143" s="2" t="s">
        <v>453</v>
      </c>
      <c r="D143" s="2" t="s">
        <v>34</v>
      </c>
      <c r="E143" s="2" t="str">
        <f>UPPER(Padron_Establecimiento[[#This Row],[Sector]])</f>
        <v>PRIVADO</v>
      </c>
      <c r="F143" s="2" t="s">
        <v>23</v>
      </c>
      <c r="G143" s="2" t="s">
        <v>454</v>
      </c>
      <c r="H143" s="2" t="s">
        <v>225</v>
      </c>
      <c r="I143" s="2">
        <v>381</v>
      </c>
      <c r="J143" s="3" t="s">
        <v>455</v>
      </c>
      <c r="K143" s="4">
        <v>28865</v>
      </c>
      <c r="L143" s="2">
        <v>4266</v>
      </c>
      <c r="M143">
        <f>IF(L143&lt;&gt;"", L143, "")</f>
        <v>4266</v>
      </c>
      <c r="N143" s="5">
        <f>IF(L143&lt;&gt;"", L143*20, "")</f>
        <v>85320</v>
      </c>
      <c r="O143" s="5">
        <f>IF(F143="Rural",N143*1.1,N143)</f>
        <v>85320</v>
      </c>
      <c r="P143" s="3">
        <v>9</v>
      </c>
    </row>
    <row r="144" spans="1:16" x14ac:dyDescent="0.25">
      <c r="A144" s="2" t="s">
        <v>27</v>
      </c>
      <c r="B144" s="2">
        <v>900182900</v>
      </c>
      <c r="C144" s="2" t="s">
        <v>616</v>
      </c>
      <c r="D144" s="2" t="s">
        <v>34</v>
      </c>
      <c r="E144" s="2" t="str">
        <f>UPPER(Padron_Establecimiento[[#This Row],[Sector]])</f>
        <v>PRIVADO</v>
      </c>
      <c r="F144" s="2" t="s">
        <v>23</v>
      </c>
      <c r="G144" s="2" t="s">
        <v>617</v>
      </c>
      <c r="H144" s="2" t="s">
        <v>225</v>
      </c>
      <c r="I144" s="2">
        <v>0</v>
      </c>
      <c r="J144" s="3" t="s">
        <v>618</v>
      </c>
      <c r="K144" s="4">
        <v>18532</v>
      </c>
      <c r="L144" s="2">
        <v>3603</v>
      </c>
      <c r="M144">
        <f>IF(L144&lt;&gt;"", L144, "")</f>
        <v>3603</v>
      </c>
      <c r="N144" s="5">
        <f>IF(L144&lt;&gt;"", L144*20, "")</f>
        <v>72060</v>
      </c>
      <c r="O144" s="5">
        <f>IF(F144="Rural",N144*1.1,N144)</f>
        <v>72060</v>
      </c>
      <c r="P144" s="3">
        <v>4</v>
      </c>
    </row>
    <row r="145" spans="1:16" x14ac:dyDescent="0.25">
      <c r="A145" s="2" t="s">
        <v>27</v>
      </c>
      <c r="B145" s="2">
        <v>900185300</v>
      </c>
      <c r="C145" s="2" t="s">
        <v>1176</v>
      </c>
      <c r="D145" s="2" t="s">
        <v>34</v>
      </c>
      <c r="E145" s="2" t="str">
        <f>UPPER(Padron_Establecimiento[[#This Row],[Sector]])</f>
        <v>PRIVADO</v>
      </c>
      <c r="F145" s="2" t="s">
        <v>23</v>
      </c>
      <c r="G145" s="2" t="s">
        <v>1177</v>
      </c>
      <c r="H145" s="2" t="s">
        <v>1178</v>
      </c>
      <c r="I145" s="2">
        <v>381</v>
      </c>
      <c r="J145" s="3" t="s">
        <v>1179</v>
      </c>
      <c r="K145" s="4">
        <v>25633</v>
      </c>
      <c r="L145" s="2">
        <v>2481</v>
      </c>
      <c r="M145">
        <f>IF(L145&lt;&gt;"", L145, "")</f>
        <v>2481</v>
      </c>
      <c r="N145" s="5">
        <f>IF(L145&lt;&gt;"", L145*20, "")</f>
        <v>49620</v>
      </c>
      <c r="O145" s="5">
        <f>IF(F145="Rural",N145*1.1,N145)</f>
        <v>49620</v>
      </c>
      <c r="P145" s="3">
        <v>8</v>
      </c>
    </row>
    <row r="146" spans="1:16" x14ac:dyDescent="0.25">
      <c r="A146" s="2" t="s">
        <v>27</v>
      </c>
      <c r="B146" s="2">
        <v>900197900</v>
      </c>
      <c r="C146" s="2" t="s">
        <v>1410</v>
      </c>
      <c r="D146" s="2" t="s">
        <v>34</v>
      </c>
      <c r="E146" s="2" t="str">
        <f>UPPER(Padron_Establecimiento[[#This Row],[Sector]])</f>
        <v>PRIVADO</v>
      </c>
      <c r="F146" s="2" t="s">
        <v>23</v>
      </c>
      <c r="G146" s="2" t="s">
        <v>1411</v>
      </c>
      <c r="H146" s="2" t="s">
        <v>225</v>
      </c>
      <c r="I146" s="2">
        <v>0</v>
      </c>
      <c r="J146" s="3" t="s">
        <v>1412</v>
      </c>
      <c r="K146" s="4">
        <v>29784</v>
      </c>
      <c r="L146" s="2">
        <v>2358</v>
      </c>
      <c r="M146">
        <f>IF(L146&lt;&gt;"", L146, "")</f>
        <v>2358</v>
      </c>
      <c r="N146" s="5">
        <f>IF(L146&lt;&gt;"", L146*20, "")</f>
        <v>47160</v>
      </c>
      <c r="O146" s="5">
        <f>IF(F146="Rural",N146*1.1,N146)</f>
        <v>47160</v>
      </c>
      <c r="P146" s="3">
        <v>4</v>
      </c>
    </row>
    <row r="147" spans="1:16" x14ac:dyDescent="0.25">
      <c r="A147" s="2" t="s">
        <v>27</v>
      </c>
      <c r="B147" s="2">
        <v>900085900</v>
      </c>
      <c r="C147" s="2" t="s">
        <v>1706</v>
      </c>
      <c r="D147" s="2" t="s">
        <v>34</v>
      </c>
      <c r="E147" s="2" t="str">
        <f>UPPER(Padron_Establecimiento[[#This Row],[Sector]])</f>
        <v>PRIVADO</v>
      </c>
      <c r="F147" s="2" t="s">
        <v>23</v>
      </c>
      <c r="G147" s="2" t="s">
        <v>1707</v>
      </c>
      <c r="H147" s="2" t="s">
        <v>30</v>
      </c>
      <c r="I147" s="2">
        <v>0</v>
      </c>
      <c r="J147" s="3" t="s">
        <v>212</v>
      </c>
      <c r="K147" s="4">
        <v>24800</v>
      </c>
      <c r="L147" s="2">
        <v>4630</v>
      </c>
      <c r="M147">
        <f>IF(L147&lt;&gt;"", L147, "")</f>
        <v>4630</v>
      </c>
      <c r="N147" s="5">
        <f>IF(L147&lt;&gt;"", L147*20, "")</f>
        <v>92600</v>
      </c>
      <c r="O147" s="5">
        <f>IF(F147="Rural",N147*1.1,N147)</f>
        <v>92600</v>
      </c>
      <c r="P147" s="3">
        <v>7</v>
      </c>
    </row>
    <row r="148" spans="1:16" x14ac:dyDescent="0.25">
      <c r="A148" s="2" t="s">
        <v>27</v>
      </c>
      <c r="B148" s="2">
        <v>900077100</v>
      </c>
      <c r="C148" s="2" t="s">
        <v>1812</v>
      </c>
      <c r="D148" s="2" t="s">
        <v>34</v>
      </c>
      <c r="E148" s="2" t="str">
        <f>UPPER(Padron_Establecimiento[[#This Row],[Sector]])</f>
        <v>PRIVADO</v>
      </c>
      <c r="F148" s="2" t="s">
        <v>23</v>
      </c>
      <c r="G148" s="2" t="s">
        <v>1813</v>
      </c>
      <c r="H148" s="2" t="s">
        <v>1814</v>
      </c>
      <c r="I148" s="2">
        <v>381</v>
      </c>
      <c r="J148" s="3" t="s">
        <v>1815</v>
      </c>
      <c r="K148" s="4">
        <v>30700</v>
      </c>
      <c r="L148" s="2">
        <v>4097</v>
      </c>
      <c r="M148">
        <f>IF(L148&lt;&gt;"", L148, "")</f>
        <v>4097</v>
      </c>
      <c r="N148" s="5">
        <f>IF(L148&lt;&gt;"", L148*20, "")</f>
        <v>81940</v>
      </c>
      <c r="O148" s="5">
        <f>IF(F148="Rural",N148*1.1,N148)</f>
        <v>81940</v>
      </c>
      <c r="P148" s="3">
        <v>3</v>
      </c>
    </row>
    <row r="149" spans="1:16" x14ac:dyDescent="0.25">
      <c r="A149" s="2" t="s">
        <v>27</v>
      </c>
      <c r="B149" s="2">
        <v>900073100</v>
      </c>
      <c r="C149" s="2" t="s">
        <v>1829</v>
      </c>
      <c r="D149" s="2" t="s">
        <v>34</v>
      </c>
      <c r="E149" s="2" t="str">
        <f>UPPER(Padron_Establecimiento[[#This Row],[Sector]])</f>
        <v>PRIVADO</v>
      </c>
      <c r="F149" s="2" t="s">
        <v>23</v>
      </c>
      <c r="G149" s="2" t="s">
        <v>1830</v>
      </c>
      <c r="H149" s="2" t="s">
        <v>1831</v>
      </c>
      <c r="I149" s="2"/>
      <c r="J149" s="3" t="s">
        <v>1832</v>
      </c>
      <c r="K149" s="4">
        <v>22809</v>
      </c>
      <c r="L149" s="2">
        <v>2912</v>
      </c>
      <c r="M149">
        <f>IF(L149&lt;&gt;"", L149, "")</f>
        <v>2912</v>
      </c>
      <c r="N149" s="5">
        <f>IF(L149&lt;&gt;"", L149*20, "")</f>
        <v>58240</v>
      </c>
      <c r="O149" s="5">
        <f>IF(F149="Rural",N149*1.1,N149)</f>
        <v>58240</v>
      </c>
      <c r="P149" s="3">
        <v>6</v>
      </c>
    </row>
    <row r="150" spans="1:16" x14ac:dyDescent="0.25">
      <c r="A150" s="2" t="s">
        <v>27</v>
      </c>
      <c r="B150" s="2">
        <v>900017000</v>
      </c>
      <c r="C150" s="2" t="s">
        <v>2313</v>
      </c>
      <c r="D150" s="2" t="s">
        <v>34</v>
      </c>
      <c r="E150" s="2" t="str">
        <f>UPPER(Padron_Establecimiento[[#This Row],[Sector]])</f>
        <v>PRIVADO</v>
      </c>
      <c r="F150" s="2" t="s">
        <v>23</v>
      </c>
      <c r="G150" s="2" t="s">
        <v>2314</v>
      </c>
      <c r="H150" s="2" t="s">
        <v>1831</v>
      </c>
      <c r="I150" s="2"/>
      <c r="J150" s="3" t="s">
        <v>2315</v>
      </c>
      <c r="K150" s="4">
        <v>20543</v>
      </c>
      <c r="L150" s="2">
        <v>3698</v>
      </c>
      <c r="M150">
        <f>IF(L150&lt;&gt;"", L150, "")</f>
        <v>3698</v>
      </c>
      <c r="N150" s="5">
        <f>IF(L150&lt;&gt;"", L150*20, "")</f>
        <v>73960</v>
      </c>
      <c r="O150" s="5">
        <f>IF(F150="Rural",N150*1.1,N150)</f>
        <v>73960</v>
      </c>
      <c r="P150" s="3">
        <v>9</v>
      </c>
    </row>
    <row r="151" spans="1:16" x14ac:dyDescent="0.25">
      <c r="A151" s="2" t="s">
        <v>27</v>
      </c>
      <c r="B151" s="2">
        <v>900183800</v>
      </c>
      <c r="C151" s="2" t="s">
        <v>2384</v>
      </c>
      <c r="D151" s="2" t="s">
        <v>34</v>
      </c>
      <c r="E151" s="2" t="str">
        <f>UPPER(Padron_Establecimiento[[#This Row],[Sector]])</f>
        <v>PRIVADO</v>
      </c>
      <c r="F151" s="2" t="s">
        <v>23</v>
      </c>
      <c r="G151" s="2" t="s">
        <v>2385</v>
      </c>
      <c r="H151" s="2" t="s">
        <v>225</v>
      </c>
      <c r="I151" s="2"/>
      <c r="J151" s="3" t="s">
        <v>2386</v>
      </c>
      <c r="K151" s="4">
        <v>28769</v>
      </c>
      <c r="L151" s="2">
        <v>1847</v>
      </c>
      <c r="M151">
        <f>IF(L151&lt;&gt;"", L151, "")</f>
        <v>1847</v>
      </c>
      <c r="N151" s="5">
        <f>IF(L151&lt;&gt;"", L151*20, "")</f>
        <v>36940</v>
      </c>
      <c r="O151" s="5">
        <f>IF(F151="Rural",N151*1.1,N151)</f>
        <v>36940</v>
      </c>
      <c r="P151" s="3">
        <v>3</v>
      </c>
    </row>
    <row r="152" spans="1:16" x14ac:dyDescent="0.25">
      <c r="A152" s="2" t="s">
        <v>27</v>
      </c>
      <c r="B152" s="2">
        <v>900186500</v>
      </c>
      <c r="C152" s="2" t="s">
        <v>2390</v>
      </c>
      <c r="D152" s="2" t="s">
        <v>34</v>
      </c>
      <c r="E152" s="2" t="str">
        <f>UPPER(Padron_Establecimiento[[#This Row],[Sector]])</f>
        <v>PRIVADO</v>
      </c>
      <c r="F152" s="2" t="s">
        <v>23</v>
      </c>
      <c r="G152" s="2" t="s">
        <v>2391</v>
      </c>
      <c r="H152" s="2" t="s">
        <v>225</v>
      </c>
      <c r="I152" s="2"/>
      <c r="J152" s="3" t="s">
        <v>2392</v>
      </c>
      <c r="K152" s="4">
        <v>21027</v>
      </c>
      <c r="L152" s="2">
        <v>3720</v>
      </c>
      <c r="M152">
        <f>IF(L152&lt;&gt;"", L152, "")</f>
        <v>3720</v>
      </c>
      <c r="N152" s="5">
        <f>IF(L152&lt;&gt;"", L152*20, "")</f>
        <v>74400</v>
      </c>
      <c r="O152" s="5">
        <f>IF(F152="Rural",N152*1.1,N152)</f>
        <v>74400</v>
      </c>
      <c r="P152" s="3">
        <v>6</v>
      </c>
    </row>
    <row r="153" spans="1:16" x14ac:dyDescent="0.25">
      <c r="A153" s="2" t="s">
        <v>27</v>
      </c>
      <c r="B153" s="2">
        <v>900227300</v>
      </c>
      <c r="C153" s="2" t="s">
        <v>2781</v>
      </c>
      <c r="D153" s="2" t="s">
        <v>34</v>
      </c>
      <c r="E153" s="2" t="str">
        <f>UPPER(Padron_Establecimiento[[#This Row],[Sector]])</f>
        <v>PRIVADO</v>
      </c>
      <c r="F153" s="2" t="s">
        <v>23</v>
      </c>
      <c r="G153" s="2" t="s">
        <v>2782</v>
      </c>
      <c r="H153" s="2" t="s">
        <v>1065</v>
      </c>
      <c r="I153" s="2">
        <v>381</v>
      </c>
      <c r="J153" s="3" t="s">
        <v>2783</v>
      </c>
      <c r="K153" s="4">
        <v>23745</v>
      </c>
      <c r="L153" s="2">
        <v>2989</v>
      </c>
      <c r="M153">
        <f>IF(L153&lt;&gt;"", L153, "")</f>
        <v>2989</v>
      </c>
      <c r="N153" s="5">
        <f>IF(L153&lt;&gt;"", L153*20, "")</f>
        <v>59780</v>
      </c>
      <c r="O153" s="5">
        <f>IF(F153="Rural",N153*1.1,N153)</f>
        <v>59780</v>
      </c>
      <c r="P153" s="3">
        <v>8</v>
      </c>
    </row>
    <row r="154" spans="1:16" x14ac:dyDescent="0.25">
      <c r="A154" s="2" t="s">
        <v>27</v>
      </c>
      <c r="B154" s="2">
        <v>900076600</v>
      </c>
      <c r="C154" s="2" t="s">
        <v>2900</v>
      </c>
      <c r="D154" s="2" t="s">
        <v>34</v>
      </c>
      <c r="E154" s="2" t="str">
        <f>UPPER(Padron_Establecimiento[[#This Row],[Sector]])</f>
        <v>PRIVADO</v>
      </c>
      <c r="F154" s="2" t="s">
        <v>23</v>
      </c>
      <c r="G154" s="2" t="s">
        <v>2901</v>
      </c>
      <c r="H154" s="2" t="s">
        <v>2848</v>
      </c>
      <c r="I154" s="2">
        <v>0</v>
      </c>
      <c r="J154" s="3" t="s">
        <v>2902</v>
      </c>
      <c r="K154" s="4">
        <v>18887</v>
      </c>
      <c r="L154" s="2">
        <v>3449</v>
      </c>
      <c r="M154">
        <f>IF(L154&lt;&gt;"", L154, "")</f>
        <v>3449</v>
      </c>
      <c r="N154" s="5">
        <f>IF(L154&lt;&gt;"", L154*20, "")</f>
        <v>68980</v>
      </c>
      <c r="O154" s="5">
        <f>IF(F154="Rural",N154*1.1,N154)</f>
        <v>68980</v>
      </c>
      <c r="P154" s="3">
        <v>3</v>
      </c>
    </row>
    <row r="155" spans="1:16" x14ac:dyDescent="0.25">
      <c r="A155" s="2" t="s">
        <v>27</v>
      </c>
      <c r="B155" s="2">
        <v>900042100</v>
      </c>
      <c r="C155" s="2" t="s">
        <v>2957</v>
      </c>
      <c r="D155" s="2" t="s">
        <v>34</v>
      </c>
      <c r="E155" s="2" t="str">
        <f>UPPER(Padron_Establecimiento[[#This Row],[Sector]])</f>
        <v>PRIVADO</v>
      </c>
      <c r="F155" s="2" t="s">
        <v>23</v>
      </c>
      <c r="G155" s="2" t="s">
        <v>2958</v>
      </c>
      <c r="H155" s="2" t="s">
        <v>225</v>
      </c>
      <c r="I155" s="2">
        <v>0</v>
      </c>
      <c r="J155" s="3" t="s">
        <v>2959</v>
      </c>
      <c r="K155" s="4">
        <v>29873</v>
      </c>
      <c r="L155" s="2">
        <v>2719</v>
      </c>
      <c r="M155">
        <f>IF(L155&lt;&gt;"", L155, "")</f>
        <v>2719</v>
      </c>
      <c r="N155" s="5">
        <f>IF(L155&lt;&gt;"", L155*20, "")</f>
        <v>54380</v>
      </c>
      <c r="O155" s="5">
        <f>IF(F155="Rural",N155*1.1,N155)</f>
        <v>54380</v>
      </c>
      <c r="P155" s="3">
        <v>3</v>
      </c>
    </row>
    <row r="156" spans="1:16" x14ac:dyDescent="0.25">
      <c r="A156" s="2" t="s">
        <v>27</v>
      </c>
      <c r="B156" s="2">
        <v>900163000</v>
      </c>
      <c r="C156" s="2" t="s">
        <v>3233</v>
      </c>
      <c r="D156" s="2" t="s">
        <v>34</v>
      </c>
      <c r="E156" s="2" t="str">
        <f>UPPER(Padron_Establecimiento[[#This Row],[Sector]])</f>
        <v>PRIVADO</v>
      </c>
      <c r="F156" s="2" t="s">
        <v>23</v>
      </c>
      <c r="G156" s="2" t="s">
        <v>3234</v>
      </c>
      <c r="H156" s="2" t="s">
        <v>225</v>
      </c>
      <c r="I156" s="2">
        <v>0</v>
      </c>
      <c r="J156" s="3" t="s">
        <v>3235</v>
      </c>
      <c r="K156" s="4">
        <v>26150</v>
      </c>
      <c r="L156" s="2">
        <v>3233</v>
      </c>
      <c r="M156">
        <f>IF(L156&lt;&gt;"", L156, "")</f>
        <v>3233</v>
      </c>
      <c r="N156" s="5">
        <f>IF(L156&lt;&gt;"", L156*20, "")</f>
        <v>64660</v>
      </c>
      <c r="O156" s="5">
        <f>IF(F156="Rural",N156*1.1,N156)</f>
        <v>64660</v>
      </c>
      <c r="P156" s="3">
        <v>10</v>
      </c>
    </row>
    <row r="157" spans="1:16" x14ac:dyDescent="0.25">
      <c r="A157" s="2" t="s">
        <v>32</v>
      </c>
      <c r="B157" s="2">
        <v>60111500</v>
      </c>
      <c r="C157" s="2" t="s">
        <v>95</v>
      </c>
      <c r="D157" s="2" t="s">
        <v>11</v>
      </c>
      <c r="E157" s="2" t="str">
        <f>UPPER(Padron_Establecimiento[[#This Row],[Sector]])</f>
        <v>ESTATAL</v>
      </c>
      <c r="F157" s="2" t="s">
        <v>23</v>
      </c>
      <c r="G157" s="2" t="s">
        <v>96</v>
      </c>
      <c r="H157" s="2" t="s">
        <v>97</v>
      </c>
      <c r="I157" s="2">
        <v>11</v>
      </c>
      <c r="J157" s="3" t="s">
        <v>98</v>
      </c>
      <c r="K157" s="4">
        <v>31069</v>
      </c>
      <c r="L157" s="2">
        <v>2533</v>
      </c>
      <c r="M157">
        <f>IF(L157&lt;&gt;"", L157, "")</f>
        <v>2533</v>
      </c>
      <c r="N157" s="5">
        <f>IF(L157&lt;&gt;"", L157*20, "")</f>
        <v>50660</v>
      </c>
      <c r="O157" s="5">
        <f>IF(F157="Rural",N157*1.1,N157)</f>
        <v>50660</v>
      </c>
      <c r="P157" s="3">
        <v>7</v>
      </c>
    </row>
    <row r="158" spans="1:16" x14ac:dyDescent="0.25">
      <c r="A158" s="2" t="s">
        <v>32</v>
      </c>
      <c r="B158" s="2">
        <v>60463200</v>
      </c>
      <c r="C158" s="2" t="s">
        <v>162</v>
      </c>
      <c r="D158" s="2" t="s">
        <v>11</v>
      </c>
      <c r="E158" s="2" t="str">
        <f>UPPER(Padron_Establecimiento[[#This Row],[Sector]])</f>
        <v>ESTATAL</v>
      </c>
      <c r="F158" s="2" t="s">
        <v>12</v>
      </c>
      <c r="G158" s="2" t="s">
        <v>163</v>
      </c>
      <c r="H158" s="2" t="s">
        <v>164</v>
      </c>
      <c r="I158" s="2">
        <v>291</v>
      </c>
      <c r="J158" s="3" t="s">
        <v>165</v>
      </c>
      <c r="K158" s="4">
        <v>20054</v>
      </c>
      <c r="L158" s="2">
        <v>2136</v>
      </c>
      <c r="M158">
        <f>IF(L158&lt;&gt;"", L158, "")</f>
        <v>2136</v>
      </c>
      <c r="N158" s="5">
        <f>IF(L158&lt;&gt;"", L158*20, "")</f>
        <v>42720</v>
      </c>
      <c r="O158" s="5">
        <f>IF(F158="Rural",N158*1.1,N158)</f>
        <v>46992.000000000007</v>
      </c>
      <c r="P158" s="3">
        <v>10</v>
      </c>
    </row>
    <row r="159" spans="1:16" x14ac:dyDescent="0.25">
      <c r="A159" s="2" t="s">
        <v>32</v>
      </c>
      <c r="B159" s="2">
        <v>60461300</v>
      </c>
      <c r="C159" s="2" t="s">
        <v>170</v>
      </c>
      <c r="D159" s="2" t="s">
        <v>11</v>
      </c>
      <c r="E159" s="2" t="str">
        <f>UPPER(Padron_Establecimiento[[#This Row],[Sector]])</f>
        <v>ESTATAL</v>
      </c>
      <c r="F159" s="2" t="s">
        <v>12</v>
      </c>
      <c r="G159" s="2" t="s">
        <v>171</v>
      </c>
      <c r="H159" s="2" t="s">
        <v>172</v>
      </c>
      <c r="I159" s="2">
        <v>2293</v>
      </c>
      <c r="J159" s="3" t="s">
        <v>173</v>
      </c>
      <c r="K159" s="4">
        <v>32781</v>
      </c>
      <c r="L159" s="2">
        <v>3653</v>
      </c>
      <c r="M159">
        <f>IF(L159&lt;&gt;"", L159, "")</f>
        <v>3653</v>
      </c>
      <c r="N159" s="5">
        <f>IF(L159&lt;&gt;"", L159*20, "")</f>
        <v>73060</v>
      </c>
      <c r="O159" s="5">
        <f>IF(F159="Rural",N159*1.1,N159)</f>
        <v>80366</v>
      </c>
      <c r="P159" s="3">
        <v>10</v>
      </c>
    </row>
    <row r="160" spans="1:16" x14ac:dyDescent="0.25">
      <c r="A160" s="2" t="s">
        <v>32</v>
      </c>
      <c r="B160" s="2">
        <v>60129200</v>
      </c>
      <c r="C160" s="2" t="s">
        <v>201</v>
      </c>
      <c r="D160" s="2" t="s">
        <v>11</v>
      </c>
      <c r="E160" s="2" t="str">
        <f>UPPER(Padron_Establecimiento[[#This Row],[Sector]])</f>
        <v>ESTATAL</v>
      </c>
      <c r="F160" s="2" t="s">
        <v>23</v>
      </c>
      <c r="G160" s="2" t="s">
        <v>202</v>
      </c>
      <c r="H160" s="2" t="s">
        <v>203</v>
      </c>
      <c r="I160" s="2">
        <v>2226</v>
      </c>
      <c r="J160" s="3" t="s">
        <v>204</v>
      </c>
      <c r="K160" s="4">
        <v>31410</v>
      </c>
      <c r="L160" s="2">
        <v>3763</v>
      </c>
      <c r="M160">
        <f>IF(L160&lt;&gt;"", L160, "")</f>
        <v>3763</v>
      </c>
      <c r="N160" s="5">
        <f>IF(L160&lt;&gt;"", L160*20, "")</f>
        <v>75260</v>
      </c>
      <c r="O160" s="5">
        <f>IF(F160="Rural",N160*1.1,N160)</f>
        <v>75260</v>
      </c>
      <c r="P160" s="3">
        <v>7</v>
      </c>
    </row>
    <row r="161" spans="1:16" x14ac:dyDescent="0.25">
      <c r="A161" s="2" t="s">
        <v>32</v>
      </c>
      <c r="B161" s="2">
        <v>60401700</v>
      </c>
      <c r="C161" s="2" t="s">
        <v>296</v>
      </c>
      <c r="D161" s="2" t="s">
        <v>11</v>
      </c>
      <c r="E161" s="2" t="str">
        <f>UPPER(Padron_Establecimiento[[#This Row],[Sector]])</f>
        <v>ESTATAL</v>
      </c>
      <c r="F161" s="2" t="s">
        <v>23</v>
      </c>
      <c r="G161" s="2" t="s">
        <v>297</v>
      </c>
      <c r="H161" s="2" t="s">
        <v>298</v>
      </c>
      <c r="I161" s="2">
        <v>2322</v>
      </c>
      <c r="J161" s="3" t="s">
        <v>299</v>
      </c>
      <c r="K161" s="4">
        <v>24539</v>
      </c>
      <c r="L161" s="2">
        <v>2589</v>
      </c>
      <c r="M161">
        <f>IF(L161&lt;&gt;"", L161, "")</f>
        <v>2589</v>
      </c>
      <c r="N161" s="5">
        <f>IF(L161&lt;&gt;"", L161*20, "")</f>
        <v>51780</v>
      </c>
      <c r="O161" s="5">
        <f>IF(F161="Rural",N161*1.1,N161)</f>
        <v>51780</v>
      </c>
      <c r="P161" s="3">
        <v>7</v>
      </c>
    </row>
    <row r="162" spans="1:16" x14ac:dyDescent="0.25">
      <c r="A162" s="2" t="s">
        <v>32</v>
      </c>
      <c r="B162" s="2">
        <v>60353600</v>
      </c>
      <c r="C162" s="2" t="s">
        <v>401</v>
      </c>
      <c r="D162" s="2" t="s">
        <v>11</v>
      </c>
      <c r="E162" s="2" t="str">
        <f>UPPER(Padron_Establecimiento[[#This Row],[Sector]])</f>
        <v>ESTATAL</v>
      </c>
      <c r="F162" s="2" t="s">
        <v>12</v>
      </c>
      <c r="G162" s="2" t="s">
        <v>402</v>
      </c>
      <c r="H162" s="2" t="s">
        <v>403</v>
      </c>
      <c r="I162" s="2">
        <v>2284</v>
      </c>
      <c r="J162" s="3" t="s">
        <v>404</v>
      </c>
      <c r="K162" s="4">
        <v>27156</v>
      </c>
      <c r="L162" s="2">
        <v>2390</v>
      </c>
      <c r="M162">
        <f>IF(L162&lt;&gt;"", L162, "")</f>
        <v>2390</v>
      </c>
      <c r="N162" s="5">
        <f>IF(L162&lt;&gt;"", L162*20, "")</f>
        <v>47800</v>
      </c>
      <c r="O162" s="5">
        <f>IF(F162="Rural",N162*1.1,N162)</f>
        <v>52580.000000000007</v>
      </c>
      <c r="P162" s="3">
        <v>8</v>
      </c>
    </row>
    <row r="163" spans="1:16" x14ac:dyDescent="0.25">
      <c r="A163" s="2" t="s">
        <v>32</v>
      </c>
      <c r="B163" s="2">
        <v>60287400</v>
      </c>
      <c r="C163" s="2" t="s">
        <v>442</v>
      </c>
      <c r="D163" s="2" t="s">
        <v>11</v>
      </c>
      <c r="E163" s="2" t="str">
        <f>UPPER(Padron_Establecimiento[[#This Row],[Sector]])</f>
        <v>ESTATAL</v>
      </c>
      <c r="F163" s="2" t="s">
        <v>23</v>
      </c>
      <c r="G163" s="2" t="s">
        <v>443</v>
      </c>
      <c r="H163" s="2" t="s">
        <v>444</v>
      </c>
      <c r="I163" s="2">
        <v>221</v>
      </c>
      <c r="J163" s="3" t="s">
        <v>445</v>
      </c>
      <c r="K163" s="4">
        <v>26529</v>
      </c>
      <c r="L163" s="2">
        <v>2051</v>
      </c>
      <c r="M163">
        <f>IF(L163&lt;&gt;"", L163, "")</f>
        <v>2051</v>
      </c>
      <c r="N163" s="5">
        <f>IF(L163&lt;&gt;"", L163*20, "")</f>
        <v>41020</v>
      </c>
      <c r="O163" s="5">
        <f>IF(F163="Rural",N163*1.1,N163)</f>
        <v>41020</v>
      </c>
      <c r="P163" s="3">
        <v>6</v>
      </c>
    </row>
    <row r="164" spans="1:16" x14ac:dyDescent="0.25">
      <c r="A164" s="2" t="s">
        <v>32</v>
      </c>
      <c r="B164" s="2">
        <v>60484100</v>
      </c>
      <c r="C164" s="2" t="s">
        <v>446</v>
      </c>
      <c r="D164" s="2" t="s">
        <v>11</v>
      </c>
      <c r="E164" s="2" t="str">
        <f>UPPER(Padron_Establecimiento[[#This Row],[Sector]])</f>
        <v>ESTATAL</v>
      </c>
      <c r="F164" s="2" t="s">
        <v>23</v>
      </c>
      <c r="G164" s="2" t="s">
        <v>447</v>
      </c>
      <c r="H164" s="2" t="s">
        <v>448</v>
      </c>
      <c r="I164" s="2">
        <v>291</v>
      </c>
      <c r="J164" s="3" t="s">
        <v>449</v>
      </c>
      <c r="K164" s="4">
        <v>30893</v>
      </c>
      <c r="L164" s="2">
        <v>3577</v>
      </c>
      <c r="M164">
        <f>IF(L164&lt;&gt;"", L164, "")</f>
        <v>3577</v>
      </c>
      <c r="N164" s="5">
        <f>IF(L164&lt;&gt;"", L164*20, "")</f>
        <v>71540</v>
      </c>
      <c r="O164" s="5">
        <f>IF(F164="Rural",N164*1.1,N164)</f>
        <v>71540</v>
      </c>
      <c r="P164" s="3">
        <v>6</v>
      </c>
    </row>
    <row r="165" spans="1:16" x14ac:dyDescent="0.25">
      <c r="A165" s="2" t="s">
        <v>32</v>
      </c>
      <c r="B165" s="2">
        <v>60016401</v>
      </c>
      <c r="C165" s="2" t="s">
        <v>456</v>
      </c>
      <c r="D165" s="2" t="s">
        <v>11</v>
      </c>
      <c r="E165" s="2" t="str">
        <f>UPPER(Padron_Establecimiento[[#This Row],[Sector]])</f>
        <v>ESTATAL</v>
      </c>
      <c r="F165" s="2" t="s">
        <v>23</v>
      </c>
      <c r="G165" s="2" t="s">
        <v>457</v>
      </c>
      <c r="H165" s="2" t="s">
        <v>458</v>
      </c>
      <c r="I165" s="2"/>
      <c r="J165" s="3" t="s">
        <v>15</v>
      </c>
      <c r="K165" s="4">
        <v>32778</v>
      </c>
      <c r="L165" s="2">
        <v>2360</v>
      </c>
      <c r="M165">
        <f>IF(L165&lt;&gt;"", L165, "")</f>
        <v>2360</v>
      </c>
      <c r="N165" s="5">
        <f>IF(L165&lt;&gt;"", L165*20, "")</f>
        <v>47200</v>
      </c>
      <c r="O165" s="5">
        <f>IF(F165="Rural",N165*1.1,N165)</f>
        <v>47200</v>
      </c>
      <c r="P165" s="3">
        <v>8</v>
      </c>
    </row>
    <row r="166" spans="1:16" x14ac:dyDescent="0.25">
      <c r="A166" s="2" t="s">
        <v>32</v>
      </c>
      <c r="B166" s="2">
        <v>60113900</v>
      </c>
      <c r="C166" s="2" t="s">
        <v>481</v>
      </c>
      <c r="D166" s="2" t="s">
        <v>11</v>
      </c>
      <c r="E166" s="2" t="str">
        <f>UPPER(Padron_Establecimiento[[#This Row],[Sector]])</f>
        <v>ESTATAL</v>
      </c>
      <c r="F166" s="2" t="s">
        <v>12</v>
      </c>
      <c r="G166" s="2" t="s">
        <v>482</v>
      </c>
      <c r="H166" s="2" t="s">
        <v>483</v>
      </c>
      <c r="I166" s="2">
        <v>2273</v>
      </c>
      <c r="J166" s="3" t="s">
        <v>484</v>
      </c>
      <c r="K166" s="4">
        <v>19605</v>
      </c>
      <c r="L166" s="2">
        <v>4103</v>
      </c>
      <c r="M166">
        <f>IF(L166&lt;&gt;"", L166, "")</f>
        <v>4103</v>
      </c>
      <c r="N166" s="5">
        <f>IF(L166&lt;&gt;"", L166*20, "")</f>
        <v>82060</v>
      </c>
      <c r="O166" s="5">
        <f>IF(F166="Rural",N166*1.1,N166)</f>
        <v>90266.000000000015</v>
      </c>
      <c r="P166" s="3">
        <v>9</v>
      </c>
    </row>
    <row r="167" spans="1:16" x14ac:dyDescent="0.25">
      <c r="A167" s="2" t="s">
        <v>32</v>
      </c>
      <c r="B167" s="2">
        <v>60475300</v>
      </c>
      <c r="C167" s="2" t="s">
        <v>556</v>
      </c>
      <c r="D167" s="2" t="s">
        <v>11</v>
      </c>
      <c r="E167" s="2" t="str">
        <f>UPPER(Padron_Establecimiento[[#This Row],[Sector]])</f>
        <v>ESTATAL</v>
      </c>
      <c r="F167" s="2" t="s">
        <v>12</v>
      </c>
      <c r="G167" s="2" t="s">
        <v>557</v>
      </c>
      <c r="H167" s="2" t="s">
        <v>558</v>
      </c>
      <c r="I167" s="2">
        <v>2392</v>
      </c>
      <c r="J167" s="3" t="s">
        <v>559</v>
      </c>
      <c r="K167" s="4">
        <v>33497</v>
      </c>
      <c r="L167" s="2">
        <v>3641</v>
      </c>
      <c r="M167">
        <f>IF(L167&lt;&gt;"", L167, "")</f>
        <v>3641</v>
      </c>
      <c r="N167" s="5">
        <f>IF(L167&lt;&gt;"", L167*20, "")</f>
        <v>72820</v>
      </c>
      <c r="O167" s="5">
        <f>IF(F167="Rural",N167*1.1,N167)</f>
        <v>80102</v>
      </c>
      <c r="P167" s="3">
        <v>8</v>
      </c>
    </row>
    <row r="168" spans="1:16" x14ac:dyDescent="0.25">
      <c r="A168" s="2" t="s">
        <v>32</v>
      </c>
      <c r="B168" s="2">
        <v>60191300</v>
      </c>
      <c r="C168" s="2" t="s">
        <v>592</v>
      </c>
      <c r="D168" s="2" t="s">
        <v>11</v>
      </c>
      <c r="E168" s="2" t="str">
        <f>UPPER(Padron_Establecimiento[[#This Row],[Sector]])</f>
        <v>ESTATAL</v>
      </c>
      <c r="F168" s="2" t="s">
        <v>23</v>
      </c>
      <c r="G168" s="2" t="s">
        <v>593</v>
      </c>
      <c r="H168" s="2" t="s">
        <v>594</v>
      </c>
      <c r="I168" s="2">
        <v>11</v>
      </c>
      <c r="J168" s="3" t="s">
        <v>595</v>
      </c>
      <c r="K168" s="4">
        <v>18105</v>
      </c>
      <c r="L168" s="2">
        <v>2309</v>
      </c>
      <c r="M168">
        <f>IF(L168&lt;&gt;"", L168, "")</f>
        <v>2309</v>
      </c>
      <c r="N168" s="5">
        <f>IF(L168&lt;&gt;"", L168*20, "")</f>
        <v>46180</v>
      </c>
      <c r="O168" s="5">
        <f>IF(F168="Rural",N168*1.1,N168)</f>
        <v>46180</v>
      </c>
      <c r="P168" s="3">
        <v>8</v>
      </c>
    </row>
    <row r="169" spans="1:16" x14ac:dyDescent="0.25">
      <c r="A169" s="2" t="s">
        <v>32</v>
      </c>
      <c r="B169" s="2">
        <v>60380200</v>
      </c>
      <c r="C169" s="2" t="s">
        <v>685</v>
      </c>
      <c r="D169" s="2" t="s">
        <v>11</v>
      </c>
      <c r="E169" s="2" t="str">
        <f>UPPER(Padron_Establecimiento[[#This Row],[Sector]])</f>
        <v>ESTATAL</v>
      </c>
      <c r="F169" s="2" t="s">
        <v>23</v>
      </c>
      <c r="G169" s="2" t="s">
        <v>686</v>
      </c>
      <c r="H169" s="2" t="s">
        <v>687</v>
      </c>
      <c r="I169" s="2">
        <v>2291</v>
      </c>
      <c r="J169" s="3" t="s">
        <v>688</v>
      </c>
      <c r="K169" s="4">
        <v>33172</v>
      </c>
      <c r="L169" s="2">
        <v>4195</v>
      </c>
      <c r="M169">
        <f>IF(L169&lt;&gt;"", L169, "")</f>
        <v>4195</v>
      </c>
      <c r="N169" s="5">
        <f>IF(L169&lt;&gt;"", L169*20, "")</f>
        <v>83900</v>
      </c>
      <c r="O169" s="5">
        <f>IF(F169="Rural",N169*1.1,N169)</f>
        <v>83900</v>
      </c>
      <c r="P169" s="3">
        <v>3</v>
      </c>
    </row>
    <row r="170" spans="1:16" x14ac:dyDescent="0.25">
      <c r="A170" s="2" t="s">
        <v>32</v>
      </c>
      <c r="B170" s="2">
        <v>60125800</v>
      </c>
      <c r="C170" s="2" t="s">
        <v>693</v>
      </c>
      <c r="D170" s="2" t="s">
        <v>11</v>
      </c>
      <c r="E170" s="2" t="str">
        <f>UPPER(Padron_Establecimiento[[#This Row],[Sector]])</f>
        <v>ESTATAL</v>
      </c>
      <c r="F170" s="2" t="s">
        <v>12</v>
      </c>
      <c r="G170" s="2" t="s">
        <v>694</v>
      </c>
      <c r="H170" s="2" t="s">
        <v>695</v>
      </c>
      <c r="I170" s="2">
        <v>2345</v>
      </c>
      <c r="J170" s="3" t="s">
        <v>696</v>
      </c>
      <c r="K170" s="4">
        <v>28142</v>
      </c>
      <c r="L170" s="2">
        <v>4988</v>
      </c>
      <c r="M170">
        <f>IF(L170&lt;&gt;"", L170, "")</f>
        <v>4988</v>
      </c>
      <c r="N170" s="5">
        <f>IF(L170&lt;&gt;"", L170*20, "")</f>
        <v>99760</v>
      </c>
      <c r="O170" s="5">
        <f>IF(F170="Rural",N170*1.1,N170)</f>
        <v>109736.00000000001</v>
      </c>
      <c r="P170" s="3">
        <v>5</v>
      </c>
    </row>
    <row r="171" spans="1:16" x14ac:dyDescent="0.25">
      <c r="A171" s="2" t="s">
        <v>32</v>
      </c>
      <c r="B171" s="2">
        <v>60336700</v>
      </c>
      <c r="C171" s="2" t="s">
        <v>716</v>
      </c>
      <c r="D171" s="2" t="s">
        <v>11</v>
      </c>
      <c r="E171" s="2" t="str">
        <f>UPPER(Padron_Establecimiento[[#This Row],[Sector]])</f>
        <v>ESTATAL</v>
      </c>
      <c r="F171" s="2" t="s">
        <v>23</v>
      </c>
      <c r="G171" s="2" t="s">
        <v>717</v>
      </c>
      <c r="H171" s="2" t="s">
        <v>718</v>
      </c>
      <c r="I171" s="2"/>
      <c r="J171" s="3" t="s">
        <v>15</v>
      </c>
      <c r="K171" s="4">
        <v>24397</v>
      </c>
      <c r="L171" s="2">
        <v>4229</v>
      </c>
      <c r="M171">
        <f>IF(L171&lt;&gt;"", L171, "")</f>
        <v>4229</v>
      </c>
      <c r="N171" s="5">
        <f>IF(L171&lt;&gt;"", L171*20, "")</f>
        <v>84580</v>
      </c>
      <c r="O171" s="5">
        <f>IF(F171="Rural",N171*1.1,N171)</f>
        <v>84580</v>
      </c>
      <c r="P171" s="3">
        <v>9</v>
      </c>
    </row>
    <row r="172" spans="1:16" x14ac:dyDescent="0.25">
      <c r="A172" s="2" t="s">
        <v>32</v>
      </c>
      <c r="B172" s="2">
        <v>60543000</v>
      </c>
      <c r="C172" s="2" t="s">
        <v>788</v>
      </c>
      <c r="D172" s="2" t="s">
        <v>11</v>
      </c>
      <c r="E172" s="2" t="str">
        <f>UPPER(Padron_Establecimiento[[#This Row],[Sector]])</f>
        <v>ESTATAL</v>
      </c>
      <c r="F172" s="2" t="s">
        <v>23</v>
      </c>
      <c r="G172" s="2" t="s">
        <v>789</v>
      </c>
      <c r="H172" s="2" t="s">
        <v>790</v>
      </c>
      <c r="I172" s="2">
        <v>2257</v>
      </c>
      <c r="J172" s="3" t="s">
        <v>791</v>
      </c>
      <c r="K172" s="4">
        <v>33856</v>
      </c>
      <c r="L172" s="2">
        <v>4701</v>
      </c>
      <c r="M172">
        <f>IF(L172&lt;&gt;"", L172, "")</f>
        <v>4701</v>
      </c>
      <c r="N172" s="5">
        <f>IF(L172&lt;&gt;"", L172*20, "")</f>
        <v>94020</v>
      </c>
      <c r="O172" s="5">
        <f>IF(F172="Rural",N172*1.1,N172)</f>
        <v>94020</v>
      </c>
      <c r="P172" s="3">
        <v>5</v>
      </c>
    </row>
    <row r="173" spans="1:16" x14ac:dyDescent="0.25">
      <c r="A173" s="2" t="s">
        <v>32</v>
      </c>
      <c r="B173" s="2">
        <v>60057900</v>
      </c>
      <c r="C173" s="2" t="s">
        <v>819</v>
      </c>
      <c r="D173" s="2" t="s">
        <v>11</v>
      </c>
      <c r="E173" s="2" t="str">
        <f>UPPER(Padron_Establecimiento[[#This Row],[Sector]])</f>
        <v>ESTATAL</v>
      </c>
      <c r="F173" s="2" t="s">
        <v>12</v>
      </c>
      <c r="G173" s="2" t="s">
        <v>820</v>
      </c>
      <c r="H173" s="2" t="s">
        <v>821</v>
      </c>
      <c r="I173" s="2">
        <v>2355</v>
      </c>
      <c r="J173" s="3" t="s">
        <v>822</v>
      </c>
      <c r="K173" s="4">
        <v>33054</v>
      </c>
      <c r="L173" s="2">
        <v>3747</v>
      </c>
      <c r="M173">
        <f>IF(L173&lt;&gt;"", L173, "")</f>
        <v>3747</v>
      </c>
      <c r="N173" s="5">
        <f>IF(L173&lt;&gt;"", L173*20, "")</f>
        <v>74940</v>
      </c>
      <c r="O173" s="5">
        <f>IF(F173="Rural",N173*1.1,N173)</f>
        <v>82434</v>
      </c>
      <c r="P173" s="3">
        <v>3</v>
      </c>
    </row>
    <row r="174" spans="1:16" x14ac:dyDescent="0.25">
      <c r="A174" s="2" t="s">
        <v>32</v>
      </c>
      <c r="B174" s="2">
        <v>60360700</v>
      </c>
      <c r="C174" s="2" t="s">
        <v>834</v>
      </c>
      <c r="D174" s="2" t="s">
        <v>11</v>
      </c>
      <c r="E174" s="2" t="str">
        <f>UPPER(Padron_Establecimiento[[#This Row],[Sector]])</f>
        <v>ESTATAL</v>
      </c>
      <c r="F174" s="2" t="s">
        <v>23</v>
      </c>
      <c r="G174" s="2" t="s">
        <v>835</v>
      </c>
      <c r="H174" s="2" t="s">
        <v>836</v>
      </c>
      <c r="I174" s="2">
        <v>2323</v>
      </c>
      <c r="J174" s="3" t="s">
        <v>837</v>
      </c>
      <c r="K174" s="4">
        <v>30598</v>
      </c>
      <c r="L174" s="2">
        <v>4407</v>
      </c>
      <c r="M174">
        <f>IF(L174&lt;&gt;"", L174, "")</f>
        <v>4407</v>
      </c>
      <c r="N174" s="5">
        <f>IF(L174&lt;&gt;"", L174*20, "")</f>
        <v>88140</v>
      </c>
      <c r="O174" s="5">
        <f>IF(F174="Rural",N174*1.1,N174)</f>
        <v>88140</v>
      </c>
      <c r="P174" s="3">
        <v>9</v>
      </c>
    </row>
    <row r="175" spans="1:16" x14ac:dyDescent="0.25">
      <c r="A175" s="2" t="s">
        <v>32</v>
      </c>
      <c r="B175" s="2">
        <v>60371300</v>
      </c>
      <c r="C175" s="2" t="s">
        <v>838</v>
      </c>
      <c r="D175" s="2" t="s">
        <v>11</v>
      </c>
      <c r="E175" s="2" t="str">
        <f>UPPER(Padron_Establecimiento[[#This Row],[Sector]])</f>
        <v>ESTATAL</v>
      </c>
      <c r="F175" s="2" t="s">
        <v>23</v>
      </c>
      <c r="G175" s="2" t="s">
        <v>839</v>
      </c>
      <c r="H175" s="2" t="s">
        <v>840</v>
      </c>
      <c r="I175" s="2">
        <v>11</v>
      </c>
      <c r="J175" s="3" t="s">
        <v>841</v>
      </c>
      <c r="K175" s="4">
        <v>19864</v>
      </c>
      <c r="L175" s="2">
        <v>2312</v>
      </c>
      <c r="M175">
        <f>IF(L175&lt;&gt;"", L175, "")</f>
        <v>2312</v>
      </c>
      <c r="N175" s="5">
        <f>IF(L175&lt;&gt;"", L175*20, "")</f>
        <v>46240</v>
      </c>
      <c r="O175" s="5">
        <f>IF(F175="Rural",N175*1.1,N175)</f>
        <v>46240</v>
      </c>
      <c r="P175" s="3">
        <v>5</v>
      </c>
    </row>
    <row r="176" spans="1:16" x14ac:dyDescent="0.25">
      <c r="A176" s="2" t="s">
        <v>32</v>
      </c>
      <c r="B176" s="2">
        <v>60074300</v>
      </c>
      <c r="C176" s="2" t="s">
        <v>862</v>
      </c>
      <c r="D176" s="2" t="s">
        <v>11</v>
      </c>
      <c r="E176" s="2" t="str">
        <f>UPPER(Padron_Establecimiento[[#This Row],[Sector]])</f>
        <v>ESTATAL</v>
      </c>
      <c r="F176" s="2" t="s">
        <v>12</v>
      </c>
      <c r="G176" s="2" t="s">
        <v>863</v>
      </c>
      <c r="H176" s="2" t="s">
        <v>864</v>
      </c>
      <c r="I176" s="2">
        <v>225</v>
      </c>
      <c r="J176" s="3" t="s">
        <v>865</v>
      </c>
      <c r="K176" s="4">
        <v>19759</v>
      </c>
      <c r="L176" s="2">
        <v>3197</v>
      </c>
      <c r="M176">
        <f>IF(L176&lt;&gt;"", L176, "")</f>
        <v>3197</v>
      </c>
      <c r="N176" s="5">
        <f>IF(L176&lt;&gt;"", L176*20, "")</f>
        <v>63940</v>
      </c>
      <c r="O176" s="5">
        <f>IF(F176="Rural",N176*1.1,N176)</f>
        <v>70334</v>
      </c>
      <c r="P176" s="3">
        <v>10</v>
      </c>
    </row>
    <row r="177" spans="1:16" x14ac:dyDescent="0.25">
      <c r="A177" s="2" t="s">
        <v>32</v>
      </c>
      <c r="B177" s="2">
        <v>60044200</v>
      </c>
      <c r="C177" s="2" t="s">
        <v>978</v>
      </c>
      <c r="D177" s="2" t="s">
        <v>11</v>
      </c>
      <c r="E177" s="2" t="str">
        <f>UPPER(Padron_Establecimiento[[#This Row],[Sector]])</f>
        <v>ESTATAL</v>
      </c>
      <c r="F177" s="2" t="s">
        <v>23</v>
      </c>
      <c r="G177" s="2" t="s">
        <v>979</v>
      </c>
      <c r="H177" s="2" t="s">
        <v>980</v>
      </c>
      <c r="I177" s="2">
        <v>2271</v>
      </c>
      <c r="J177" s="3" t="s">
        <v>981</v>
      </c>
      <c r="K177" s="4">
        <v>33652</v>
      </c>
      <c r="L177" s="2">
        <v>2862</v>
      </c>
      <c r="M177">
        <f>IF(L177&lt;&gt;"", L177, "")</f>
        <v>2862</v>
      </c>
      <c r="N177" s="5">
        <f>IF(L177&lt;&gt;"", L177*20, "")</f>
        <v>57240</v>
      </c>
      <c r="O177" s="5">
        <f>IF(F177="Rural",N177*1.1,N177)</f>
        <v>57240</v>
      </c>
      <c r="P177" s="3">
        <v>5</v>
      </c>
    </row>
    <row r="178" spans="1:16" x14ac:dyDescent="0.25">
      <c r="A178" s="2" t="s">
        <v>32</v>
      </c>
      <c r="B178" s="2">
        <v>60397800</v>
      </c>
      <c r="C178" s="2" t="s">
        <v>985</v>
      </c>
      <c r="D178" s="2" t="s">
        <v>11</v>
      </c>
      <c r="E178" s="2" t="str">
        <f>UPPER(Padron_Establecimiento[[#This Row],[Sector]])</f>
        <v>ESTATAL</v>
      </c>
      <c r="F178" s="2" t="s">
        <v>23</v>
      </c>
      <c r="G178" s="2" t="s">
        <v>986</v>
      </c>
      <c r="H178" s="2" t="s">
        <v>987</v>
      </c>
      <c r="I178" s="2">
        <v>11</v>
      </c>
      <c r="J178" s="3" t="s">
        <v>988</v>
      </c>
      <c r="K178" s="4">
        <v>26965</v>
      </c>
      <c r="L178" s="2">
        <v>4539</v>
      </c>
      <c r="M178">
        <f>IF(L178&lt;&gt;"", L178, "")</f>
        <v>4539</v>
      </c>
      <c r="N178" s="5">
        <f>IF(L178&lt;&gt;"", L178*20, "")</f>
        <v>90780</v>
      </c>
      <c r="O178" s="5">
        <f>IF(F178="Rural",N178*1.1,N178)</f>
        <v>90780</v>
      </c>
      <c r="P178" s="3">
        <v>6</v>
      </c>
    </row>
    <row r="179" spans="1:16" x14ac:dyDescent="0.25">
      <c r="A179" s="2" t="s">
        <v>32</v>
      </c>
      <c r="B179" s="2">
        <v>60074200</v>
      </c>
      <c r="C179" s="2" t="s">
        <v>992</v>
      </c>
      <c r="D179" s="2" t="s">
        <v>11</v>
      </c>
      <c r="E179" s="2" t="str">
        <f>UPPER(Padron_Establecimiento[[#This Row],[Sector]])</f>
        <v>ESTATAL</v>
      </c>
      <c r="F179" s="2" t="s">
        <v>12</v>
      </c>
      <c r="G179" s="2" t="s">
        <v>993</v>
      </c>
      <c r="H179" s="2" t="s">
        <v>994</v>
      </c>
      <c r="I179" s="2">
        <v>2352</v>
      </c>
      <c r="J179" s="3" t="s">
        <v>995</v>
      </c>
      <c r="K179" s="4">
        <v>23709</v>
      </c>
      <c r="L179" s="2">
        <v>1851</v>
      </c>
      <c r="M179">
        <f>IF(L179&lt;&gt;"", L179, "")</f>
        <v>1851</v>
      </c>
      <c r="N179" s="5">
        <f>IF(L179&lt;&gt;"", L179*20, "")</f>
        <v>37020</v>
      </c>
      <c r="O179" s="5">
        <f>IF(F179="Rural",N179*1.1,N179)</f>
        <v>40722</v>
      </c>
      <c r="P179" s="3">
        <v>7</v>
      </c>
    </row>
    <row r="180" spans="1:16" x14ac:dyDescent="0.25">
      <c r="A180" s="2" t="s">
        <v>32</v>
      </c>
      <c r="B180" s="2">
        <v>60333600</v>
      </c>
      <c r="C180" s="2" t="s">
        <v>1006</v>
      </c>
      <c r="D180" s="2" t="s">
        <v>11</v>
      </c>
      <c r="E180" s="2" t="str">
        <f>UPPER(Padron_Establecimiento[[#This Row],[Sector]])</f>
        <v>ESTATAL</v>
      </c>
      <c r="F180" s="2" t="s">
        <v>23</v>
      </c>
      <c r="G180" s="2" t="s">
        <v>1007</v>
      </c>
      <c r="H180" s="2" t="s">
        <v>1008</v>
      </c>
      <c r="I180" s="2">
        <v>2362</v>
      </c>
      <c r="J180" s="3" t="s">
        <v>1009</v>
      </c>
      <c r="K180" s="4">
        <v>25917</v>
      </c>
      <c r="L180" s="2">
        <v>3215</v>
      </c>
      <c r="M180">
        <f>IF(L180&lt;&gt;"", L180, "")</f>
        <v>3215</v>
      </c>
      <c r="N180" s="5">
        <f>IF(L180&lt;&gt;"", L180*20, "")</f>
        <v>64300</v>
      </c>
      <c r="O180" s="5">
        <f>IF(F180="Rural",N180*1.1,N180)</f>
        <v>64300</v>
      </c>
      <c r="P180" s="3">
        <v>8</v>
      </c>
    </row>
    <row r="181" spans="1:16" x14ac:dyDescent="0.25">
      <c r="A181" s="2" t="s">
        <v>32</v>
      </c>
      <c r="B181" s="2">
        <v>60034600</v>
      </c>
      <c r="C181" s="2" t="s">
        <v>1109</v>
      </c>
      <c r="D181" s="2" t="s">
        <v>11</v>
      </c>
      <c r="E181" s="2" t="str">
        <f>UPPER(Padron_Establecimiento[[#This Row],[Sector]])</f>
        <v>ESTATAL</v>
      </c>
      <c r="F181" s="2" t="s">
        <v>12</v>
      </c>
      <c r="G181" s="2" t="s">
        <v>1110</v>
      </c>
      <c r="H181" s="2" t="s">
        <v>1111</v>
      </c>
      <c r="I181" s="2">
        <v>2286</v>
      </c>
      <c r="J181" s="3" t="s">
        <v>1112</v>
      </c>
      <c r="K181" s="4">
        <v>22741</v>
      </c>
      <c r="L181" s="2">
        <v>1597</v>
      </c>
      <c r="M181">
        <f>IF(L181&lt;&gt;"", L181, "")</f>
        <v>1597</v>
      </c>
      <c r="N181" s="5">
        <f>IF(L181&lt;&gt;"", L181*20, "")</f>
        <v>31940</v>
      </c>
      <c r="O181" s="5">
        <f>IF(F181="Rural",N181*1.1,N181)</f>
        <v>35134</v>
      </c>
      <c r="P181" s="3">
        <v>8</v>
      </c>
    </row>
    <row r="182" spans="1:16" x14ac:dyDescent="0.25">
      <c r="A182" s="2" t="s">
        <v>32</v>
      </c>
      <c r="B182" s="2">
        <v>60174300</v>
      </c>
      <c r="C182" s="2" t="s">
        <v>1113</v>
      </c>
      <c r="D182" s="2" t="s">
        <v>11</v>
      </c>
      <c r="E182" s="2" t="str">
        <f>UPPER(Padron_Establecimiento[[#This Row],[Sector]])</f>
        <v>ESTATAL</v>
      </c>
      <c r="F182" s="2" t="s">
        <v>23</v>
      </c>
      <c r="G182" s="2" t="s">
        <v>1114</v>
      </c>
      <c r="H182" s="2" t="s">
        <v>1115</v>
      </c>
      <c r="I182" s="2">
        <v>2261</v>
      </c>
      <c r="J182" s="3" t="s">
        <v>1116</v>
      </c>
      <c r="K182" s="4">
        <v>32289</v>
      </c>
      <c r="L182" s="2">
        <v>1737</v>
      </c>
      <c r="M182">
        <f>IF(L182&lt;&gt;"", L182, "")</f>
        <v>1737</v>
      </c>
      <c r="N182" s="5">
        <f>IF(L182&lt;&gt;"", L182*20, "")</f>
        <v>34740</v>
      </c>
      <c r="O182" s="5">
        <f>IF(F182="Rural",N182*1.1,N182)</f>
        <v>34740</v>
      </c>
      <c r="P182" s="3">
        <v>3</v>
      </c>
    </row>
    <row r="183" spans="1:16" x14ac:dyDescent="0.25">
      <c r="A183" s="2" t="s">
        <v>32</v>
      </c>
      <c r="B183" s="2">
        <v>60428000</v>
      </c>
      <c r="C183" s="2" t="s">
        <v>1120</v>
      </c>
      <c r="D183" s="2" t="s">
        <v>11</v>
      </c>
      <c r="E183" s="2" t="str">
        <f>UPPER(Padron_Establecimiento[[#This Row],[Sector]])</f>
        <v>ESTATAL</v>
      </c>
      <c r="F183" s="2" t="s">
        <v>12</v>
      </c>
      <c r="G183" s="2" t="s">
        <v>1121</v>
      </c>
      <c r="H183" s="2" t="s">
        <v>1122</v>
      </c>
      <c r="I183" s="2">
        <v>2344</v>
      </c>
      <c r="J183" s="3" t="s">
        <v>1123</v>
      </c>
      <c r="K183" s="4">
        <v>30740</v>
      </c>
      <c r="L183" s="2">
        <v>2511</v>
      </c>
      <c r="M183">
        <f>IF(L183&lt;&gt;"", L183, "")</f>
        <v>2511</v>
      </c>
      <c r="N183" s="5">
        <f>IF(L183&lt;&gt;"", L183*20, "")</f>
        <v>50220</v>
      </c>
      <c r="O183" s="5">
        <f>IF(F183="Rural",N183*1.1,N183)</f>
        <v>55242.000000000007</v>
      </c>
      <c r="P183" s="3">
        <v>5</v>
      </c>
    </row>
    <row r="184" spans="1:16" x14ac:dyDescent="0.25">
      <c r="A184" s="2" t="s">
        <v>32</v>
      </c>
      <c r="B184" s="2">
        <v>60388200</v>
      </c>
      <c r="C184" s="2" t="s">
        <v>1192</v>
      </c>
      <c r="D184" s="2" t="s">
        <v>11</v>
      </c>
      <c r="E184" s="2" t="str">
        <f>UPPER(Padron_Establecimiento[[#This Row],[Sector]])</f>
        <v>ESTATAL</v>
      </c>
      <c r="F184" s="2" t="s">
        <v>12</v>
      </c>
      <c r="G184" s="2" t="s">
        <v>1193</v>
      </c>
      <c r="H184" s="2" t="s">
        <v>1194</v>
      </c>
      <c r="I184" s="2">
        <v>2394</v>
      </c>
      <c r="J184" s="3" t="s">
        <v>1195</v>
      </c>
      <c r="K184" s="4">
        <v>26521</v>
      </c>
      <c r="L184" s="2">
        <v>2480</v>
      </c>
      <c r="M184">
        <f>IF(L184&lt;&gt;"", L184, "")</f>
        <v>2480</v>
      </c>
      <c r="N184" s="5">
        <f>IF(L184&lt;&gt;"", L184*20, "")</f>
        <v>49600</v>
      </c>
      <c r="O184" s="5">
        <f>IF(F184="Rural",N184*1.1,N184)</f>
        <v>54560.000000000007</v>
      </c>
      <c r="P184" s="3">
        <v>10</v>
      </c>
    </row>
    <row r="185" spans="1:16" x14ac:dyDescent="0.25">
      <c r="A185" s="2" t="s">
        <v>32</v>
      </c>
      <c r="B185" s="2">
        <v>60499900</v>
      </c>
      <c r="C185" s="2" t="s">
        <v>1200</v>
      </c>
      <c r="D185" s="2" t="s">
        <v>11</v>
      </c>
      <c r="E185" s="2" t="str">
        <f>UPPER(Padron_Establecimiento[[#This Row],[Sector]])</f>
        <v>ESTATAL</v>
      </c>
      <c r="F185" s="2" t="s">
        <v>23</v>
      </c>
      <c r="G185" s="2" t="s">
        <v>1201</v>
      </c>
      <c r="H185" s="2" t="s">
        <v>1202</v>
      </c>
      <c r="I185" s="2">
        <v>2225</v>
      </c>
      <c r="J185" s="3" t="s">
        <v>1203</v>
      </c>
      <c r="K185" s="4">
        <v>31204</v>
      </c>
      <c r="L185" s="2">
        <v>2299</v>
      </c>
      <c r="M185">
        <f>IF(L185&lt;&gt;"", L185, "")</f>
        <v>2299</v>
      </c>
      <c r="N185" s="5">
        <f>IF(L185&lt;&gt;"", L185*20, "")</f>
        <v>45980</v>
      </c>
      <c r="O185" s="5">
        <f>IF(F185="Rural",N185*1.1,N185)</f>
        <v>45980</v>
      </c>
      <c r="P185" s="3">
        <v>10</v>
      </c>
    </row>
    <row r="186" spans="1:16" x14ac:dyDescent="0.25">
      <c r="A186" s="2" t="s">
        <v>32</v>
      </c>
      <c r="B186" s="2">
        <v>60049400</v>
      </c>
      <c r="C186" s="2" t="s">
        <v>1240</v>
      </c>
      <c r="D186" s="2" t="s">
        <v>11</v>
      </c>
      <c r="E186" s="2" t="str">
        <f>UPPER(Padron_Establecimiento[[#This Row],[Sector]])</f>
        <v>ESTATAL</v>
      </c>
      <c r="F186" s="2" t="s">
        <v>12</v>
      </c>
      <c r="G186" s="2" t="s">
        <v>1241</v>
      </c>
      <c r="H186" s="2" t="s">
        <v>1242</v>
      </c>
      <c r="I186" s="2">
        <v>2392</v>
      </c>
      <c r="J186" s="3" t="s">
        <v>1243</v>
      </c>
      <c r="K186" s="4">
        <v>34551</v>
      </c>
      <c r="L186" s="2">
        <v>1569</v>
      </c>
      <c r="M186">
        <f>IF(L186&lt;&gt;"", L186, "")</f>
        <v>1569</v>
      </c>
      <c r="N186" s="5">
        <f>IF(L186&lt;&gt;"", L186*20, "")</f>
        <v>31380</v>
      </c>
      <c r="O186" s="5">
        <f>IF(F186="Rural",N186*1.1,N186)</f>
        <v>34518</v>
      </c>
      <c r="P186" s="3">
        <v>4</v>
      </c>
    </row>
    <row r="187" spans="1:16" x14ac:dyDescent="0.25">
      <c r="A187" s="2" t="s">
        <v>32</v>
      </c>
      <c r="B187" s="2">
        <v>60518000</v>
      </c>
      <c r="C187" s="2" t="s">
        <v>1251</v>
      </c>
      <c r="D187" s="2" t="s">
        <v>11</v>
      </c>
      <c r="E187" s="2" t="str">
        <f>UPPER(Padron_Establecimiento[[#This Row],[Sector]])</f>
        <v>ESTATAL</v>
      </c>
      <c r="F187" s="2" t="s">
        <v>12</v>
      </c>
      <c r="G187" s="2" t="s">
        <v>1252</v>
      </c>
      <c r="H187" s="2" t="s">
        <v>1253</v>
      </c>
      <c r="I187" s="2">
        <v>2932</v>
      </c>
      <c r="J187" s="3" t="s">
        <v>1254</v>
      </c>
      <c r="K187" s="4">
        <v>32777</v>
      </c>
      <c r="L187" s="2">
        <v>2353</v>
      </c>
      <c r="M187">
        <f>IF(L187&lt;&gt;"", L187, "")</f>
        <v>2353</v>
      </c>
      <c r="N187" s="5">
        <f>IF(L187&lt;&gt;"", L187*20, "")</f>
        <v>47060</v>
      </c>
      <c r="O187" s="5">
        <f>IF(F187="Rural",N187*1.1,N187)</f>
        <v>51766.000000000007</v>
      </c>
      <c r="P187" s="3">
        <v>6</v>
      </c>
    </row>
    <row r="188" spans="1:16" x14ac:dyDescent="0.25">
      <c r="A188" s="2" t="s">
        <v>32</v>
      </c>
      <c r="B188" s="2">
        <v>60199402</v>
      </c>
      <c r="C188" s="2" t="s">
        <v>1266</v>
      </c>
      <c r="D188" s="2" t="s">
        <v>11</v>
      </c>
      <c r="E188" s="2" t="str">
        <f>UPPER(Padron_Establecimiento[[#This Row],[Sector]])</f>
        <v>ESTATAL</v>
      </c>
      <c r="F188" s="2" t="s">
        <v>12</v>
      </c>
      <c r="G188" s="2" t="s">
        <v>1267</v>
      </c>
      <c r="H188" s="2" t="s">
        <v>1268</v>
      </c>
      <c r="I188" s="2">
        <v>2268</v>
      </c>
      <c r="J188" s="3" t="s">
        <v>1269</v>
      </c>
      <c r="K188" s="4">
        <v>25839</v>
      </c>
      <c r="L188" s="2">
        <v>4939</v>
      </c>
      <c r="M188">
        <f>IF(L188&lt;&gt;"", L188, "")</f>
        <v>4939</v>
      </c>
      <c r="N188" s="5">
        <f>IF(L188&lt;&gt;"", L188*20, "")</f>
        <v>98780</v>
      </c>
      <c r="O188" s="5">
        <f>IF(F188="Rural",N188*1.1,N188)</f>
        <v>108658.00000000001</v>
      </c>
      <c r="P188" s="3">
        <v>4</v>
      </c>
    </row>
    <row r="189" spans="1:16" x14ac:dyDescent="0.25">
      <c r="A189" s="2" t="s">
        <v>32</v>
      </c>
      <c r="B189" s="2">
        <v>60332000</v>
      </c>
      <c r="C189" s="2" t="s">
        <v>1291</v>
      </c>
      <c r="D189" s="2" t="s">
        <v>11</v>
      </c>
      <c r="E189" s="2" t="str">
        <f>UPPER(Padron_Establecimiento[[#This Row],[Sector]])</f>
        <v>ESTATAL</v>
      </c>
      <c r="F189" s="2" t="s">
        <v>12</v>
      </c>
      <c r="G189" s="2" t="s">
        <v>1292</v>
      </c>
      <c r="H189" s="2" t="s">
        <v>1293</v>
      </c>
      <c r="I189" s="2">
        <v>2923</v>
      </c>
      <c r="J189" s="3" t="s">
        <v>1294</v>
      </c>
      <c r="K189" s="4">
        <v>23399</v>
      </c>
      <c r="L189" s="2">
        <v>2063</v>
      </c>
      <c r="M189">
        <f>IF(L189&lt;&gt;"", L189, "")</f>
        <v>2063</v>
      </c>
      <c r="N189" s="5">
        <f>IF(L189&lt;&gt;"", L189*20, "")</f>
        <v>41260</v>
      </c>
      <c r="O189" s="5">
        <f>IF(F189="Rural",N189*1.1,N189)</f>
        <v>45386.000000000007</v>
      </c>
      <c r="P189" s="3">
        <v>10</v>
      </c>
    </row>
    <row r="190" spans="1:16" x14ac:dyDescent="0.25">
      <c r="A190" s="2" t="s">
        <v>32</v>
      </c>
      <c r="B190" s="2">
        <v>60481100</v>
      </c>
      <c r="C190" s="2" t="s">
        <v>1314</v>
      </c>
      <c r="D190" s="2" t="s">
        <v>11</v>
      </c>
      <c r="E190" s="2" t="str">
        <f>UPPER(Padron_Establecimiento[[#This Row],[Sector]])</f>
        <v>ESTATAL</v>
      </c>
      <c r="F190" s="2" t="s">
        <v>12</v>
      </c>
      <c r="G190" s="2" t="s">
        <v>1315</v>
      </c>
      <c r="H190" s="2" t="s">
        <v>1316</v>
      </c>
      <c r="I190" s="2">
        <v>2929</v>
      </c>
      <c r="J190" s="3" t="s">
        <v>995</v>
      </c>
      <c r="K190" s="4">
        <v>31645</v>
      </c>
      <c r="L190" s="2">
        <v>2484</v>
      </c>
      <c r="M190">
        <f>IF(L190&lt;&gt;"", L190, "")</f>
        <v>2484</v>
      </c>
      <c r="N190" s="5">
        <f>IF(L190&lt;&gt;"", L190*20, "")</f>
        <v>49680</v>
      </c>
      <c r="O190" s="5">
        <f>IF(F190="Rural",N190*1.1,N190)</f>
        <v>54648.000000000007</v>
      </c>
      <c r="P190" s="3">
        <v>9</v>
      </c>
    </row>
    <row r="191" spans="1:16" x14ac:dyDescent="0.25">
      <c r="A191" s="2" t="s">
        <v>32</v>
      </c>
      <c r="B191" s="2">
        <v>60190100</v>
      </c>
      <c r="C191" s="2" t="s">
        <v>1324</v>
      </c>
      <c r="D191" s="2" t="s">
        <v>11</v>
      </c>
      <c r="E191" s="2" t="str">
        <f>UPPER(Padron_Establecimiento[[#This Row],[Sector]])</f>
        <v>ESTATAL</v>
      </c>
      <c r="F191" s="2" t="s">
        <v>23</v>
      </c>
      <c r="G191" s="2" t="s">
        <v>1325</v>
      </c>
      <c r="H191" s="2" t="s">
        <v>1326</v>
      </c>
      <c r="I191" s="2">
        <v>11</v>
      </c>
      <c r="J191" s="3" t="s">
        <v>1327</v>
      </c>
      <c r="K191" s="4">
        <v>28063</v>
      </c>
      <c r="L191" s="2">
        <v>3427</v>
      </c>
      <c r="M191">
        <f>IF(L191&lt;&gt;"", L191, "")</f>
        <v>3427</v>
      </c>
      <c r="N191" s="5">
        <f>IF(L191&lt;&gt;"", L191*20, "")</f>
        <v>68540</v>
      </c>
      <c r="O191" s="5">
        <f>IF(F191="Rural",N191*1.1,N191)</f>
        <v>68540</v>
      </c>
      <c r="P191" s="3">
        <v>4</v>
      </c>
    </row>
    <row r="192" spans="1:16" x14ac:dyDescent="0.25">
      <c r="A192" s="2" t="s">
        <v>32</v>
      </c>
      <c r="B192" s="2">
        <v>60497200</v>
      </c>
      <c r="C192" s="2" t="s">
        <v>1332</v>
      </c>
      <c r="D192" s="2" t="s">
        <v>11</v>
      </c>
      <c r="E192" s="2" t="str">
        <f>UPPER(Padron_Establecimiento[[#This Row],[Sector]])</f>
        <v>ESTATAL</v>
      </c>
      <c r="F192" s="2" t="s">
        <v>23</v>
      </c>
      <c r="G192" s="2" t="s">
        <v>1333</v>
      </c>
      <c r="H192" s="2" t="s">
        <v>1334</v>
      </c>
      <c r="I192" s="2">
        <v>291</v>
      </c>
      <c r="J192" s="3" t="s">
        <v>1335</v>
      </c>
      <c r="K192" s="4">
        <v>31629</v>
      </c>
      <c r="L192" s="2">
        <v>3596</v>
      </c>
      <c r="M192">
        <f>IF(L192&lt;&gt;"", L192, "")</f>
        <v>3596</v>
      </c>
      <c r="N192" s="5">
        <f>IF(L192&lt;&gt;"", L192*20, "")</f>
        <v>71920</v>
      </c>
      <c r="O192" s="5">
        <f>IF(F192="Rural",N192*1.1,N192)</f>
        <v>71920</v>
      </c>
      <c r="P192" s="3">
        <v>9</v>
      </c>
    </row>
    <row r="193" spans="1:16" x14ac:dyDescent="0.25">
      <c r="A193" s="2" t="s">
        <v>32</v>
      </c>
      <c r="B193" s="2">
        <v>60036700</v>
      </c>
      <c r="C193" s="2" t="s">
        <v>1371</v>
      </c>
      <c r="D193" s="2" t="s">
        <v>11</v>
      </c>
      <c r="E193" s="2" t="str">
        <f>UPPER(Padron_Establecimiento[[#This Row],[Sector]])</f>
        <v>ESTATAL</v>
      </c>
      <c r="F193" s="2" t="s">
        <v>23</v>
      </c>
      <c r="G193" s="2" t="s">
        <v>1372</v>
      </c>
      <c r="H193" s="2" t="s">
        <v>1373</v>
      </c>
      <c r="I193" s="2">
        <v>2928</v>
      </c>
      <c r="J193" s="3" t="s">
        <v>1374</v>
      </c>
      <c r="K193" s="4">
        <v>19394</v>
      </c>
      <c r="L193" s="2">
        <v>4139</v>
      </c>
      <c r="M193">
        <f>IF(L193&lt;&gt;"", L193, "")</f>
        <v>4139</v>
      </c>
      <c r="N193" s="5">
        <f>IF(L193&lt;&gt;"", L193*20, "")</f>
        <v>82780</v>
      </c>
      <c r="O193" s="5">
        <f>IF(F193="Rural",N193*1.1,N193)</f>
        <v>82780</v>
      </c>
      <c r="P193" s="3">
        <v>6</v>
      </c>
    </row>
    <row r="194" spans="1:16" x14ac:dyDescent="0.25">
      <c r="A194" s="2" t="s">
        <v>32</v>
      </c>
      <c r="B194" s="2">
        <v>60126400</v>
      </c>
      <c r="C194" s="2" t="s">
        <v>1384</v>
      </c>
      <c r="D194" s="2" t="s">
        <v>11</v>
      </c>
      <c r="E194" s="2" t="str">
        <f>UPPER(Padron_Establecimiento[[#This Row],[Sector]])</f>
        <v>ESTATAL</v>
      </c>
      <c r="F194" s="2" t="s">
        <v>12</v>
      </c>
      <c r="G194" s="2" t="s">
        <v>1385</v>
      </c>
      <c r="H194" s="2" t="s">
        <v>1386</v>
      </c>
      <c r="I194" s="2">
        <v>2345</v>
      </c>
      <c r="J194" s="3" t="s">
        <v>1387</v>
      </c>
      <c r="K194" s="4">
        <v>33645</v>
      </c>
      <c r="L194" s="2">
        <v>2104</v>
      </c>
      <c r="M194">
        <f>IF(L194&lt;&gt;"", L194, "")</f>
        <v>2104</v>
      </c>
      <c r="N194" s="5">
        <f>IF(L194&lt;&gt;"", L194*20, "")</f>
        <v>42080</v>
      </c>
      <c r="O194" s="5">
        <f>IF(F194="Rural",N194*1.1,N194)</f>
        <v>46288.000000000007</v>
      </c>
      <c r="P194" s="3">
        <v>3</v>
      </c>
    </row>
    <row r="195" spans="1:16" x14ac:dyDescent="0.25">
      <c r="A195" s="2" t="s">
        <v>32</v>
      </c>
      <c r="B195" s="2">
        <v>60287800</v>
      </c>
      <c r="C195" s="2" t="s">
        <v>1443</v>
      </c>
      <c r="D195" s="2" t="s">
        <v>11</v>
      </c>
      <c r="E195" s="2" t="str">
        <f>UPPER(Padron_Establecimiento[[#This Row],[Sector]])</f>
        <v>ESTATAL</v>
      </c>
      <c r="F195" s="2" t="s">
        <v>23</v>
      </c>
      <c r="G195" s="2" t="s">
        <v>1444</v>
      </c>
      <c r="H195" s="2" t="s">
        <v>1445</v>
      </c>
      <c r="I195" s="2">
        <v>221</v>
      </c>
      <c r="J195" s="3" t="s">
        <v>1446</v>
      </c>
      <c r="K195" s="4">
        <v>34444</v>
      </c>
      <c r="L195" s="2">
        <v>2457</v>
      </c>
      <c r="M195">
        <f>IF(L195&lt;&gt;"", L195, "")</f>
        <v>2457</v>
      </c>
      <c r="N195" s="5">
        <f>IF(L195&lt;&gt;"", L195*20, "")</f>
        <v>49140</v>
      </c>
      <c r="O195" s="5">
        <f>IF(F195="Rural",N195*1.1,N195)</f>
        <v>49140</v>
      </c>
      <c r="P195" s="3">
        <v>4</v>
      </c>
    </row>
    <row r="196" spans="1:16" x14ac:dyDescent="0.25">
      <c r="A196" s="2" t="s">
        <v>32</v>
      </c>
      <c r="B196" s="2">
        <v>60069000</v>
      </c>
      <c r="C196" s="2" t="s">
        <v>1469</v>
      </c>
      <c r="D196" s="2" t="s">
        <v>11</v>
      </c>
      <c r="E196" s="2" t="str">
        <f>UPPER(Padron_Establecimiento[[#This Row],[Sector]])</f>
        <v>ESTATAL</v>
      </c>
      <c r="F196" s="2" t="s">
        <v>12</v>
      </c>
      <c r="G196" s="2" t="s">
        <v>1470</v>
      </c>
      <c r="H196" s="2" t="s">
        <v>1115</v>
      </c>
      <c r="I196" s="2">
        <v>2262</v>
      </c>
      <c r="J196" s="3" t="s">
        <v>1471</v>
      </c>
      <c r="K196" s="4">
        <v>18600</v>
      </c>
      <c r="L196" s="2">
        <v>3766</v>
      </c>
      <c r="M196">
        <f>IF(L196&lt;&gt;"", L196, "")</f>
        <v>3766</v>
      </c>
      <c r="N196" s="5">
        <f>IF(L196&lt;&gt;"", L196*20, "")</f>
        <v>75320</v>
      </c>
      <c r="O196" s="5">
        <f>IF(F196="Rural",N196*1.1,N196)</f>
        <v>82852</v>
      </c>
      <c r="P196" s="3">
        <v>3</v>
      </c>
    </row>
    <row r="197" spans="1:16" x14ac:dyDescent="0.25">
      <c r="A197" s="2" t="s">
        <v>32</v>
      </c>
      <c r="B197" s="2">
        <v>60437201</v>
      </c>
      <c r="C197" s="2" t="s">
        <v>1483</v>
      </c>
      <c r="D197" s="2" t="s">
        <v>11</v>
      </c>
      <c r="E197" s="2" t="str">
        <f>UPPER(Padron_Establecimiento[[#This Row],[Sector]])</f>
        <v>ESTATAL</v>
      </c>
      <c r="F197" s="2" t="s">
        <v>23</v>
      </c>
      <c r="G197" s="2" t="s">
        <v>1484</v>
      </c>
      <c r="H197" s="2" t="s">
        <v>1326</v>
      </c>
      <c r="I197" s="2"/>
      <c r="J197" s="3" t="s">
        <v>15</v>
      </c>
      <c r="K197" s="4">
        <v>34692</v>
      </c>
      <c r="L197" s="2">
        <v>3741</v>
      </c>
      <c r="M197">
        <f>IF(L197&lt;&gt;"", L197, "")</f>
        <v>3741</v>
      </c>
      <c r="N197" s="5">
        <f>IF(L197&lt;&gt;"", L197*20, "")</f>
        <v>74820</v>
      </c>
      <c r="O197" s="5">
        <f>IF(F197="Rural",N197*1.1,N197)</f>
        <v>74820</v>
      </c>
      <c r="P197" s="3">
        <v>4</v>
      </c>
    </row>
    <row r="198" spans="1:16" x14ac:dyDescent="0.25">
      <c r="A198" s="2" t="s">
        <v>32</v>
      </c>
      <c r="B198" s="2">
        <v>60561800</v>
      </c>
      <c r="C198" s="2" t="s">
        <v>1523</v>
      </c>
      <c r="D198" s="2" t="s">
        <v>11</v>
      </c>
      <c r="E198" s="2" t="str">
        <f>UPPER(Padron_Establecimiento[[#This Row],[Sector]])</f>
        <v>ESTATAL</v>
      </c>
      <c r="F198" s="2" t="s">
        <v>23</v>
      </c>
      <c r="G198" s="2" t="s">
        <v>1524</v>
      </c>
      <c r="H198" s="2" t="s">
        <v>306</v>
      </c>
      <c r="I198" s="2">
        <v>11</v>
      </c>
      <c r="J198" s="3" t="s">
        <v>1525</v>
      </c>
      <c r="K198" s="4">
        <v>27809</v>
      </c>
      <c r="L198" s="2">
        <v>3001</v>
      </c>
      <c r="M198">
        <f>IF(L198&lt;&gt;"", L198, "")</f>
        <v>3001</v>
      </c>
      <c r="N198" s="5">
        <f>IF(L198&lt;&gt;"", L198*20, "")</f>
        <v>60020</v>
      </c>
      <c r="O198" s="5">
        <f>IF(F198="Rural",N198*1.1,N198)</f>
        <v>60020</v>
      </c>
      <c r="P198" s="3">
        <v>10</v>
      </c>
    </row>
    <row r="199" spans="1:16" x14ac:dyDescent="0.25">
      <c r="A199" s="2" t="s">
        <v>32</v>
      </c>
      <c r="B199" s="2">
        <v>60381600</v>
      </c>
      <c r="C199" s="2" t="s">
        <v>1567</v>
      </c>
      <c r="D199" s="2" t="s">
        <v>11</v>
      </c>
      <c r="E199" s="2" t="str">
        <f>UPPER(Padron_Establecimiento[[#This Row],[Sector]])</f>
        <v>ESTATAL</v>
      </c>
      <c r="F199" s="2" t="s">
        <v>23</v>
      </c>
      <c r="G199" s="2" t="s">
        <v>1568</v>
      </c>
      <c r="H199" s="2" t="s">
        <v>1569</v>
      </c>
      <c r="I199" s="2">
        <v>11</v>
      </c>
      <c r="J199" s="3" t="s">
        <v>1570</v>
      </c>
      <c r="K199" s="4">
        <v>18359</v>
      </c>
      <c r="L199" s="2">
        <v>4458</v>
      </c>
      <c r="M199">
        <f>IF(L199&lt;&gt;"", L199, "")</f>
        <v>4458</v>
      </c>
      <c r="N199" s="5">
        <f>IF(L199&lt;&gt;"", L199*20, "")</f>
        <v>89160</v>
      </c>
      <c r="O199" s="5">
        <f>IF(F199="Rural",N199*1.1,N199)</f>
        <v>89160</v>
      </c>
      <c r="P199" s="3">
        <v>8</v>
      </c>
    </row>
    <row r="200" spans="1:16" x14ac:dyDescent="0.25">
      <c r="A200" s="2" t="s">
        <v>32</v>
      </c>
      <c r="B200" s="2">
        <v>60534400</v>
      </c>
      <c r="C200" s="2" t="s">
        <v>1605</v>
      </c>
      <c r="D200" s="2" t="s">
        <v>11</v>
      </c>
      <c r="E200" s="2" t="str">
        <f>UPPER(Padron_Establecimiento[[#This Row],[Sector]])</f>
        <v>ESTATAL</v>
      </c>
      <c r="F200" s="2" t="s">
        <v>23</v>
      </c>
      <c r="G200" s="2" t="s">
        <v>1606</v>
      </c>
      <c r="H200" s="2" t="s">
        <v>1607</v>
      </c>
      <c r="I200" s="2">
        <v>2325</v>
      </c>
      <c r="J200" s="3" t="s">
        <v>1608</v>
      </c>
      <c r="K200" s="4">
        <v>29639</v>
      </c>
      <c r="L200" s="2">
        <v>2072</v>
      </c>
      <c r="M200">
        <f>IF(L200&lt;&gt;"", L200, "")</f>
        <v>2072</v>
      </c>
      <c r="N200" s="5">
        <f>IF(L200&lt;&gt;"", L200*20, "")</f>
        <v>41440</v>
      </c>
      <c r="O200" s="5">
        <f>IF(F200="Rural",N200*1.1,N200)</f>
        <v>41440</v>
      </c>
      <c r="P200" s="3">
        <v>6</v>
      </c>
    </row>
    <row r="201" spans="1:16" x14ac:dyDescent="0.25">
      <c r="A201" s="2" t="s">
        <v>32</v>
      </c>
      <c r="B201" s="2">
        <v>60433900</v>
      </c>
      <c r="C201" s="2" t="s">
        <v>1684</v>
      </c>
      <c r="D201" s="2" t="s">
        <v>11</v>
      </c>
      <c r="E201" s="2" t="str">
        <f>UPPER(Padron_Establecimiento[[#This Row],[Sector]])</f>
        <v>ESTATAL</v>
      </c>
      <c r="F201" s="2" t="s">
        <v>12</v>
      </c>
      <c r="G201" s="2" t="s">
        <v>1685</v>
      </c>
      <c r="H201" s="2" t="s">
        <v>1686</v>
      </c>
      <c r="I201" s="2">
        <v>2478</v>
      </c>
      <c r="J201" s="3" t="s">
        <v>1687</v>
      </c>
      <c r="K201" s="4">
        <v>18223</v>
      </c>
      <c r="L201" s="2">
        <v>2782</v>
      </c>
      <c r="M201">
        <f>IF(L201&lt;&gt;"", L201, "")</f>
        <v>2782</v>
      </c>
      <c r="N201" s="5">
        <f>IF(L201&lt;&gt;"", L201*20, "")</f>
        <v>55640</v>
      </c>
      <c r="O201" s="5">
        <f>IF(F201="Rural",N201*1.1,N201)</f>
        <v>61204.000000000007</v>
      </c>
      <c r="P201" s="3">
        <v>7</v>
      </c>
    </row>
    <row r="202" spans="1:16" x14ac:dyDescent="0.25">
      <c r="A202" s="2" t="s">
        <v>32</v>
      </c>
      <c r="B202" s="2">
        <v>60327700</v>
      </c>
      <c r="C202" s="2" t="s">
        <v>1753</v>
      </c>
      <c r="D202" s="2" t="s">
        <v>11</v>
      </c>
      <c r="E202" s="2" t="str">
        <f>UPPER(Padron_Establecimiento[[#This Row],[Sector]])</f>
        <v>ESTATAL</v>
      </c>
      <c r="F202" s="2" t="s">
        <v>23</v>
      </c>
      <c r="G202" s="2" t="s">
        <v>1754</v>
      </c>
      <c r="H202" s="2" t="s">
        <v>1755</v>
      </c>
      <c r="I202" s="2">
        <v>237</v>
      </c>
      <c r="J202" s="3" t="s">
        <v>1756</v>
      </c>
      <c r="K202" s="4">
        <v>31362</v>
      </c>
      <c r="L202" s="2">
        <v>2301</v>
      </c>
      <c r="M202">
        <f>IF(L202&lt;&gt;"", L202, "")</f>
        <v>2301</v>
      </c>
      <c r="N202" s="5">
        <f>IF(L202&lt;&gt;"", L202*20, "")</f>
        <v>46020</v>
      </c>
      <c r="O202" s="5">
        <f>IF(F202="Rural",N202*1.1,N202)</f>
        <v>46020</v>
      </c>
      <c r="P202" s="3">
        <v>3</v>
      </c>
    </row>
    <row r="203" spans="1:16" x14ac:dyDescent="0.25">
      <c r="A203" s="2" t="s">
        <v>32</v>
      </c>
      <c r="B203" s="2">
        <v>60388700</v>
      </c>
      <c r="C203" s="2" t="s">
        <v>1848</v>
      </c>
      <c r="D203" s="2" t="s">
        <v>11</v>
      </c>
      <c r="E203" s="2" t="str">
        <f>UPPER(Padron_Establecimiento[[#This Row],[Sector]])</f>
        <v>ESTATAL</v>
      </c>
      <c r="F203" s="2" t="s">
        <v>23</v>
      </c>
      <c r="G203" s="2" t="s">
        <v>1849</v>
      </c>
      <c r="H203" s="2" t="s">
        <v>1850</v>
      </c>
      <c r="I203" s="2">
        <v>11</v>
      </c>
      <c r="J203" s="3" t="s">
        <v>1851</v>
      </c>
      <c r="K203" s="4">
        <v>28850</v>
      </c>
      <c r="L203" s="2">
        <v>3566</v>
      </c>
      <c r="M203">
        <f>IF(L203&lt;&gt;"", L203, "")</f>
        <v>3566</v>
      </c>
      <c r="N203" s="5">
        <f>IF(L203&lt;&gt;"", L203*20, "")</f>
        <v>71320</v>
      </c>
      <c r="O203" s="5">
        <f>IF(F203="Rural",N203*1.1,N203)</f>
        <v>71320</v>
      </c>
      <c r="P203" s="3">
        <v>3</v>
      </c>
    </row>
    <row r="204" spans="1:16" x14ac:dyDescent="0.25">
      <c r="A204" s="2" t="s">
        <v>32</v>
      </c>
      <c r="B204" s="2">
        <v>60511400</v>
      </c>
      <c r="C204" s="2" t="s">
        <v>1868</v>
      </c>
      <c r="D204" s="2" t="s">
        <v>11</v>
      </c>
      <c r="E204" s="2" t="str">
        <f>UPPER(Padron_Establecimiento[[#This Row],[Sector]])</f>
        <v>ESTATAL</v>
      </c>
      <c r="F204" s="2" t="s">
        <v>12</v>
      </c>
      <c r="G204" s="2" t="s">
        <v>1869</v>
      </c>
      <c r="H204" s="2" t="s">
        <v>1870</v>
      </c>
      <c r="I204" s="2">
        <v>2932</v>
      </c>
      <c r="J204" s="3" t="s">
        <v>1871</v>
      </c>
      <c r="K204" s="4">
        <v>19517</v>
      </c>
      <c r="L204" s="2">
        <v>3288</v>
      </c>
      <c r="M204">
        <f>IF(L204&lt;&gt;"", L204, "")</f>
        <v>3288</v>
      </c>
      <c r="N204" s="5">
        <f>IF(L204&lt;&gt;"", L204*20, "")</f>
        <v>65760</v>
      </c>
      <c r="O204" s="5">
        <f>IF(F204="Rural",N204*1.1,N204)</f>
        <v>72336</v>
      </c>
      <c r="P204" s="3">
        <v>5</v>
      </c>
    </row>
    <row r="205" spans="1:16" x14ac:dyDescent="0.25">
      <c r="A205" s="2" t="s">
        <v>32</v>
      </c>
      <c r="B205" s="2">
        <v>60265300</v>
      </c>
      <c r="C205" s="2" t="s">
        <v>1872</v>
      </c>
      <c r="D205" s="2" t="s">
        <v>11</v>
      </c>
      <c r="E205" s="2" t="str">
        <f>UPPER(Padron_Establecimiento[[#This Row],[Sector]])</f>
        <v>ESTATAL</v>
      </c>
      <c r="F205" s="2" t="s">
        <v>23</v>
      </c>
      <c r="G205" s="2" t="s">
        <v>1873</v>
      </c>
      <c r="H205" s="2" t="s">
        <v>1874</v>
      </c>
      <c r="I205" s="2">
        <v>2342</v>
      </c>
      <c r="J205" s="3" t="s">
        <v>1875</v>
      </c>
      <c r="K205" s="4">
        <v>18612</v>
      </c>
      <c r="L205" s="2">
        <v>4406</v>
      </c>
      <c r="M205">
        <f>IF(L205&lt;&gt;"", L205, "")</f>
        <v>4406</v>
      </c>
      <c r="N205" s="5">
        <f>IF(L205&lt;&gt;"", L205*20, "")</f>
        <v>88120</v>
      </c>
      <c r="O205" s="5">
        <f>IF(F205="Rural",N205*1.1,N205)</f>
        <v>88120</v>
      </c>
      <c r="P205" s="3">
        <v>5</v>
      </c>
    </row>
    <row r="206" spans="1:16" x14ac:dyDescent="0.25">
      <c r="A206" s="2" t="s">
        <v>32</v>
      </c>
      <c r="B206" s="2">
        <v>60420400</v>
      </c>
      <c r="C206" s="2" t="s">
        <v>1886</v>
      </c>
      <c r="D206" s="2" t="s">
        <v>11</v>
      </c>
      <c r="E206" s="2" t="str">
        <f>UPPER(Padron_Establecimiento[[#This Row],[Sector]])</f>
        <v>ESTATAL</v>
      </c>
      <c r="F206" s="2" t="s">
        <v>23</v>
      </c>
      <c r="G206" s="2" t="s">
        <v>1887</v>
      </c>
      <c r="H206" s="2" t="s">
        <v>1888</v>
      </c>
      <c r="I206" s="2">
        <v>11</v>
      </c>
      <c r="J206" s="3" t="s">
        <v>1889</v>
      </c>
      <c r="K206" s="4">
        <v>31827</v>
      </c>
      <c r="L206" s="2">
        <v>1586</v>
      </c>
      <c r="M206">
        <f>IF(L206&lt;&gt;"", L206, "")</f>
        <v>1586</v>
      </c>
      <c r="N206" s="5">
        <f>IF(L206&lt;&gt;"", L206*20, "")</f>
        <v>31720</v>
      </c>
      <c r="O206" s="5">
        <f>IF(F206="Rural",N206*1.1,N206)</f>
        <v>31720</v>
      </c>
      <c r="P206" s="3">
        <v>4</v>
      </c>
    </row>
    <row r="207" spans="1:16" x14ac:dyDescent="0.25">
      <c r="A207" s="2" t="s">
        <v>32</v>
      </c>
      <c r="B207" s="2">
        <v>60355200</v>
      </c>
      <c r="C207" s="2" t="s">
        <v>1918</v>
      </c>
      <c r="D207" s="2" t="s">
        <v>11</v>
      </c>
      <c r="E207" s="2" t="str">
        <f>UPPER(Padron_Establecimiento[[#This Row],[Sector]])</f>
        <v>ESTATAL</v>
      </c>
      <c r="F207" s="2" t="s">
        <v>12</v>
      </c>
      <c r="G207" s="2" t="s">
        <v>1919</v>
      </c>
      <c r="H207" s="2" t="s">
        <v>1920</v>
      </c>
      <c r="I207" s="2">
        <v>2355</v>
      </c>
      <c r="J207" s="3" t="s">
        <v>1921</v>
      </c>
      <c r="K207" s="4">
        <v>18984</v>
      </c>
      <c r="L207" s="2">
        <v>2442</v>
      </c>
      <c r="M207">
        <f>IF(L207&lt;&gt;"", L207, "")</f>
        <v>2442</v>
      </c>
      <c r="N207" s="5">
        <f>IF(L207&lt;&gt;"", L207*20, "")</f>
        <v>48840</v>
      </c>
      <c r="O207" s="5">
        <f>IF(F207="Rural",N207*1.1,N207)</f>
        <v>53724.000000000007</v>
      </c>
      <c r="P207" s="3">
        <v>7</v>
      </c>
    </row>
    <row r="208" spans="1:16" x14ac:dyDescent="0.25">
      <c r="A208" s="2" t="s">
        <v>32</v>
      </c>
      <c r="B208" s="2">
        <v>60035800</v>
      </c>
      <c r="C208" s="2" t="s">
        <v>1953</v>
      </c>
      <c r="D208" s="2" t="s">
        <v>11</v>
      </c>
      <c r="E208" s="2" t="str">
        <f>UPPER(Padron_Establecimiento[[#This Row],[Sector]])</f>
        <v>ESTATAL</v>
      </c>
      <c r="F208" s="2" t="s">
        <v>23</v>
      </c>
      <c r="G208" s="2" t="s">
        <v>1954</v>
      </c>
      <c r="H208" s="2" t="s">
        <v>1955</v>
      </c>
      <c r="I208" s="2">
        <v>2983</v>
      </c>
      <c r="J208" s="3" t="s">
        <v>1956</v>
      </c>
      <c r="K208" s="4">
        <v>33804</v>
      </c>
      <c r="L208" s="2">
        <v>4631</v>
      </c>
      <c r="M208">
        <f>IF(L208&lt;&gt;"", L208, "")</f>
        <v>4631</v>
      </c>
      <c r="N208" s="5">
        <f>IF(L208&lt;&gt;"", L208*20, "")</f>
        <v>92620</v>
      </c>
      <c r="O208" s="5">
        <f>IF(F208="Rural",N208*1.1,N208)</f>
        <v>92620</v>
      </c>
      <c r="P208" s="3">
        <v>7</v>
      </c>
    </row>
    <row r="209" spans="1:16" x14ac:dyDescent="0.25">
      <c r="A209" s="2" t="s">
        <v>32</v>
      </c>
      <c r="B209" s="2">
        <v>60357400</v>
      </c>
      <c r="C209" s="2" t="s">
        <v>1977</v>
      </c>
      <c r="D209" s="2" t="s">
        <v>11</v>
      </c>
      <c r="E209" s="2" t="str">
        <f>UPPER(Padron_Establecimiento[[#This Row],[Sector]])</f>
        <v>ESTATAL</v>
      </c>
      <c r="F209" s="2" t="s">
        <v>23</v>
      </c>
      <c r="G209" s="2" t="s">
        <v>1978</v>
      </c>
      <c r="H209" s="2" t="s">
        <v>1979</v>
      </c>
      <c r="I209" s="2">
        <v>2355</v>
      </c>
      <c r="J209" s="3" t="s">
        <v>1980</v>
      </c>
      <c r="K209" s="4">
        <v>34063</v>
      </c>
      <c r="L209" s="2">
        <v>3870</v>
      </c>
      <c r="M209">
        <f>IF(L209&lt;&gt;"", L209, "")</f>
        <v>3870</v>
      </c>
      <c r="N209" s="5">
        <f>IF(L209&lt;&gt;"", L209*20, "")</f>
        <v>77400</v>
      </c>
      <c r="O209" s="5">
        <f>IF(F209="Rural",N209*1.1,N209)</f>
        <v>77400</v>
      </c>
      <c r="P209" s="3">
        <v>5</v>
      </c>
    </row>
    <row r="210" spans="1:16" x14ac:dyDescent="0.25">
      <c r="A210" s="2" t="s">
        <v>32</v>
      </c>
      <c r="B210" s="2">
        <v>60391200</v>
      </c>
      <c r="C210" s="2" t="s">
        <v>1992</v>
      </c>
      <c r="D210" s="2" t="s">
        <v>11</v>
      </c>
      <c r="E210" s="2" t="str">
        <f>UPPER(Padron_Establecimiento[[#This Row],[Sector]])</f>
        <v>ESTATAL</v>
      </c>
      <c r="F210" s="2" t="s">
        <v>23</v>
      </c>
      <c r="G210" s="2" t="s">
        <v>1993</v>
      </c>
      <c r="H210" s="2" t="s">
        <v>1994</v>
      </c>
      <c r="I210" s="2">
        <v>11</v>
      </c>
      <c r="J210" s="3" t="s">
        <v>1995</v>
      </c>
      <c r="K210" s="4">
        <v>33801</v>
      </c>
      <c r="L210" s="2">
        <v>1613</v>
      </c>
      <c r="M210">
        <f>IF(L210&lt;&gt;"", L210, "")</f>
        <v>1613</v>
      </c>
      <c r="N210" s="5">
        <f>IF(L210&lt;&gt;"", L210*20, "")</f>
        <v>32260</v>
      </c>
      <c r="O210" s="5">
        <f>IF(F210="Rural",N210*1.1,N210)</f>
        <v>32260</v>
      </c>
      <c r="P210" s="3">
        <v>3</v>
      </c>
    </row>
    <row r="211" spans="1:16" x14ac:dyDescent="0.25">
      <c r="A211" s="2" t="s">
        <v>32</v>
      </c>
      <c r="B211" s="2">
        <v>60515500</v>
      </c>
      <c r="C211" s="2" t="s">
        <v>2010</v>
      </c>
      <c r="D211" s="2" t="s">
        <v>11</v>
      </c>
      <c r="E211" s="2" t="str">
        <f>UPPER(Padron_Establecimiento[[#This Row],[Sector]])</f>
        <v>ESTATAL</v>
      </c>
      <c r="F211" s="2" t="s">
        <v>23</v>
      </c>
      <c r="G211" s="2" t="s">
        <v>2011</v>
      </c>
      <c r="H211" s="2" t="s">
        <v>2012</v>
      </c>
      <c r="I211" s="2">
        <v>2281</v>
      </c>
      <c r="J211" s="3" t="s">
        <v>2013</v>
      </c>
      <c r="K211" s="4">
        <v>26647</v>
      </c>
      <c r="L211" s="2">
        <v>2114</v>
      </c>
      <c r="M211">
        <f>IF(L211&lt;&gt;"", L211, "")</f>
        <v>2114</v>
      </c>
      <c r="N211" s="5">
        <f>IF(L211&lt;&gt;"", L211*20, "")</f>
        <v>42280</v>
      </c>
      <c r="O211" s="5">
        <f>IF(F211="Rural",N211*1.1,N211)</f>
        <v>42280</v>
      </c>
      <c r="P211" s="3">
        <v>9</v>
      </c>
    </row>
    <row r="212" spans="1:16" x14ac:dyDescent="0.25">
      <c r="A212" s="2" t="s">
        <v>32</v>
      </c>
      <c r="B212" s="2">
        <v>60481200</v>
      </c>
      <c r="C212" s="2" t="s">
        <v>2027</v>
      </c>
      <c r="D212" s="2" t="s">
        <v>11</v>
      </c>
      <c r="E212" s="2" t="str">
        <f>UPPER(Padron_Establecimiento[[#This Row],[Sector]])</f>
        <v>ESTATAL</v>
      </c>
      <c r="F212" s="2" t="s">
        <v>12</v>
      </c>
      <c r="G212" s="2" t="s">
        <v>2028</v>
      </c>
      <c r="H212" s="2" t="s">
        <v>2029</v>
      </c>
      <c r="I212" s="2">
        <v>2929</v>
      </c>
      <c r="J212" s="3" t="s">
        <v>2030</v>
      </c>
      <c r="K212" s="4">
        <v>31166</v>
      </c>
      <c r="L212" s="2">
        <v>3417</v>
      </c>
      <c r="M212">
        <f>IF(L212&lt;&gt;"", L212, "")</f>
        <v>3417</v>
      </c>
      <c r="N212" s="5">
        <f>IF(L212&lt;&gt;"", L212*20, "")</f>
        <v>68340</v>
      </c>
      <c r="O212" s="5">
        <f>IF(F212="Rural",N212*1.1,N212)</f>
        <v>75174</v>
      </c>
      <c r="P212" s="3">
        <v>7</v>
      </c>
    </row>
    <row r="213" spans="1:16" x14ac:dyDescent="0.25">
      <c r="A213" s="2" t="s">
        <v>32</v>
      </c>
      <c r="B213" s="2">
        <v>60133400</v>
      </c>
      <c r="C213" s="2" t="s">
        <v>2066</v>
      </c>
      <c r="D213" s="2" t="s">
        <v>11</v>
      </c>
      <c r="E213" s="2" t="str">
        <f>UPPER(Padron_Establecimiento[[#This Row],[Sector]])</f>
        <v>ESTATAL</v>
      </c>
      <c r="F213" s="2" t="s">
        <v>23</v>
      </c>
      <c r="G213" s="2" t="s">
        <v>2067</v>
      </c>
      <c r="H213" s="2" t="s">
        <v>2068</v>
      </c>
      <c r="I213" s="2">
        <v>3461</v>
      </c>
      <c r="J213" s="3" t="s">
        <v>2069</v>
      </c>
      <c r="K213" s="4">
        <v>20188</v>
      </c>
      <c r="L213" s="2">
        <v>4620</v>
      </c>
      <c r="M213">
        <f>IF(L213&lt;&gt;"", L213, "")</f>
        <v>4620</v>
      </c>
      <c r="N213" s="5">
        <f>IF(L213&lt;&gt;"", L213*20, "")</f>
        <v>92400</v>
      </c>
      <c r="O213" s="5">
        <f>IF(F213="Rural",N213*1.1,N213)</f>
        <v>92400</v>
      </c>
      <c r="P213" s="3">
        <v>8</v>
      </c>
    </row>
    <row r="214" spans="1:16" x14ac:dyDescent="0.25">
      <c r="A214" s="2" t="s">
        <v>32</v>
      </c>
      <c r="B214" s="2">
        <v>60535400</v>
      </c>
      <c r="C214" s="2" t="s">
        <v>2094</v>
      </c>
      <c r="D214" s="2" t="s">
        <v>11</v>
      </c>
      <c r="E214" s="2" t="str">
        <f>UPPER(Padron_Establecimiento[[#This Row],[Sector]])</f>
        <v>ESTATAL</v>
      </c>
      <c r="F214" s="2" t="s">
        <v>12</v>
      </c>
      <c r="G214" s="2" t="s">
        <v>2095</v>
      </c>
      <c r="H214" s="2" t="s">
        <v>1607</v>
      </c>
      <c r="I214" s="2">
        <v>2324</v>
      </c>
      <c r="J214" s="3" t="s">
        <v>2096</v>
      </c>
      <c r="K214" s="4">
        <v>24511</v>
      </c>
      <c r="L214" s="2">
        <v>3671</v>
      </c>
      <c r="M214">
        <f>IF(L214&lt;&gt;"", L214, "")</f>
        <v>3671</v>
      </c>
      <c r="N214" s="5">
        <f>IF(L214&lt;&gt;"", L214*20, "")</f>
        <v>73420</v>
      </c>
      <c r="O214" s="5">
        <f>IF(F214="Rural",N214*1.1,N214)</f>
        <v>80762</v>
      </c>
      <c r="P214" s="3">
        <v>8</v>
      </c>
    </row>
    <row r="215" spans="1:16" x14ac:dyDescent="0.25">
      <c r="A215" s="2" t="s">
        <v>32</v>
      </c>
      <c r="B215" s="2">
        <v>60279900</v>
      </c>
      <c r="C215" s="2" t="s">
        <v>2104</v>
      </c>
      <c r="D215" s="2" t="s">
        <v>11</v>
      </c>
      <c r="E215" s="2" t="str">
        <f>UPPER(Padron_Establecimiento[[#This Row],[Sector]])</f>
        <v>ESTATAL</v>
      </c>
      <c r="F215" s="2" t="s">
        <v>12</v>
      </c>
      <c r="G215" s="2" t="s">
        <v>2105</v>
      </c>
      <c r="H215" s="2" t="s">
        <v>2106</v>
      </c>
      <c r="I215" s="2">
        <v>2477</v>
      </c>
      <c r="J215" s="3" t="s">
        <v>2107</v>
      </c>
      <c r="K215" s="4">
        <v>23564</v>
      </c>
      <c r="L215" s="2">
        <v>3035</v>
      </c>
      <c r="M215">
        <f>IF(L215&lt;&gt;"", L215, "")</f>
        <v>3035</v>
      </c>
      <c r="N215" s="5">
        <f>IF(L215&lt;&gt;"", L215*20, "")</f>
        <v>60700</v>
      </c>
      <c r="O215" s="5">
        <f>IF(F215="Rural",N215*1.1,N215)</f>
        <v>66770</v>
      </c>
      <c r="P215" s="3">
        <v>6</v>
      </c>
    </row>
    <row r="216" spans="1:16" x14ac:dyDescent="0.25">
      <c r="A216" s="2" t="s">
        <v>32</v>
      </c>
      <c r="B216" s="2">
        <v>60046700</v>
      </c>
      <c r="C216" s="2" t="s">
        <v>2108</v>
      </c>
      <c r="D216" s="2" t="s">
        <v>11</v>
      </c>
      <c r="E216" s="2" t="str">
        <f>UPPER(Padron_Establecimiento[[#This Row],[Sector]])</f>
        <v>ESTATAL</v>
      </c>
      <c r="F216" s="2" t="s">
        <v>23</v>
      </c>
      <c r="G216" s="2" t="s">
        <v>2109</v>
      </c>
      <c r="H216" s="2" t="s">
        <v>255</v>
      </c>
      <c r="I216" s="2">
        <v>11</v>
      </c>
      <c r="J216" s="3" t="s">
        <v>2110</v>
      </c>
      <c r="K216" s="4">
        <v>24615</v>
      </c>
      <c r="L216" s="2">
        <v>4805</v>
      </c>
      <c r="M216">
        <f>IF(L216&lt;&gt;"", L216, "")</f>
        <v>4805</v>
      </c>
      <c r="N216" s="5">
        <f>IF(L216&lt;&gt;"", L216*20, "")</f>
        <v>96100</v>
      </c>
      <c r="O216" s="5">
        <f>IF(F216="Rural",N216*1.1,N216)</f>
        <v>96100</v>
      </c>
      <c r="P216" s="3">
        <v>9</v>
      </c>
    </row>
    <row r="217" spans="1:16" x14ac:dyDescent="0.25">
      <c r="A217" s="2" t="s">
        <v>32</v>
      </c>
      <c r="B217" s="2">
        <v>60520400</v>
      </c>
      <c r="C217" s="2" t="s">
        <v>2212</v>
      </c>
      <c r="D217" s="2" t="s">
        <v>11</v>
      </c>
      <c r="E217" s="2" t="str">
        <f>UPPER(Padron_Establecimiento[[#This Row],[Sector]])</f>
        <v>ESTATAL</v>
      </c>
      <c r="F217" s="2" t="s">
        <v>23</v>
      </c>
      <c r="G217" s="2" t="s">
        <v>2213</v>
      </c>
      <c r="H217" s="2" t="s">
        <v>2214</v>
      </c>
      <c r="I217" s="2">
        <v>2320</v>
      </c>
      <c r="J217" s="3" t="s">
        <v>2215</v>
      </c>
      <c r="K217" s="4">
        <v>28416</v>
      </c>
      <c r="L217" s="2">
        <v>1719</v>
      </c>
      <c r="M217">
        <f>IF(L217&lt;&gt;"", L217, "")</f>
        <v>1719</v>
      </c>
      <c r="N217" s="5">
        <f>IF(L217&lt;&gt;"", L217*20, "")</f>
        <v>34380</v>
      </c>
      <c r="O217" s="5">
        <f>IF(F217="Rural",N217*1.1,N217)</f>
        <v>34380</v>
      </c>
      <c r="P217" s="3">
        <v>9</v>
      </c>
    </row>
    <row r="218" spans="1:16" x14ac:dyDescent="0.25">
      <c r="A218" s="2" t="s">
        <v>32</v>
      </c>
      <c r="B218" s="2">
        <v>60021701</v>
      </c>
      <c r="C218" s="2" t="s">
        <v>2274</v>
      </c>
      <c r="D218" s="2" t="s">
        <v>11</v>
      </c>
      <c r="E218" s="2" t="str">
        <f>UPPER(Padron_Establecimiento[[#This Row],[Sector]])</f>
        <v>ESTATAL</v>
      </c>
      <c r="F218" s="2" t="s">
        <v>12</v>
      </c>
      <c r="G218" s="2" t="s">
        <v>2275</v>
      </c>
      <c r="H218" s="2" t="s">
        <v>2276</v>
      </c>
      <c r="I218" s="2">
        <v>2356</v>
      </c>
      <c r="J218" s="3" t="s">
        <v>2277</v>
      </c>
      <c r="K218" s="4">
        <v>23322</v>
      </c>
      <c r="L218" s="2">
        <v>4562</v>
      </c>
      <c r="M218">
        <f>IF(L218&lt;&gt;"", L218, "")</f>
        <v>4562</v>
      </c>
      <c r="N218" s="5">
        <f>IF(L218&lt;&gt;"", L218*20, "")</f>
        <v>91240</v>
      </c>
      <c r="O218" s="5">
        <f>IF(F218="Rural",N218*1.1,N218)</f>
        <v>100364.00000000001</v>
      </c>
      <c r="P218" s="3">
        <v>3</v>
      </c>
    </row>
    <row r="219" spans="1:16" x14ac:dyDescent="0.25">
      <c r="A219" s="2" t="s">
        <v>32</v>
      </c>
      <c r="B219" s="2">
        <v>60366900</v>
      </c>
      <c r="C219" s="2" t="s">
        <v>2310</v>
      </c>
      <c r="D219" s="2" t="s">
        <v>11</v>
      </c>
      <c r="E219" s="2" t="str">
        <f>UPPER(Padron_Establecimiento[[#This Row],[Sector]])</f>
        <v>ESTATAL</v>
      </c>
      <c r="F219" s="2" t="s">
        <v>23</v>
      </c>
      <c r="G219" s="2" t="s">
        <v>2311</v>
      </c>
      <c r="H219" s="2" t="s">
        <v>840</v>
      </c>
      <c r="I219" s="2">
        <v>11</v>
      </c>
      <c r="J219" s="3" t="s">
        <v>2312</v>
      </c>
      <c r="K219" s="4">
        <v>29306</v>
      </c>
      <c r="L219" s="2">
        <v>4520</v>
      </c>
      <c r="M219">
        <f>IF(L219&lt;&gt;"", L219, "")</f>
        <v>4520</v>
      </c>
      <c r="N219" s="5">
        <f>IF(L219&lt;&gt;"", L219*20, "")</f>
        <v>90400</v>
      </c>
      <c r="O219" s="5">
        <f>IF(F219="Rural",N219*1.1,N219)</f>
        <v>90400</v>
      </c>
      <c r="P219" s="3">
        <v>3</v>
      </c>
    </row>
    <row r="220" spans="1:16" x14ac:dyDescent="0.25">
      <c r="A220" s="2" t="s">
        <v>32</v>
      </c>
      <c r="B220" s="2">
        <v>60306100</v>
      </c>
      <c r="C220" s="2" t="s">
        <v>2316</v>
      </c>
      <c r="D220" s="2" t="s">
        <v>11</v>
      </c>
      <c r="E220" s="2" t="str">
        <f>UPPER(Padron_Establecimiento[[#This Row],[Sector]])</f>
        <v>ESTATAL</v>
      </c>
      <c r="F220" s="2" t="s">
        <v>23</v>
      </c>
      <c r="G220" s="2" t="s">
        <v>2317</v>
      </c>
      <c r="H220" s="2" t="s">
        <v>1990</v>
      </c>
      <c r="I220" s="2">
        <v>221</v>
      </c>
      <c r="J220" s="3" t="s">
        <v>2318</v>
      </c>
      <c r="K220" s="4">
        <v>22349</v>
      </c>
      <c r="L220" s="2">
        <v>2851</v>
      </c>
      <c r="M220">
        <f>IF(L220&lt;&gt;"", L220, "")</f>
        <v>2851</v>
      </c>
      <c r="N220" s="5">
        <f>IF(L220&lt;&gt;"", L220*20, "")</f>
        <v>57020</v>
      </c>
      <c r="O220" s="5">
        <f>IF(F220="Rural",N220*1.1,N220)</f>
        <v>57020</v>
      </c>
      <c r="P220" s="3">
        <v>8</v>
      </c>
    </row>
    <row r="221" spans="1:16" x14ac:dyDescent="0.25">
      <c r="A221" s="2" t="s">
        <v>32</v>
      </c>
      <c r="B221" s="2">
        <v>60179500</v>
      </c>
      <c r="C221" s="2" t="s">
        <v>2346</v>
      </c>
      <c r="D221" s="2" t="s">
        <v>11</v>
      </c>
      <c r="E221" s="2" t="str">
        <f>UPPER(Padron_Establecimiento[[#This Row],[Sector]])</f>
        <v>ESTATAL</v>
      </c>
      <c r="F221" s="2" t="s">
        <v>12</v>
      </c>
      <c r="G221" s="2" t="s">
        <v>2347</v>
      </c>
      <c r="H221" s="2" t="s">
        <v>2348</v>
      </c>
      <c r="I221" s="2">
        <v>2926</v>
      </c>
      <c r="J221" s="3" t="s">
        <v>2349</v>
      </c>
      <c r="K221" s="4">
        <v>18329</v>
      </c>
      <c r="L221" s="2">
        <v>3344</v>
      </c>
      <c r="M221">
        <f>IF(L221&lt;&gt;"", L221, "")</f>
        <v>3344</v>
      </c>
      <c r="N221" s="5">
        <f>IF(L221&lt;&gt;"", L221*20, "")</f>
        <v>66880</v>
      </c>
      <c r="O221" s="5">
        <f>IF(F221="Rural",N221*1.1,N221)</f>
        <v>73568</v>
      </c>
      <c r="P221" s="3">
        <v>8</v>
      </c>
    </row>
    <row r="222" spans="1:16" x14ac:dyDescent="0.25">
      <c r="A222" s="2" t="s">
        <v>32</v>
      </c>
      <c r="B222" s="2">
        <v>60200300</v>
      </c>
      <c r="C222" s="2" t="s">
        <v>296</v>
      </c>
      <c r="D222" s="2" t="s">
        <v>11</v>
      </c>
      <c r="E222" s="2" t="str">
        <f>UPPER(Padron_Establecimiento[[#This Row],[Sector]])</f>
        <v>ESTATAL</v>
      </c>
      <c r="F222" s="2" t="s">
        <v>23</v>
      </c>
      <c r="G222" s="2" t="s">
        <v>2393</v>
      </c>
      <c r="H222" s="2" t="s">
        <v>2394</v>
      </c>
      <c r="I222" s="2">
        <v>2272</v>
      </c>
      <c r="J222" s="3" t="s">
        <v>2395</v>
      </c>
      <c r="K222" s="4">
        <v>25948</v>
      </c>
      <c r="L222" s="2">
        <v>1793</v>
      </c>
      <c r="M222">
        <f>IF(L222&lt;&gt;"", L222, "")</f>
        <v>1793</v>
      </c>
      <c r="N222" s="5">
        <f>IF(L222&lt;&gt;"", L222*20, "")</f>
        <v>35860</v>
      </c>
      <c r="O222" s="5">
        <f>IF(F222="Rural",N222*1.1,N222)</f>
        <v>35860</v>
      </c>
      <c r="P222" s="3">
        <v>9</v>
      </c>
    </row>
    <row r="223" spans="1:16" x14ac:dyDescent="0.25">
      <c r="A223" s="2" t="s">
        <v>32</v>
      </c>
      <c r="B223" s="2">
        <v>60144200</v>
      </c>
      <c r="C223" s="2" t="s">
        <v>2433</v>
      </c>
      <c r="D223" s="2" t="s">
        <v>11</v>
      </c>
      <c r="E223" s="2" t="str">
        <f>UPPER(Padron_Establecimiento[[#This Row],[Sector]])</f>
        <v>ESTATAL</v>
      </c>
      <c r="F223" s="2" t="s">
        <v>23</v>
      </c>
      <c r="G223" s="2" t="s">
        <v>2434</v>
      </c>
      <c r="H223" s="2" t="s">
        <v>2435</v>
      </c>
      <c r="I223" s="2">
        <v>2474</v>
      </c>
      <c r="J223" s="3" t="s">
        <v>2436</v>
      </c>
      <c r="K223" s="4">
        <v>33298</v>
      </c>
      <c r="L223" s="2">
        <v>4192</v>
      </c>
      <c r="M223">
        <f>IF(L223&lt;&gt;"", L223, "")</f>
        <v>4192</v>
      </c>
      <c r="N223" s="5">
        <f>IF(L223&lt;&gt;"", L223*20, "")</f>
        <v>83840</v>
      </c>
      <c r="O223" s="5">
        <f>IF(F223="Rural",N223*1.1,N223)</f>
        <v>83840</v>
      </c>
      <c r="P223" s="3">
        <v>5</v>
      </c>
    </row>
    <row r="224" spans="1:16" x14ac:dyDescent="0.25">
      <c r="A224" s="2" t="s">
        <v>32</v>
      </c>
      <c r="B224" s="2">
        <v>60301900</v>
      </c>
      <c r="C224" s="2" t="s">
        <v>2467</v>
      </c>
      <c r="D224" s="2" t="s">
        <v>11</v>
      </c>
      <c r="E224" s="2" t="str">
        <f>UPPER(Padron_Establecimiento[[#This Row],[Sector]])</f>
        <v>ESTATAL</v>
      </c>
      <c r="F224" s="2" t="s">
        <v>23</v>
      </c>
      <c r="G224" s="2" t="s">
        <v>2468</v>
      </c>
      <c r="H224" s="2" t="s">
        <v>2469</v>
      </c>
      <c r="I224" s="2">
        <v>291</v>
      </c>
      <c r="J224" s="3" t="s">
        <v>2470</v>
      </c>
      <c r="K224" s="4">
        <v>21429</v>
      </c>
      <c r="L224" s="2">
        <v>3728</v>
      </c>
      <c r="M224">
        <f>IF(L224&lt;&gt;"", L224, "")</f>
        <v>3728</v>
      </c>
      <c r="N224" s="5">
        <f>IF(L224&lt;&gt;"", L224*20, "")</f>
        <v>74560</v>
      </c>
      <c r="O224" s="5">
        <f>IF(F224="Rural",N224*1.1,N224)</f>
        <v>74560</v>
      </c>
      <c r="P224" s="3">
        <v>4</v>
      </c>
    </row>
    <row r="225" spans="1:16" x14ac:dyDescent="0.25">
      <c r="A225" s="2" t="s">
        <v>32</v>
      </c>
      <c r="B225" s="2">
        <v>60193700</v>
      </c>
      <c r="C225" s="2" t="s">
        <v>2485</v>
      </c>
      <c r="D225" s="2" t="s">
        <v>11</v>
      </c>
      <c r="E225" s="2" t="str">
        <f>UPPER(Padron_Establecimiento[[#This Row],[Sector]])</f>
        <v>ESTATAL</v>
      </c>
      <c r="F225" s="2" t="s">
        <v>23</v>
      </c>
      <c r="G225" s="2" t="s">
        <v>2486</v>
      </c>
      <c r="H225" s="2" t="s">
        <v>2487</v>
      </c>
      <c r="I225" s="2">
        <v>11</v>
      </c>
      <c r="J225" s="3" t="s">
        <v>2488</v>
      </c>
      <c r="K225" s="4">
        <v>21190</v>
      </c>
      <c r="L225" s="2">
        <v>2147</v>
      </c>
      <c r="M225">
        <f>IF(L225&lt;&gt;"", L225, "")</f>
        <v>2147</v>
      </c>
      <c r="N225" s="5">
        <f>IF(L225&lt;&gt;"", L225*20, "")</f>
        <v>42940</v>
      </c>
      <c r="O225" s="5">
        <f>IF(F225="Rural",N225*1.1,N225)</f>
        <v>42940</v>
      </c>
      <c r="P225" s="3">
        <v>10</v>
      </c>
    </row>
    <row r="226" spans="1:16" x14ac:dyDescent="0.25">
      <c r="A226" s="2" t="s">
        <v>32</v>
      </c>
      <c r="B226" s="2">
        <v>60183800</v>
      </c>
      <c r="C226" s="2" t="s">
        <v>2507</v>
      </c>
      <c r="D226" s="2" t="s">
        <v>11</v>
      </c>
      <c r="E226" s="2" t="str">
        <f>UPPER(Padron_Establecimiento[[#This Row],[Sector]])</f>
        <v>ESTATAL</v>
      </c>
      <c r="F226" s="2" t="s">
        <v>23</v>
      </c>
      <c r="G226" s="2" t="s">
        <v>2508</v>
      </c>
      <c r="H226" s="2" t="s">
        <v>2509</v>
      </c>
      <c r="I226" s="2">
        <v>3461</v>
      </c>
      <c r="J226" s="3" t="s">
        <v>2510</v>
      </c>
      <c r="K226" s="4">
        <v>27654</v>
      </c>
      <c r="L226" s="2">
        <v>2699</v>
      </c>
      <c r="M226">
        <f>IF(L226&lt;&gt;"", L226, "")</f>
        <v>2699</v>
      </c>
      <c r="N226" s="5">
        <f>IF(L226&lt;&gt;"", L226*20, "")</f>
        <v>53980</v>
      </c>
      <c r="O226" s="5">
        <f>IF(F226="Rural",N226*1.1,N226)</f>
        <v>53980</v>
      </c>
      <c r="P226" s="3">
        <v>3</v>
      </c>
    </row>
    <row r="227" spans="1:16" x14ac:dyDescent="0.25">
      <c r="A227" s="2" t="s">
        <v>32</v>
      </c>
      <c r="B227" s="2">
        <v>60301800</v>
      </c>
      <c r="C227" s="2" t="s">
        <v>2521</v>
      </c>
      <c r="D227" s="2" t="s">
        <v>11</v>
      </c>
      <c r="E227" s="2" t="str">
        <f>UPPER(Padron_Establecimiento[[#This Row],[Sector]])</f>
        <v>ESTATAL</v>
      </c>
      <c r="F227" s="2" t="s">
        <v>23</v>
      </c>
      <c r="G227" s="2" t="s">
        <v>2522</v>
      </c>
      <c r="H227" s="2" t="s">
        <v>1607</v>
      </c>
      <c r="I227" s="2">
        <v>2325</v>
      </c>
      <c r="J227" s="3" t="s">
        <v>2523</v>
      </c>
      <c r="K227" s="4">
        <v>20924</v>
      </c>
      <c r="L227" s="2">
        <v>2032</v>
      </c>
      <c r="M227">
        <f>IF(L227&lt;&gt;"", L227, "")</f>
        <v>2032</v>
      </c>
      <c r="N227" s="5">
        <f>IF(L227&lt;&gt;"", L227*20, "")</f>
        <v>40640</v>
      </c>
      <c r="O227" s="5">
        <f>IF(F227="Rural",N227*1.1,N227)</f>
        <v>40640</v>
      </c>
      <c r="P227" s="3">
        <v>9</v>
      </c>
    </row>
    <row r="228" spans="1:16" x14ac:dyDescent="0.25">
      <c r="A228" s="2" t="s">
        <v>32</v>
      </c>
      <c r="B228" s="2">
        <v>60507300</v>
      </c>
      <c r="C228" s="2" t="s">
        <v>2530</v>
      </c>
      <c r="D228" s="2" t="s">
        <v>11</v>
      </c>
      <c r="E228" s="2" t="str">
        <f>UPPER(Padron_Establecimiento[[#This Row],[Sector]])</f>
        <v>ESTATAL</v>
      </c>
      <c r="F228" s="2" t="s">
        <v>23</v>
      </c>
      <c r="G228" s="2" t="s">
        <v>2531</v>
      </c>
      <c r="H228" s="2" t="s">
        <v>2532</v>
      </c>
      <c r="I228" s="2">
        <v>2346</v>
      </c>
      <c r="J228" s="3" t="s">
        <v>2533</v>
      </c>
      <c r="K228" s="4">
        <v>24027</v>
      </c>
      <c r="L228" s="2">
        <v>3849</v>
      </c>
      <c r="M228">
        <f>IF(L228&lt;&gt;"", L228, "")</f>
        <v>3849</v>
      </c>
      <c r="N228" s="5">
        <f>IF(L228&lt;&gt;"", L228*20, "")</f>
        <v>76980</v>
      </c>
      <c r="O228" s="5">
        <f>IF(F228="Rural",N228*1.1,N228)</f>
        <v>76980</v>
      </c>
      <c r="P228" s="3">
        <v>5</v>
      </c>
    </row>
    <row r="229" spans="1:16" x14ac:dyDescent="0.25">
      <c r="A229" s="2" t="s">
        <v>32</v>
      </c>
      <c r="B229" s="2">
        <v>60236300</v>
      </c>
      <c r="C229" s="2" t="s">
        <v>2534</v>
      </c>
      <c r="D229" s="2" t="s">
        <v>11</v>
      </c>
      <c r="E229" s="2" t="str">
        <f>UPPER(Padron_Establecimiento[[#This Row],[Sector]])</f>
        <v>ESTATAL</v>
      </c>
      <c r="F229" s="2" t="s">
        <v>12</v>
      </c>
      <c r="G229" s="2" t="s">
        <v>2535</v>
      </c>
      <c r="H229" s="2" t="s">
        <v>2536</v>
      </c>
      <c r="I229" s="2">
        <v>2227</v>
      </c>
      <c r="J229" s="3" t="s">
        <v>2537</v>
      </c>
      <c r="K229" s="4">
        <v>27415</v>
      </c>
      <c r="L229" s="2">
        <v>2401</v>
      </c>
      <c r="M229">
        <f>IF(L229&lt;&gt;"", L229, "")</f>
        <v>2401</v>
      </c>
      <c r="N229" s="5">
        <f>IF(L229&lt;&gt;"", L229*20, "")</f>
        <v>48020</v>
      </c>
      <c r="O229" s="5">
        <f>IF(F229="Rural",N229*1.1,N229)</f>
        <v>52822.000000000007</v>
      </c>
      <c r="P229" s="3">
        <v>8</v>
      </c>
    </row>
    <row r="230" spans="1:16" x14ac:dyDescent="0.25">
      <c r="A230" s="2" t="s">
        <v>32</v>
      </c>
      <c r="B230" s="2">
        <v>60406800</v>
      </c>
      <c r="C230" s="2" t="s">
        <v>2538</v>
      </c>
      <c r="D230" s="2" t="s">
        <v>11</v>
      </c>
      <c r="E230" s="2" t="str">
        <f>UPPER(Padron_Establecimiento[[#This Row],[Sector]])</f>
        <v>ESTATAL</v>
      </c>
      <c r="F230" s="2" t="s">
        <v>23</v>
      </c>
      <c r="G230" s="2" t="s">
        <v>2539</v>
      </c>
      <c r="H230" s="2" t="s">
        <v>2540</v>
      </c>
      <c r="I230" s="2">
        <v>11</v>
      </c>
      <c r="J230" s="3" t="s">
        <v>2541</v>
      </c>
      <c r="K230" s="4">
        <v>29575</v>
      </c>
      <c r="L230" s="2">
        <v>2827</v>
      </c>
      <c r="M230">
        <f>IF(L230&lt;&gt;"", L230, "")</f>
        <v>2827</v>
      </c>
      <c r="N230" s="5">
        <f>IF(L230&lt;&gt;"", L230*20, "")</f>
        <v>56540</v>
      </c>
      <c r="O230" s="5">
        <f>IF(F230="Rural",N230*1.1,N230)</f>
        <v>56540</v>
      </c>
      <c r="P230" s="3">
        <v>3</v>
      </c>
    </row>
    <row r="231" spans="1:16" x14ac:dyDescent="0.25">
      <c r="A231" s="2" t="s">
        <v>32</v>
      </c>
      <c r="B231" s="2">
        <v>60503800</v>
      </c>
      <c r="C231" s="2" t="s">
        <v>2546</v>
      </c>
      <c r="D231" s="2" t="s">
        <v>11</v>
      </c>
      <c r="E231" s="2" t="str">
        <f>UPPER(Padron_Establecimiento[[#This Row],[Sector]])</f>
        <v>ESTATAL</v>
      </c>
      <c r="F231" s="2" t="s">
        <v>12</v>
      </c>
      <c r="G231" s="2" t="s">
        <v>2547</v>
      </c>
      <c r="H231" s="2" t="s">
        <v>2548</v>
      </c>
      <c r="I231" s="2">
        <v>2920</v>
      </c>
      <c r="J231" s="3" t="s">
        <v>2549</v>
      </c>
      <c r="K231" s="4">
        <v>27997</v>
      </c>
      <c r="L231" s="2">
        <v>2784</v>
      </c>
      <c r="M231">
        <f>IF(L231&lt;&gt;"", L231, "")</f>
        <v>2784</v>
      </c>
      <c r="N231" s="5">
        <f>IF(L231&lt;&gt;"", L231*20, "")</f>
        <v>55680</v>
      </c>
      <c r="O231" s="5">
        <f>IF(F231="Rural",N231*1.1,N231)</f>
        <v>61248.000000000007</v>
      </c>
      <c r="P231" s="3">
        <v>8</v>
      </c>
    </row>
    <row r="232" spans="1:16" x14ac:dyDescent="0.25">
      <c r="A232" s="2" t="s">
        <v>32</v>
      </c>
      <c r="B232" s="2">
        <v>60417300</v>
      </c>
      <c r="C232" s="2" t="s">
        <v>2587</v>
      </c>
      <c r="D232" s="2" t="s">
        <v>11</v>
      </c>
      <c r="E232" s="2" t="str">
        <f>UPPER(Padron_Establecimiento[[#This Row],[Sector]])</f>
        <v>ESTATAL</v>
      </c>
      <c r="F232" s="2" t="s">
        <v>23</v>
      </c>
      <c r="G232" s="2" t="s">
        <v>2588</v>
      </c>
      <c r="H232" s="2" t="s">
        <v>2589</v>
      </c>
      <c r="I232" s="2">
        <v>2396</v>
      </c>
      <c r="J232" s="3" t="s">
        <v>2590</v>
      </c>
      <c r="K232" s="4">
        <v>27424</v>
      </c>
      <c r="L232" s="2">
        <v>3835</v>
      </c>
      <c r="M232">
        <f>IF(L232&lt;&gt;"", L232, "")</f>
        <v>3835</v>
      </c>
      <c r="N232" s="5">
        <f>IF(L232&lt;&gt;"", L232*20, "")</f>
        <v>76700</v>
      </c>
      <c r="O232" s="5">
        <f>IF(F232="Rural",N232*1.1,N232)</f>
        <v>76700</v>
      </c>
      <c r="P232" s="3">
        <v>5</v>
      </c>
    </row>
    <row r="233" spans="1:16" x14ac:dyDescent="0.25">
      <c r="A233" s="2" t="s">
        <v>32</v>
      </c>
      <c r="B233" s="2">
        <v>60426100</v>
      </c>
      <c r="C233" s="2" t="s">
        <v>2602</v>
      </c>
      <c r="D233" s="2" t="s">
        <v>11</v>
      </c>
      <c r="E233" s="2" t="str">
        <f>UPPER(Padron_Establecimiento[[#This Row],[Sector]])</f>
        <v>ESTATAL</v>
      </c>
      <c r="F233" s="2" t="s">
        <v>12</v>
      </c>
      <c r="G233" s="2" t="s">
        <v>2603</v>
      </c>
      <c r="H233" s="2" t="s">
        <v>2604</v>
      </c>
      <c r="I233" s="2">
        <v>2345</v>
      </c>
      <c r="J233" s="3" t="s">
        <v>2605</v>
      </c>
      <c r="K233" s="4">
        <v>20129</v>
      </c>
      <c r="L233" s="2">
        <v>2922</v>
      </c>
      <c r="M233">
        <f>IF(L233&lt;&gt;"", L233, "")</f>
        <v>2922</v>
      </c>
      <c r="N233" s="5">
        <f>IF(L233&lt;&gt;"", L233*20, "")</f>
        <v>58440</v>
      </c>
      <c r="O233" s="5">
        <f>IF(F233="Rural",N233*1.1,N233)</f>
        <v>64284.000000000007</v>
      </c>
      <c r="P233" s="3">
        <v>5</v>
      </c>
    </row>
    <row r="234" spans="1:16" x14ac:dyDescent="0.25">
      <c r="A234" s="2" t="s">
        <v>32</v>
      </c>
      <c r="B234" s="2">
        <v>60494100</v>
      </c>
      <c r="C234" s="2" t="s">
        <v>2613</v>
      </c>
      <c r="D234" s="2" t="s">
        <v>11</v>
      </c>
      <c r="E234" s="2" t="str">
        <f>UPPER(Padron_Establecimiento[[#This Row],[Sector]])</f>
        <v>ESTATAL</v>
      </c>
      <c r="F234" s="2" t="s">
        <v>12</v>
      </c>
      <c r="G234" s="2" t="s">
        <v>2614</v>
      </c>
      <c r="H234" s="2" t="s">
        <v>2615</v>
      </c>
      <c r="I234" s="2">
        <v>221</v>
      </c>
      <c r="J234" s="3" t="s">
        <v>2616</v>
      </c>
      <c r="K234" s="4">
        <v>21218</v>
      </c>
      <c r="L234" s="2">
        <v>2432</v>
      </c>
      <c r="M234">
        <f>IF(L234&lt;&gt;"", L234, "")</f>
        <v>2432</v>
      </c>
      <c r="N234" s="5">
        <f>IF(L234&lt;&gt;"", L234*20, "")</f>
        <v>48640</v>
      </c>
      <c r="O234" s="5">
        <f>IF(F234="Rural",N234*1.1,N234)</f>
        <v>53504.000000000007</v>
      </c>
      <c r="P234" s="3">
        <v>10</v>
      </c>
    </row>
    <row r="235" spans="1:16" x14ac:dyDescent="0.25">
      <c r="A235" s="2" t="s">
        <v>32</v>
      </c>
      <c r="B235" s="2">
        <v>60167000</v>
      </c>
      <c r="C235" s="2" t="s">
        <v>2623</v>
      </c>
      <c r="D235" s="2" t="s">
        <v>11</v>
      </c>
      <c r="E235" s="2" t="str">
        <f>UPPER(Padron_Establecimiento[[#This Row],[Sector]])</f>
        <v>ESTATAL</v>
      </c>
      <c r="F235" s="2" t="s">
        <v>23</v>
      </c>
      <c r="G235" s="2" t="s">
        <v>2624</v>
      </c>
      <c r="H235" s="2" t="s">
        <v>2625</v>
      </c>
      <c r="I235" s="2">
        <v>2283</v>
      </c>
      <c r="J235" s="3" t="s">
        <v>2626</v>
      </c>
      <c r="K235" s="4">
        <v>28486</v>
      </c>
      <c r="L235" s="2">
        <v>4454</v>
      </c>
      <c r="M235">
        <f>IF(L235&lt;&gt;"", L235, "")</f>
        <v>4454</v>
      </c>
      <c r="N235" s="5">
        <f>IF(L235&lt;&gt;"", L235*20, "")</f>
        <v>89080</v>
      </c>
      <c r="O235" s="5">
        <f>IF(F235="Rural",N235*1.1,N235)</f>
        <v>89080</v>
      </c>
      <c r="P235" s="3">
        <v>4</v>
      </c>
    </row>
    <row r="236" spans="1:16" x14ac:dyDescent="0.25">
      <c r="A236" s="2" t="s">
        <v>32</v>
      </c>
      <c r="B236" s="2">
        <v>60448500</v>
      </c>
      <c r="C236" s="2" t="s">
        <v>2673</v>
      </c>
      <c r="D236" s="2" t="s">
        <v>11</v>
      </c>
      <c r="E236" s="2" t="str">
        <f>UPPER(Padron_Establecimiento[[#This Row],[Sector]])</f>
        <v>ESTATAL</v>
      </c>
      <c r="F236" s="2" t="s">
        <v>23</v>
      </c>
      <c r="G236" s="2" t="s">
        <v>2674</v>
      </c>
      <c r="H236" s="2" t="s">
        <v>2675</v>
      </c>
      <c r="I236" s="2">
        <v>2227</v>
      </c>
      <c r="J236" s="3" t="s">
        <v>2676</v>
      </c>
      <c r="K236" s="4">
        <v>31906</v>
      </c>
      <c r="L236" s="2">
        <v>1581</v>
      </c>
      <c r="M236">
        <f>IF(L236&lt;&gt;"", L236, "")</f>
        <v>1581</v>
      </c>
      <c r="N236" s="5">
        <f>IF(L236&lt;&gt;"", L236*20, "")</f>
        <v>31620</v>
      </c>
      <c r="O236" s="5">
        <f>IF(F236="Rural",N236*1.1,N236)</f>
        <v>31620</v>
      </c>
      <c r="P236" s="3">
        <v>6</v>
      </c>
    </row>
    <row r="237" spans="1:16" x14ac:dyDescent="0.25">
      <c r="A237" s="2" t="s">
        <v>32</v>
      </c>
      <c r="B237" s="2">
        <v>60285700</v>
      </c>
      <c r="C237" s="2" t="s">
        <v>2707</v>
      </c>
      <c r="D237" s="2" t="s">
        <v>11</v>
      </c>
      <c r="E237" s="2" t="str">
        <f>UPPER(Padron_Establecimiento[[#This Row],[Sector]])</f>
        <v>ESTATAL</v>
      </c>
      <c r="F237" s="2" t="s">
        <v>23</v>
      </c>
      <c r="G237" s="2" t="s">
        <v>2708</v>
      </c>
      <c r="H237" s="2" t="s">
        <v>2709</v>
      </c>
      <c r="I237" s="2">
        <v>221</v>
      </c>
      <c r="J237" s="3" t="s">
        <v>2710</v>
      </c>
      <c r="K237" s="4">
        <v>33786</v>
      </c>
      <c r="L237" s="2">
        <v>4578</v>
      </c>
      <c r="M237">
        <f>IF(L237&lt;&gt;"", L237, "")</f>
        <v>4578</v>
      </c>
      <c r="N237" s="5">
        <f>IF(L237&lt;&gt;"", L237*20, "")</f>
        <v>91560</v>
      </c>
      <c r="O237" s="5">
        <f>IF(F237="Rural",N237*1.1,N237)</f>
        <v>91560</v>
      </c>
      <c r="P237" s="3">
        <v>7</v>
      </c>
    </row>
    <row r="238" spans="1:16" x14ac:dyDescent="0.25">
      <c r="A238" s="2" t="s">
        <v>32</v>
      </c>
      <c r="B238" s="2">
        <v>60393200</v>
      </c>
      <c r="C238" s="2" t="s">
        <v>2711</v>
      </c>
      <c r="D238" s="2" t="s">
        <v>11</v>
      </c>
      <c r="E238" s="2" t="str">
        <f>UPPER(Padron_Establecimiento[[#This Row],[Sector]])</f>
        <v>ESTATAL</v>
      </c>
      <c r="F238" s="2" t="s">
        <v>23</v>
      </c>
      <c r="G238" s="2" t="s">
        <v>2712</v>
      </c>
      <c r="H238" s="2" t="s">
        <v>2713</v>
      </c>
      <c r="I238" s="2">
        <v>221</v>
      </c>
      <c r="J238" s="3" t="s">
        <v>2714</v>
      </c>
      <c r="K238" s="4">
        <v>23200</v>
      </c>
      <c r="L238" s="2">
        <v>3594</v>
      </c>
      <c r="M238">
        <f>IF(L238&lt;&gt;"", L238, "")</f>
        <v>3594</v>
      </c>
      <c r="N238" s="5">
        <f>IF(L238&lt;&gt;"", L238*20, "")</f>
        <v>71880</v>
      </c>
      <c r="O238" s="5">
        <f>IF(F238="Rural",N238*1.1,N238)</f>
        <v>71880</v>
      </c>
      <c r="P238" s="3">
        <v>7</v>
      </c>
    </row>
    <row r="239" spans="1:16" x14ac:dyDescent="0.25">
      <c r="A239" s="2" t="s">
        <v>32</v>
      </c>
      <c r="B239" s="2">
        <v>60362700</v>
      </c>
      <c r="C239" s="2" t="s">
        <v>2720</v>
      </c>
      <c r="D239" s="2" t="s">
        <v>11</v>
      </c>
      <c r="E239" s="2" t="str">
        <f>UPPER(Padron_Establecimiento[[#This Row],[Sector]])</f>
        <v>ESTATAL</v>
      </c>
      <c r="F239" s="2" t="s">
        <v>12</v>
      </c>
      <c r="G239" s="2" t="s">
        <v>2721</v>
      </c>
      <c r="H239" s="2" t="s">
        <v>2722</v>
      </c>
      <c r="I239" s="2">
        <v>2632</v>
      </c>
      <c r="J239" s="3" t="s">
        <v>2723</v>
      </c>
      <c r="K239" s="4">
        <v>34566</v>
      </c>
      <c r="L239" s="2">
        <v>3207</v>
      </c>
      <c r="M239">
        <f>IF(L239&lt;&gt;"", L239, "")</f>
        <v>3207</v>
      </c>
      <c r="N239" s="5">
        <f>IF(L239&lt;&gt;"", L239*20, "")</f>
        <v>64140</v>
      </c>
      <c r="O239" s="5">
        <f>IF(F239="Rural",N239*1.1,N239)</f>
        <v>70554</v>
      </c>
      <c r="P239" s="3">
        <v>9</v>
      </c>
    </row>
    <row r="240" spans="1:16" x14ac:dyDescent="0.25">
      <c r="A240" s="2" t="s">
        <v>32</v>
      </c>
      <c r="B240" s="2">
        <v>60451800</v>
      </c>
      <c r="C240" s="2" t="s">
        <v>2763</v>
      </c>
      <c r="D240" s="2" t="s">
        <v>11</v>
      </c>
      <c r="E240" s="2" t="str">
        <f>UPPER(Padron_Establecimiento[[#This Row],[Sector]])</f>
        <v>ESTATAL</v>
      </c>
      <c r="F240" s="2" t="s">
        <v>12</v>
      </c>
      <c r="G240" s="2" t="s">
        <v>2764</v>
      </c>
      <c r="H240" s="2" t="s">
        <v>2765</v>
      </c>
      <c r="I240" s="2">
        <v>2241</v>
      </c>
      <c r="J240" s="3" t="s">
        <v>2766</v>
      </c>
      <c r="K240" s="4">
        <v>28316</v>
      </c>
      <c r="L240" s="2">
        <v>2652</v>
      </c>
      <c r="M240">
        <f>IF(L240&lt;&gt;"", L240, "")</f>
        <v>2652</v>
      </c>
      <c r="N240" s="5">
        <f>IF(L240&lt;&gt;"", L240*20, "")</f>
        <v>53040</v>
      </c>
      <c r="O240" s="5">
        <f>IF(F240="Rural",N240*1.1,N240)</f>
        <v>58344.000000000007</v>
      </c>
      <c r="P240" s="3">
        <v>4</v>
      </c>
    </row>
    <row r="241" spans="1:16" x14ac:dyDescent="0.25">
      <c r="A241" s="2" t="s">
        <v>32</v>
      </c>
      <c r="B241" s="2">
        <v>60570900</v>
      </c>
      <c r="C241" s="2" t="s">
        <v>2784</v>
      </c>
      <c r="D241" s="2" t="s">
        <v>11</v>
      </c>
      <c r="E241" s="2" t="str">
        <f>UPPER(Padron_Establecimiento[[#This Row],[Sector]])</f>
        <v>ESTATAL</v>
      </c>
      <c r="F241" s="2" t="s">
        <v>23</v>
      </c>
      <c r="G241" s="2" t="s">
        <v>2785</v>
      </c>
      <c r="H241" s="2" t="s">
        <v>2786</v>
      </c>
      <c r="I241" s="2">
        <v>2241</v>
      </c>
      <c r="J241" s="3" t="s">
        <v>2787</v>
      </c>
      <c r="K241" s="4">
        <v>33518</v>
      </c>
      <c r="L241" s="2">
        <v>3250</v>
      </c>
      <c r="M241">
        <f>IF(L241&lt;&gt;"", L241, "")</f>
        <v>3250</v>
      </c>
      <c r="N241" s="5">
        <f>IF(L241&lt;&gt;"", L241*20, "")</f>
        <v>65000</v>
      </c>
      <c r="O241" s="5">
        <f>IF(F241="Rural",N241*1.1,N241)</f>
        <v>65000</v>
      </c>
      <c r="P241" s="3">
        <v>3</v>
      </c>
    </row>
    <row r="242" spans="1:16" x14ac:dyDescent="0.25">
      <c r="A242" s="2" t="s">
        <v>32</v>
      </c>
      <c r="B242" s="2">
        <v>60571400</v>
      </c>
      <c r="C242" s="2" t="s">
        <v>2808</v>
      </c>
      <c r="D242" s="2" t="s">
        <v>11</v>
      </c>
      <c r="E242" s="2" t="str">
        <f>UPPER(Padron_Establecimiento[[#This Row],[Sector]])</f>
        <v>ESTATAL</v>
      </c>
      <c r="F242" s="2" t="s">
        <v>23</v>
      </c>
      <c r="G242" s="2" t="s">
        <v>2809</v>
      </c>
      <c r="H242" s="2" t="s">
        <v>2810</v>
      </c>
      <c r="I242" s="2">
        <v>11</v>
      </c>
      <c r="J242" s="3" t="s">
        <v>2811</v>
      </c>
      <c r="K242" s="4">
        <v>31485</v>
      </c>
      <c r="L242" s="2">
        <v>2037</v>
      </c>
      <c r="M242">
        <f>IF(L242&lt;&gt;"", L242, "")</f>
        <v>2037</v>
      </c>
      <c r="N242" s="5">
        <f>IF(L242&lt;&gt;"", L242*20, "")</f>
        <v>40740</v>
      </c>
      <c r="O242" s="5">
        <f>IF(F242="Rural",N242*1.1,N242)</f>
        <v>40740</v>
      </c>
      <c r="P242" s="3">
        <v>5</v>
      </c>
    </row>
    <row r="243" spans="1:16" x14ac:dyDescent="0.25">
      <c r="A243" s="2" t="s">
        <v>32</v>
      </c>
      <c r="B243" s="2">
        <v>60459600</v>
      </c>
      <c r="C243" s="2" t="s">
        <v>2857</v>
      </c>
      <c r="D243" s="2" t="s">
        <v>11</v>
      </c>
      <c r="E243" s="2" t="str">
        <f>UPPER(Padron_Establecimiento[[#This Row],[Sector]])</f>
        <v>ESTATAL</v>
      </c>
      <c r="F243" s="2" t="s">
        <v>12</v>
      </c>
      <c r="G243" s="2" t="s">
        <v>2858</v>
      </c>
      <c r="H243" s="2" t="s">
        <v>2859</v>
      </c>
      <c r="I243" s="2">
        <v>2355</v>
      </c>
      <c r="J243" s="3" t="s">
        <v>2860</v>
      </c>
      <c r="K243" s="4">
        <v>20281</v>
      </c>
      <c r="L243" s="2">
        <v>3798</v>
      </c>
      <c r="M243">
        <f>IF(L243&lt;&gt;"", L243, "")</f>
        <v>3798</v>
      </c>
      <c r="N243" s="5">
        <f>IF(L243&lt;&gt;"", L243*20, "")</f>
        <v>75960</v>
      </c>
      <c r="O243" s="5">
        <f>IF(F243="Rural",N243*1.1,N243)</f>
        <v>83556</v>
      </c>
      <c r="P243" s="3">
        <v>7</v>
      </c>
    </row>
    <row r="244" spans="1:16" x14ac:dyDescent="0.25">
      <c r="A244" s="2" t="s">
        <v>32</v>
      </c>
      <c r="B244" s="2">
        <v>60476600</v>
      </c>
      <c r="C244" s="2" t="s">
        <v>2861</v>
      </c>
      <c r="D244" s="2" t="s">
        <v>11</v>
      </c>
      <c r="E244" s="2" t="str">
        <f>UPPER(Padron_Establecimiento[[#This Row],[Sector]])</f>
        <v>ESTATAL</v>
      </c>
      <c r="F244" s="2" t="s">
        <v>12</v>
      </c>
      <c r="G244" s="2" t="s">
        <v>2862</v>
      </c>
      <c r="H244" s="2" t="s">
        <v>2863</v>
      </c>
      <c r="I244" s="2">
        <v>2926</v>
      </c>
      <c r="J244" s="3" t="s">
        <v>2864</v>
      </c>
      <c r="K244" s="4">
        <v>31797</v>
      </c>
      <c r="L244" s="2">
        <v>1574</v>
      </c>
      <c r="M244">
        <f>IF(L244&lt;&gt;"", L244, "")</f>
        <v>1574</v>
      </c>
      <c r="N244" s="5">
        <f>IF(L244&lt;&gt;"", L244*20, "")</f>
        <v>31480</v>
      </c>
      <c r="O244" s="5">
        <f>IF(F244="Rural",N244*1.1,N244)</f>
        <v>34628</v>
      </c>
      <c r="P244" s="3">
        <v>4</v>
      </c>
    </row>
    <row r="245" spans="1:16" x14ac:dyDescent="0.25">
      <c r="A245" s="2" t="s">
        <v>32</v>
      </c>
      <c r="B245" s="2">
        <v>60054000</v>
      </c>
      <c r="C245" s="2" t="s">
        <v>2884</v>
      </c>
      <c r="D245" s="2" t="s">
        <v>11</v>
      </c>
      <c r="E245" s="2" t="str">
        <f>UPPER(Padron_Establecimiento[[#This Row],[Sector]])</f>
        <v>ESTATAL</v>
      </c>
      <c r="F245" s="2" t="s">
        <v>23</v>
      </c>
      <c r="G245" s="2" t="s">
        <v>2885</v>
      </c>
      <c r="H245" s="2" t="s">
        <v>407</v>
      </c>
      <c r="I245" s="2">
        <v>11</v>
      </c>
      <c r="J245" s="3" t="s">
        <v>2886</v>
      </c>
      <c r="K245" s="4">
        <v>24912</v>
      </c>
      <c r="L245" s="2">
        <v>4198</v>
      </c>
      <c r="M245">
        <f>IF(L245&lt;&gt;"", L245, "")</f>
        <v>4198</v>
      </c>
      <c r="N245" s="5">
        <f>IF(L245&lt;&gt;"", L245*20, "")</f>
        <v>83960</v>
      </c>
      <c r="O245" s="5">
        <f>IF(F245="Rural",N245*1.1,N245)</f>
        <v>83960</v>
      </c>
      <c r="P245" s="3">
        <v>10</v>
      </c>
    </row>
    <row r="246" spans="1:16" x14ac:dyDescent="0.25">
      <c r="A246" s="2" t="s">
        <v>32</v>
      </c>
      <c r="B246" s="2">
        <v>60124100</v>
      </c>
      <c r="C246" s="2" t="s">
        <v>2913</v>
      </c>
      <c r="D246" s="2" t="s">
        <v>11</v>
      </c>
      <c r="E246" s="2" t="str">
        <f>UPPER(Padron_Establecimiento[[#This Row],[Sector]])</f>
        <v>ESTATAL</v>
      </c>
      <c r="F246" s="2" t="s">
        <v>12</v>
      </c>
      <c r="G246" s="2" t="s">
        <v>2914</v>
      </c>
      <c r="H246" s="2" t="s">
        <v>2915</v>
      </c>
      <c r="I246" s="2">
        <v>2345</v>
      </c>
      <c r="J246" s="3" t="s">
        <v>2916</v>
      </c>
      <c r="K246" s="4">
        <v>29706</v>
      </c>
      <c r="L246" s="2">
        <v>4083</v>
      </c>
      <c r="M246">
        <f>IF(L246&lt;&gt;"", L246, "")</f>
        <v>4083</v>
      </c>
      <c r="N246" s="5">
        <f>IF(L246&lt;&gt;"", L246*20, "")</f>
        <v>81660</v>
      </c>
      <c r="O246" s="5">
        <f>IF(F246="Rural",N246*1.1,N246)</f>
        <v>89826</v>
      </c>
      <c r="P246" s="3">
        <v>3</v>
      </c>
    </row>
    <row r="247" spans="1:16" x14ac:dyDescent="0.25">
      <c r="A247" s="2" t="s">
        <v>32</v>
      </c>
      <c r="B247" s="2">
        <v>60231400</v>
      </c>
      <c r="C247" s="2" t="s">
        <v>2930</v>
      </c>
      <c r="D247" s="2" t="s">
        <v>11</v>
      </c>
      <c r="E247" s="2" t="str">
        <f>UPPER(Padron_Establecimiento[[#This Row],[Sector]])</f>
        <v>ESTATAL</v>
      </c>
      <c r="F247" s="2" t="s">
        <v>23</v>
      </c>
      <c r="G247" s="2" t="s">
        <v>2931</v>
      </c>
      <c r="H247" s="2" t="s">
        <v>2932</v>
      </c>
      <c r="I247" s="2">
        <v>11</v>
      </c>
      <c r="J247" s="3" t="s">
        <v>2933</v>
      </c>
      <c r="K247" s="4">
        <v>30060</v>
      </c>
      <c r="L247" s="2">
        <v>3792</v>
      </c>
      <c r="M247">
        <f>IF(L247&lt;&gt;"", L247, "")</f>
        <v>3792</v>
      </c>
      <c r="N247" s="5">
        <f>IF(L247&lt;&gt;"", L247*20, "")</f>
        <v>75840</v>
      </c>
      <c r="O247" s="5">
        <f>IF(F247="Rural",N247*1.1,N247)</f>
        <v>75840</v>
      </c>
      <c r="P247" s="3">
        <v>4</v>
      </c>
    </row>
    <row r="248" spans="1:16" x14ac:dyDescent="0.25">
      <c r="A248" s="2" t="s">
        <v>32</v>
      </c>
      <c r="B248" s="2">
        <v>60147400</v>
      </c>
      <c r="C248" s="2" t="s">
        <v>3050</v>
      </c>
      <c r="D248" s="2" t="s">
        <v>11</v>
      </c>
      <c r="E248" s="2" t="str">
        <f>UPPER(Padron_Establecimiento[[#This Row],[Sector]])</f>
        <v>ESTATAL</v>
      </c>
      <c r="F248" s="2" t="s">
        <v>23</v>
      </c>
      <c r="G248" s="2" t="s">
        <v>3051</v>
      </c>
      <c r="H248" s="2" t="s">
        <v>3052</v>
      </c>
      <c r="I248" s="2">
        <v>2477</v>
      </c>
      <c r="J248" s="3" t="s">
        <v>3053</v>
      </c>
      <c r="K248" s="4">
        <v>28761</v>
      </c>
      <c r="L248" s="2">
        <v>4405</v>
      </c>
      <c r="M248">
        <f>IF(L248&lt;&gt;"", L248, "")</f>
        <v>4405</v>
      </c>
      <c r="N248" s="5">
        <f>IF(L248&lt;&gt;"", L248*20, "")</f>
        <v>88100</v>
      </c>
      <c r="O248" s="5">
        <f>IF(F248="Rural",N248*1.1,N248)</f>
        <v>88100</v>
      </c>
      <c r="P248" s="3">
        <v>9</v>
      </c>
    </row>
    <row r="249" spans="1:16" x14ac:dyDescent="0.25">
      <c r="A249" s="2" t="s">
        <v>32</v>
      </c>
      <c r="B249" s="2">
        <v>60131600</v>
      </c>
      <c r="C249" s="2" t="s">
        <v>3058</v>
      </c>
      <c r="D249" s="2" t="s">
        <v>11</v>
      </c>
      <c r="E249" s="2" t="str">
        <f>UPPER(Padron_Establecimiento[[#This Row],[Sector]])</f>
        <v>ESTATAL</v>
      </c>
      <c r="F249" s="2" t="s">
        <v>12</v>
      </c>
      <c r="G249" s="2" t="s">
        <v>3059</v>
      </c>
      <c r="H249" s="2" t="s">
        <v>3060</v>
      </c>
      <c r="I249" s="2">
        <v>2293</v>
      </c>
      <c r="J249" s="3" t="s">
        <v>3061</v>
      </c>
      <c r="K249" s="4">
        <v>25499</v>
      </c>
      <c r="L249" s="2">
        <v>2780</v>
      </c>
      <c r="M249">
        <f>IF(L249&lt;&gt;"", L249, "")</f>
        <v>2780</v>
      </c>
      <c r="N249" s="5">
        <f>IF(L249&lt;&gt;"", L249*20, "")</f>
        <v>55600</v>
      </c>
      <c r="O249" s="5">
        <f>IF(F249="Rural",N249*1.1,N249)</f>
        <v>61160.000000000007</v>
      </c>
      <c r="P249" s="3">
        <v>4</v>
      </c>
    </row>
    <row r="250" spans="1:16" x14ac:dyDescent="0.25">
      <c r="A250" s="2" t="s">
        <v>32</v>
      </c>
      <c r="B250" s="2">
        <v>60561900</v>
      </c>
      <c r="C250" s="2" t="s">
        <v>3062</v>
      </c>
      <c r="D250" s="2" t="s">
        <v>11</v>
      </c>
      <c r="E250" s="2" t="str">
        <f>UPPER(Padron_Establecimiento[[#This Row],[Sector]])</f>
        <v>ESTATAL</v>
      </c>
      <c r="F250" s="2" t="s">
        <v>23</v>
      </c>
      <c r="G250" s="2" t="s">
        <v>3063</v>
      </c>
      <c r="H250" s="2" t="s">
        <v>306</v>
      </c>
      <c r="I250" s="2">
        <v>11</v>
      </c>
      <c r="J250" s="3" t="s">
        <v>3064</v>
      </c>
      <c r="K250" s="4">
        <v>19914</v>
      </c>
      <c r="L250" s="2">
        <v>3027</v>
      </c>
      <c r="M250">
        <f>IF(L250&lt;&gt;"", L250, "")</f>
        <v>3027</v>
      </c>
      <c r="N250" s="5">
        <f>IF(L250&lt;&gt;"", L250*20, "")</f>
        <v>60540</v>
      </c>
      <c r="O250" s="5">
        <f>IF(F250="Rural",N250*1.1,N250)</f>
        <v>60540</v>
      </c>
      <c r="P250" s="3">
        <v>9</v>
      </c>
    </row>
    <row r="251" spans="1:16" x14ac:dyDescent="0.25">
      <c r="A251" s="2" t="s">
        <v>32</v>
      </c>
      <c r="B251" s="2">
        <v>60540200</v>
      </c>
      <c r="C251" s="2" t="s">
        <v>3086</v>
      </c>
      <c r="D251" s="2" t="s">
        <v>11</v>
      </c>
      <c r="E251" s="2" t="str">
        <f>UPPER(Padron_Establecimiento[[#This Row],[Sector]])</f>
        <v>ESTATAL</v>
      </c>
      <c r="F251" s="2" t="s">
        <v>23</v>
      </c>
      <c r="G251" s="2" t="s">
        <v>3087</v>
      </c>
      <c r="H251" s="2" t="s">
        <v>3088</v>
      </c>
      <c r="I251" s="2">
        <v>3329</v>
      </c>
      <c r="J251" s="3" t="s">
        <v>3089</v>
      </c>
      <c r="K251" s="4">
        <v>25301</v>
      </c>
      <c r="L251" s="2">
        <v>4318</v>
      </c>
      <c r="M251">
        <f>IF(L251&lt;&gt;"", L251, "")</f>
        <v>4318</v>
      </c>
      <c r="N251" s="5">
        <f>IF(L251&lt;&gt;"", L251*20, "")</f>
        <v>86360</v>
      </c>
      <c r="O251" s="5">
        <f>IF(F251="Rural",N251*1.1,N251)</f>
        <v>86360</v>
      </c>
      <c r="P251" s="3">
        <v>4</v>
      </c>
    </row>
    <row r="252" spans="1:16" x14ac:dyDescent="0.25">
      <c r="A252" s="2" t="s">
        <v>32</v>
      </c>
      <c r="B252" s="2">
        <v>60299500</v>
      </c>
      <c r="C252" s="2" t="s">
        <v>3294</v>
      </c>
      <c r="D252" s="2" t="s">
        <v>11</v>
      </c>
      <c r="E252" s="2" t="str">
        <f>UPPER(Padron_Establecimiento[[#This Row],[Sector]])</f>
        <v>ESTATAL</v>
      </c>
      <c r="F252" s="2" t="s">
        <v>23</v>
      </c>
      <c r="G252" s="2" t="s">
        <v>3295</v>
      </c>
      <c r="H252" s="2" t="s">
        <v>3296</v>
      </c>
      <c r="I252" s="2">
        <v>2923</v>
      </c>
      <c r="J252" s="3" t="s">
        <v>3297</v>
      </c>
      <c r="K252" s="4">
        <v>29278</v>
      </c>
      <c r="L252" s="2">
        <v>2211</v>
      </c>
      <c r="M252">
        <f>IF(L252&lt;&gt;"", L252, "")</f>
        <v>2211</v>
      </c>
      <c r="N252" s="5">
        <f>IF(L252&lt;&gt;"", L252*20, "")</f>
        <v>44220</v>
      </c>
      <c r="O252" s="5">
        <f>IF(F252="Rural",N252*1.1,N252)</f>
        <v>44220</v>
      </c>
      <c r="P252" s="3">
        <v>8</v>
      </c>
    </row>
    <row r="253" spans="1:16" x14ac:dyDescent="0.25">
      <c r="A253" s="2" t="s">
        <v>132</v>
      </c>
      <c r="B253" s="2">
        <v>100023800</v>
      </c>
      <c r="C253" s="2" t="s">
        <v>133</v>
      </c>
      <c r="D253" s="2" t="s">
        <v>11</v>
      </c>
      <c r="E253" s="2" t="str">
        <f>UPPER(Padron_Establecimiento[[#This Row],[Sector]])</f>
        <v>ESTATAL</v>
      </c>
      <c r="F253" s="2" t="s">
        <v>12</v>
      </c>
      <c r="G253" s="2" t="s">
        <v>134</v>
      </c>
      <c r="H253" s="2" t="s">
        <v>135</v>
      </c>
      <c r="I253" s="2"/>
      <c r="J253" s="3" t="s">
        <v>15</v>
      </c>
      <c r="K253" s="4">
        <v>25635</v>
      </c>
      <c r="L253" s="2">
        <v>3508</v>
      </c>
      <c r="M253">
        <f>IF(L253&lt;&gt;"", L253, "")</f>
        <v>3508</v>
      </c>
      <c r="N253" s="5">
        <f>IF(L253&lt;&gt;"", L253*20, "")</f>
        <v>70160</v>
      </c>
      <c r="O253" s="5">
        <f>IF(F253="Rural",N253*1.1,N253)</f>
        <v>77176</v>
      </c>
      <c r="P253" s="3">
        <v>7</v>
      </c>
    </row>
    <row r="254" spans="1:16" x14ac:dyDescent="0.25">
      <c r="A254" s="2" t="s">
        <v>132</v>
      </c>
      <c r="B254" s="2">
        <v>100007300</v>
      </c>
      <c r="C254" s="2" t="s">
        <v>416</v>
      </c>
      <c r="D254" s="2" t="s">
        <v>11</v>
      </c>
      <c r="E254" s="2" t="str">
        <f>UPPER(Padron_Establecimiento[[#This Row],[Sector]])</f>
        <v>ESTATAL</v>
      </c>
      <c r="F254" s="2" t="s">
        <v>23</v>
      </c>
      <c r="G254" s="2" t="s">
        <v>417</v>
      </c>
      <c r="H254" s="2" t="s">
        <v>418</v>
      </c>
      <c r="I254" s="2"/>
      <c r="J254" s="3" t="s">
        <v>15</v>
      </c>
      <c r="K254" s="4">
        <v>33788</v>
      </c>
      <c r="L254" s="2">
        <v>3434</v>
      </c>
      <c r="M254">
        <f>IF(L254&lt;&gt;"", L254, "")</f>
        <v>3434</v>
      </c>
      <c r="N254" s="5">
        <f>IF(L254&lt;&gt;"", L254*20, "")</f>
        <v>68680</v>
      </c>
      <c r="O254" s="5">
        <f>IF(F254="Rural",N254*1.1,N254)</f>
        <v>68680</v>
      </c>
      <c r="P254" s="3">
        <v>3</v>
      </c>
    </row>
    <row r="255" spans="1:16" x14ac:dyDescent="0.25">
      <c r="A255" s="2" t="s">
        <v>132</v>
      </c>
      <c r="B255" s="2">
        <v>100013100</v>
      </c>
      <c r="C255" s="2" t="s">
        <v>796</v>
      </c>
      <c r="D255" s="2" t="s">
        <v>11</v>
      </c>
      <c r="E255" s="2" t="str">
        <f>UPPER(Padron_Establecimiento[[#This Row],[Sector]])</f>
        <v>ESTATAL</v>
      </c>
      <c r="F255" s="2" t="s">
        <v>12</v>
      </c>
      <c r="G255" s="2" t="s">
        <v>797</v>
      </c>
      <c r="H255" s="2" t="s">
        <v>798</v>
      </c>
      <c r="I255" s="2"/>
      <c r="J255" s="3" t="s">
        <v>15</v>
      </c>
      <c r="K255" s="4">
        <v>25797</v>
      </c>
      <c r="L255" s="2">
        <v>4910</v>
      </c>
      <c r="M255">
        <f>IF(L255&lt;&gt;"", L255, "")</f>
        <v>4910</v>
      </c>
      <c r="N255" s="5">
        <f>IF(L255&lt;&gt;"", L255*20, "")</f>
        <v>98200</v>
      </c>
      <c r="O255" s="5">
        <f>IF(F255="Rural",N255*1.1,N255)</f>
        <v>108020.00000000001</v>
      </c>
      <c r="P255" s="3">
        <v>8</v>
      </c>
    </row>
    <row r="256" spans="1:16" x14ac:dyDescent="0.25">
      <c r="A256" s="2" t="s">
        <v>132</v>
      </c>
      <c r="B256" s="2">
        <v>100011500</v>
      </c>
      <c r="C256" s="2" t="s">
        <v>1169</v>
      </c>
      <c r="D256" s="2" t="s">
        <v>11</v>
      </c>
      <c r="E256" s="2" t="str">
        <f>UPPER(Padron_Establecimiento[[#This Row],[Sector]])</f>
        <v>ESTATAL</v>
      </c>
      <c r="F256" s="2" t="s">
        <v>12</v>
      </c>
      <c r="G256" s="2" t="s">
        <v>1170</v>
      </c>
      <c r="H256" s="2" t="s">
        <v>1171</v>
      </c>
      <c r="I256" s="2"/>
      <c r="J256" s="3" t="s">
        <v>15</v>
      </c>
      <c r="K256" s="4">
        <v>23361</v>
      </c>
      <c r="L256" s="2">
        <v>2846</v>
      </c>
      <c r="M256">
        <f>IF(L256&lt;&gt;"", L256, "")</f>
        <v>2846</v>
      </c>
      <c r="N256" s="5">
        <f>IF(L256&lt;&gt;"", L256*20, "")</f>
        <v>56920</v>
      </c>
      <c r="O256" s="5">
        <f>IF(F256="Rural",N256*1.1,N256)</f>
        <v>62612.000000000007</v>
      </c>
      <c r="P256" s="3">
        <v>3</v>
      </c>
    </row>
    <row r="257" spans="1:16" x14ac:dyDescent="0.25">
      <c r="A257" s="2" t="s">
        <v>132</v>
      </c>
      <c r="B257" s="2">
        <v>100068907</v>
      </c>
      <c r="C257" s="2" t="s">
        <v>1451</v>
      </c>
      <c r="D257" s="2" t="s">
        <v>11</v>
      </c>
      <c r="E257" s="2" t="str">
        <f>UPPER(Padron_Establecimiento[[#This Row],[Sector]])</f>
        <v>ESTATAL</v>
      </c>
      <c r="F257" s="2" t="s">
        <v>12</v>
      </c>
      <c r="G257" s="2" t="s">
        <v>1452</v>
      </c>
      <c r="H257" s="2" t="s">
        <v>1453</v>
      </c>
      <c r="I257" s="2">
        <v>0</v>
      </c>
      <c r="J257" s="3" t="s">
        <v>212</v>
      </c>
      <c r="K257" s="4">
        <v>21508</v>
      </c>
      <c r="L257" s="2">
        <v>4747</v>
      </c>
      <c r="M257">
        <f>IF(L257&lt;&gt;"", L257, "")</f>
        <v>4747</v>
      </c>
      <c r="N257" s="5">
        <f>IF(L257&lt;&gt;"", L257*20, "")</f>
        <v>94940</v>
      </c>
      <c r="O257" s="5">
        <f>IF(F257="Rural",N257*1.1,N257)</f>
        <v>104434.00000000001</v>
      </c>
      <c r="P257" s="3">
        <v>8</v>
      </c>
    </row>
    <row r="258" spans="1:16" x14ac:dyDescent="0.25">
      <c r="A258" s="2" t="s">
        <v>132</v>
      </c>
      <c r="B258" s="2">
        <v>100016800</v>
      </c>
      <c r="C258" s="2" t="s">
        <v>1547</v>
      </c>
      <c r="D258" s="2" t="s">
        <v>11</v>
      </c>
      <c r="E258" s="2" t="str">
        <f>UPPER(Padron_Establecimiento[[#This Row],[Sector]])</f>
        <v>ESTATAL</v>
      </c>
      <c r="F258" s="2" t="s">
        <v>12</v>
      </c>
      <c r="G258" s="2" t="s">
        <v>1548</v>
      </c>
      <c r="H258" s="2" t="s">
        <v>1549</v>
      </c>
      <c r="I258" s="2"/>
      <c r="J258" s="3" t="s">
        <v>15</v>
      </c>
      <c r="K258" s="4">
        <v>29046</v>
      </c>
      <c r="L258" s="2">
        <v>1769</v>
      </c>
      <c r="M258">
        <f>IF(L258&lt;&gt;"", L258, "")</f>
        <v>1769</v>
      </c>
      <c r="N258" s="5">
        <f>IF(L258&lt;&gt;"", L258*20, "")</f>
        <v>35380</v>
      </c>
      <c r="O258" s="5">
        <f>IF(F258="Rural",N258*1.1,N258)</f>
        <v>38918</v>
      </c>
      <c r="P258" s="3">
        <v>7</v>
      </c>
    </row>
    <row r="259" spans="1:16" x14ac:dyDescent="0.25">
      <c r="A259" s="2" t="s">
        <v>132</v>
      </c>
      <c r="B259" s="2">
        <v>100036300</v>
      </c>
      <c r="C259" s="2" t="s">
        <v>1659</v>
      </c>
      <c r="D259" s="2" t="s">
        <v>11</v>
      </c>
      <c r="E259" s="2" t="str">
        <f>UPPER(Padron_Establecimiento[[#This Row],[Sector]])</f>
        <v>ESTATAL</v>
      </c>
      <c r="F259" s="2" t="s">
        <v>12</v>
      </c>
      <c r="G259" s="2" t="s">
        <v>1660</v>
      </c>
      <c r="H259" s="2" t="s">
        <v>1661</v>
      </c>
      <c r="I259" s="2"/>
      <c r="J259" s="3" t="s">
        <v>1662</v>
      </c>
      <c r="K259" s="4">
        <v>20675</v>
      </c>
      <c r="L259" s="2">
        <v>2074</v>
      </c>
      <c r="M259">
        <f>IF(L259&lt;&gt;"", L259, "")</f>
        <v>2074</v>
      </c>
      <c r="N259" s="5">
        <f>IF(L259&lt;&gt;"", L259*20, "")</f>
        <v>41480</v>
      </c>
      <c r="O259" s="5">
        <f>IF(F259="Rural",N259*1.1,N259)</f>
        <v>45628.000000000007</v>
      </c>
      <c r="P259" s="3">
        <v>4</v>
      </c>
    </row>
    <row r="260" spans="1:16" x14ac:dyDescent="0.25">
      <c r="A260" s="2" t="s">
        <v>132</v>
      </c>
      <c r="B260" s="2">
        <v>100040801</v>
      </c>
      <c r="C260" s="2" t="s">
        <v>1772</v>
      </c>
      <c r="D260" s="2" t="s">
        <v>11</v>
      </c>
      <c r="E260" s="2" t="str">
        <f>UPPER(Padron_Establecimiento[[#This Row],[Sector]])</f>
        <v>ESTATAL</v>
      </c>
      <c r="F260" s="2" t="s">
        <v>12</v>
      </c>
      <c r="G260" s="2" t="s">
        <v>1773</v>
      </c>
      <c r="H260" s="2" t="s">
        <v>1774</v>
      </c>
      <c r="I260" s="2">
        <v>0</v>
      </c>
      <c r="J260" s="3" t="s">
        <v>212</v>
      </c>
      <c r="K260" s="4">
        <v>20096</v>
      </c>
      <c r="L260" s="2">
        <v>3463</v>
      </c>
      <c r="M260">
        <f>IF(L260&lt;&gt;"", L260, "")</f>
        <v>3463</v>
      </c>
      <c r="N260" s="5">
        <f>IF(L260&lt;&gt;"", L260*20, "")</f>
        <v>69260</v>
      </c>
      <c r="O260" s="5">
        <f>IF(F260="Rural",N260*1.1,N260)</f>
        <v>76186</v>
      </c>
      <c r="P260" s="3">
        <v>8</v>
      </c>
    </row>
    <row r="261" spans="1:16" x14ac:dyDescent="0.25">
      <c r="A261" s="2" t="s">
        <v>132</v>
      </c>
      <c r="B261" s="2">
        <v>100010200</v>
      </c>
      <c r="C261" s="2" t="s">
        <v>2303</v>
      </c>
      <c r="D261" s="2" t="s">
        <v>11</v>
      </c>
      <c r="E261" s="2" t="str">
        <f>UPPER(Padron_Establecimiento[[#This Row],[Sector]])</f>
        <v>ESTATAL</v>
      </c>
      <c r="F261" s="2" t="s">
        <v>12</v>
      </c>
      <c r="G261" s="2" t="s">
        <v>2304</v>
      </c>
      <c r="H261" s="2" t="s">
        <v>2305</v>
      </c>
      <c r="I261" s="2"/>
      <c r="J261" s="3" t="s">
        <v>15</v>
      </c>
      <c r="K261" s="4">
        <v>33355</v>
      </c>
      <c r="L261" s="2">
        <v>4341</v>
      </c>
      <c r="M261">
        <f>IF(L261&lt;&gt;"", L261, "")</f>
        <v>4341</v>
      </c>
      <c r="N261" s="5">
        <f>IF(L261&lt;&gt;"", L261*20, "")</f>
        <v>86820</v>
      </c>
      <c r="O261" s="5">
        <f>IF(F261="Rural",N261*1.1,N261)</f>
        <v>95502.000000000015</v>
      </c>
      <c r="P261" s="3">
        <v>3</v>
      </c>
    </row>
    <row r="262" spans="1:16" x14ac:dyDescent="0.25">
      <c r="A262" s="2" t="s">
        <v>132</v>
      </c>
      <c r="B262" s="2">
        <v>100072803</v>
      </c>
      <c r="C262" s="2" t="s">
        <v>2350</v>
      </c>
      <c r="D262" s="2" t="s">
        <v>11</v>
      </c>
      <c r="E262" s="2" t="str">
        <f>UPPER(Padron_Establecimiento[[#This Row],[Sector]])</f>
        <v>ESTATAL</v>
      </c>
      <c r="F262" s="2" t="s">
        <v>12</v>
      </c>
      <c r="G262" s="2" t="s">
        <v>2351</v>
      </c>
      <c r="H262" s="2" t="s">
        <v>2352</v>
      </c>
      <c r="I262" s="2">
        <v>0</v>
      </c>
      <c r="J262" s="3" t="s">
        <v>212</v>
      </c>
      <c r="K262" s="4">
        <v>28706</v>
      </c>
      <c r="L262" s="2">
        <v>3035</v>
      </c>
      <c r="M262">
        <f>IF(L262&lt;&gt;"", L262, "")</f>
        <v>3035</v>
      </c>
      <c r="N262" s="5">
        <f>IF(L262&lt;&gt;"", L262*20, "")</f>
        <v>60700</v>
      </c>
      <c r="O262" s="5">
        <f>IF(F262="Rural",N262*1.1,N262)</f>
        <v>66770</v>
      </c>
      <c r="P262" s="3">
        <v>8</v>
      </c>
    </row>
    <row r="263" spans="1:16" x14ac:dyDescent="0.25">
      <c r="A263" s="2" t="s">
        <v>132</v>
      </c>
      <c r="B263" s="2">
        <v>100015900</v>
      </c>
      <c r="C263" s="2" t="s">
        <v>2498</v>
      </c>
      <c r="D263" s="2" t="s">
        <v>11</v>
      </c>
      <c r="E263" s="2" t="str">
        <f>UPPER(Padron_Establecimiento[[#This Row],[Sector]])</f>
        <v>ESTATAL</v>
      </c>
      <c r="F263" s="2" t="s">
        <v>12</v>
      </c>
      <c r="G263" s="2" t="s">
        <v>2499</v>
      </c>
      <c r="H263" s="2" t="s">
        <v>2500</v>
      </c>
      <c r="I263" s="2"/>
      <c r="J263" s="3" t="s">
        <v>15</v>
      </c>
      <c r="K263" s="4">
        <v>19183</v>
      </c>
      <c r="L263" s="2">
        <v>2187</v>
      </c>
      <c r="M263">
        <f>IF(L263&lt;&gt;"", L263, "")</f>
        <v>2187</v>
      </c>
      <c r="N263" s="5">
        <f>IF(L263&lt;&gt;"", L263*20, "")</f>
        <v>43740</v>
      </c>
      <c r="O263" s="5">
        <f>IF(F263="Rural",N263*1.1,N263)</f>
        <v>48114.000000000007</v>
      </c>
      <c r="P263" s="3">
        <v>8</v>
      </c>
    </row>
    <row r="264" spans="1:16" x14ac:dyDescent="0.25">
      <c r="A264" s="2" t="s">
        <v>132</v>
      </c>
      <c r="B264" s="2">
        <v>100037900</v>
      </c>
      <c r="C264" s="2" t="s">
        <v>2677</v>
      </c>
      <c r="D264" s="2" t="s">
        <v>11</v>
      </c>
      <c r="E264" s="2" t="str">
        <f>UPPER(Padron_Establecimiento[[#This Row],[Sector]])</f>
        <v>ESTATAL</v>
      </c>
      <c r="F264" s="2" t="s">
        <v>12</v>
      </c>
      <c r="G264" s="2" t="s">
        <v>2678</v>
      </c>
      <c r="H264" s="2" t="s">
        <v>2679</v>
      </c>
      <c r="I264" s="2"/>
      <c r="J264" s="3" t="s">
        <v>15</v>
      </c>
      <c r="K264" s="4">
        <v>34856</v>
      </c>
      <c r="L264" s="2">
        <v>1600</v>
      </c>
      <c r="M264">
        <f>IF(L264&lt;&gt;"", L264, "")</f>
        <v>1600</v>
      </c>
      <c r="N264" s="5">
        <f>IF(L264&lt;&gt;"", L264*20, "")</f>
        <v>32000</v>
      </c>
      <c r="O264" s="5">
        <f>IF(F264="Rural",N264*1.1,N264)</f>
        <v>35200</v>
      </c>
      <c r="P264" s="3">
        <v>10</v>
      </c>
    </row>
    <row r="265" spans="1:16" x14ac:dyDescent="0.25">
      <c r="A265" s="2" t="s">
        <v>132</v>
      </c>
      <c r="B265" s="2">
        <v>100023500</v>
      </c>
      <c r="C265" s="2" t="s">
        <v>2964</v>
      </c>
      <c r="D265" s="2" t="s">
        <v>11</v>
      </c>
      <c r="E265" s="2" t="str">
        <f>UPPER(Padron_Establecimiento[[#This Row],[Sector]])</f>
        <v>ESTATAL</v>
      </c>
      <c r="F265" s="2" t="s">
        <v>12</v>
      </c>
      <c r="G265" s="2" t="s">
        <v>2965</v>
      </c>
      <c r="H265" s="2" t="s">
        <v>2966</v>
      </c>
      <c r="I265" s="2"/>
      <c r="J265" s="3" t="s">
        <v>15</v>
      </c>
      <c r="K265" s="4">
        <v>20479</v>
      </c>
      <c r="L265" s="2">
        <v>5000</v>
      </c>
      <c r="M265">
        <f>IF(L265&lt;&gt;"", L265, "")</f>
        <v>5000</v>
      </c>
      <c r="N265" s="5">
        <f>IF(L265&lt;&gt;"", L265*20, "")</f>
        <v>100000</v>
      </c>
      <c r="O265" s="5">
        <f>IF(F265="Rural",N265*1.1,N265)</f>
        <v>110000.00000000001</v>
      </c>
      <c r="P265" s="3">
        <v>9</v>
      </c>
    </row>
    <row r="266" spans="1:16" x14ac:dyDescent="0.25">
      <c r="A266" s="2" t="s">
        <v>132</v>
      </c>
      <c r="B266" s="2">
        <v>100008200</v>
      </c>
      <c r="C266" s="2" t="s">
        <v>3077</v>
      </c>
      <c r="D266" s="2" t="s">
        <v>11</v>
      </c>
      <c r="E266" s="2" t="str">
        <f>UPPER(Padron_Establecimiento[[#This Row],[Sector]])</f>
        <v>ESTATAL</v>
      </c>
      <c r="F266" s="2" t="s">
        <v>23</v>
      </c>
      <c r="G266" s="2" t="s">
        <v>3078</v>
      </c>
      <c r="H266" s="2" t="s">
        <v>418</v>
      </c>
      <c r="I266" s="2"/>
      <c r="J266" s="3" t="s">
        <v>15</v>
      </c>
      <c r="K266" s="4">
        <v>26939</v>
      </c>
      <c r="L266" s="2">
        <v>3934</v>
      </c>
      <c r="M266">
        <f>IF(L266&lt;&gt;"", L266, "")</f>
        <v>3934</v>
      </c>
      <c r="N266" s="5">
        <f>IF(L266&lt;&gt;"", L266*20, "")</f>
        <v>78680</v>
      </c>
      <c r="O266" s="5">
        <f>IF(F266="Rural",N266*1.1,N266)</f>
        <v>78680</v>
      </c>
      <c r="P266" s="3">
        <v>8</v>
      </c>
    </row>
    <row r="267" spans="1:16" x14ac:dyDescent="0.25">
      <c r="A267" s="2" t="s">
        <v>132</v>
      </c>
      <c r="B267" s="2">
        <v>100029700</v>
      </c>
      <c r="C267" s="2" t="s">
        <v>3108</v>
      </c>
      <c r="D267" s="2" t="s">
        <v>11</v>
      </c>
      <c r="E267" s="2" t="str">
        <f>UPPER(Padron_Establecimiento[[#This Row],[Sector]])</f>
        <v>ESTATAL</v>
      </c>
      <c r="F267" s="2" t="s">
        <v>23</v>
      </c>
      <c r="G267" s="2" t="s">
        <v>3109</v>
      </c>
      <c r="H267" s="2" t="s">
        <v>418</v>
      </c>
      <c r="I267" s="2"/>
      <c r="J267" s="3" t="s">
        <v>15</v>
      </c>
      <c r="K267" s="4">
        <v>22705</v>
      </c>
      <c r="L267" s="2">
        <v>2189</v>
      </c>
      <c r="M267">
        <f>IF(L267&lt;&gt;"", L267, "")</f>
        <v>2189</v>
      </c>
      <c r="N267" s="5">
        <f>IF(L267&lt;&gt;"", L267*20, "")</f>
        <v>43780</v>
      </c>
      <c r="O267" s="5">
        <f>IF(F267="Rural",N267*1.1,N267)</f>
        <v>43780</v>
      </c>
      <c r="P267" s="3">
        <v>9</v>
      </c>
    </row>
    <row r="268" spans="1:16" x14ac:dyDescent="0.25">
      <c r="A268" s="2" t="s">
        <v>132</v>
      </c>
      <c r="B268" s="2">
        <v>100064300</v>
      </c>
      <c r="C268" s="2" t="s">
        <v>3127</v>
      </c>
      <c r="D268" s="2" t="s">
        <v>11</v>
      </c>
      <c r="E268" s="2" t="str">
        <f>UPPER(Padron_Establecimiento[[#This Row],[Sector]])</f>
        <v>ESTATAL</v>
      </c>
      <c r="F268" s="2" t="s">
        <v>12</v>
      </c>
      <c r="G268" s="2" t="s">
        <v>3128</v>
      </c>
      <c r="H268" s="2" t="s">
        <v>3129</v>
      </c>
      <c r="I268" s="2">
        <v>383</v>
      </c>
      <c r="J268" s="3" t="s">
        <v>3130</v>
      </c>
      <c r="K268" s="4">
        <v>32272</v>
      </c>
      <c r="L268" s="2">
        <v>4243</v>
      </c>
      <c r="M268">
        <f>IF(L268&lt;&gt;"", L268, "")</f>
        <v>4243</v>
      </c>
      <c r="N268" s="5">
        <f>IF(L268&lt;&gt;"", L268*20, "")</f>
        <v>84860</v>
      </c>
      <c r="O268" s="5">
        <f>IF(F268="Rural",N268*1.1,N268)</f>
        <v>93346.000000000015</v>
      </c>
      <c r="P268" s="3">
        <v>5</v>
      </c>
    </row>
    <row r="269" spans="1:16" x14ac:dyDescent="0.25">
      <c r="A269" s="2" t="s">
        <v>132</v>
      </c>
      <c r="B269" s="2">
        <v>100063000</v>
      </c>
      <c r="C269" s="2" t="s">
        <v>3217</v>
      </c>
      <c r="D269" s="2" t="s">
        <v>11</v>
      </c>
      <c r="E269" s="2" t="str">
        <f>UPPER(Padron_Establecimiento[[#This Row],[Sector]])</f>
        <v>ESTATAL</v>
      </c>
      <c r="F269" s="2" t="s">
        <v>12</v>
      </c>
      <c r="G269" s="2" t="s">
        <v>3218</v>
      </c>
      <c r="H269" s="2" t="s">
        <v>3219</v>
      </c>
      <c r="I269" s="2"/>
      <c r="J269" s="3" t="s">
        <v>15</v>
      </c>
      <c r="K269" s="4">
        <v>30969</v>
      </c>
      <c r="L269" s="2">
        <v>4796</v>
      </c>
      <c r="M269">
        <f>IF(L269&lt;&gt;"", L269, "")</f>
        <v>4796</v>
      </c>
      <c r="N269" s="5">
        <f>IF(L269&lt;&gt;"", L269*20, "")</f>
        <v>95920</v>
      </c>
      <c r="O269" s="5">
        <f>IF(F269="Rural",N269*1.1,N269)</f>
        <v>105512.00000000001</v>
      </c>
      <c r="P269" s="3">
        <v>5</v>
      </c>
    </row>
    <row r="270" spans="1:16" x14ac:dyDescent="0.25">
      <c r="A270" s="2" t="s">
        <v>132</v>
      </c>
      <c r="B270" s="2">
        <v>100025400</v>
      </c>
      <c r="C270" s="2" t="s">
        <v>3236</v>
      </c>
      <c r="D270" s="2" t="s">
        <v>11</v>
      </c>
      <c r="E270" s="2" t="str">
        <f>UPPER(Padron_Establecimiento[[#This Row],[Sector]])</f>
        <v>ESTATAL</v>
      </c>
      <c r="F270" s="2" t="s">
        <v>12</v>
      </c>
      <c r="G270" s="2" t="s">
        <v>3237</v>
      </c>
      <c r="H270" s="2" t="s">
        <v>3238</v>
      </c>
      <c r="I270" s="2">
        <v>3827</v>
      </c>
      <c r="J270" s="3" t="s">
        <v>3239</v>
      </c>
      <c r="K270" s="4">
        <v>19831</v>
      </c>
      <c r="L270" s="2">
        <v>2289</v>
      </c>
      <c r="M270">
        <f>IF(L270&lt;&gt;"", L270, "")</f>
        <v>2289</v>
      </c>
      <c r="N270" s="5">
        <f>IF(L270&lt;&gt;"", L270*20, "")</f>
        <v>45780</v>
      </c>
      <c r="O270" s="5">
        <f>IF(F270="Rural",N270*1.1,N270)</f>
        <v>50358.000000000007</v>
      </c>
      <c r="P270" s="3">
        <v>7</v>
      </c>
    </row>
    <row r="271" spans="1:16" x14ac:dyDescent="0.25">
      <c r="A271" s="2" t="s">
        <v>132</v>
      </c>
      <c r="B271" s="2">
        <v>100038200</v>
      </c>
      <c r="C271" s="2" t="s">
        <v>3314</v>
      </c>
      <c r="D271" s="2" t="s">
        <v>11</v>
      </c>
      <c r="E271" s="2" t="str">
        <f>UPPER(Padron_Establecimiento[[#This Row],[Sector]])</f>
        <v>ESTATAL</v>
      </c>
      <c r="F271" s="2" t="s">
        <v>12</v>
      </c>
      <c r="G271" s="2" t="s">
        <v>3315</v>
      </c>
      <c r="H271" s="2" t="s">
        <v>2679</v>
      </c>
      <c r="I271" s="2"/>
      <c r="J271" s="3" t="s">
        <v>15</v>
      </c>
      <c r="K271" s="4">
        <v>23221</v>
      </c>
      <c r="L271" s="2">
        <v>3939</v>
      </c>
      <c r="M271">
        <f>IF(L271&lt;&gt;"", L271, "")</f>
        <v>3939</v>
      </c>
      <c r="N271" s="5">
        <f>IF(L271&lt;&gt;"", L271*20, "")</f>
        <v>78780</v>
      </c>
      <c r="O271" s="5">
        <f>IF(F271="Rural",N271*1.1,N271)</f>
        <v>86658</v>
      </c>
      <c r="P271" s="3">
        <v>9</v>
      </c>
    </row>
    <row r="272" spans="1:16" x14ac:dyDescent="0.25">
      <c r="A272" s="2" t="s">
        <v>87</v>
      </c>
      <c r="B272" s="2">
        <v>220035101</v>
      </c>
      <c r="C272" s="2" t="s">
        <v>88</v>
      </c>
      <c r="D272" s="2" t="s">
        <v>11</v>
      </c>
      <c r="E272" s="2" t="str">
        <f>UPPER(Padron_Establecimiento[[#This Row],[Sector]])</f>
        <v>ESTATAL</v>
      </c>
      <c r="F272" s="2" t="s">
        <v>23</v>
      </c>
      <c r="G272" s="2" t="s">
        <v>89</v>
      </c>
      <c r="H272" s="2" t="s">
        <v>90</v>
      </c>
      <c r="I272" s="2"/>
      <c r="J272" s="3" t="s">
        <v>15</v>
      </c>
      <c r="K272" s="4">
        <v>22478</v>
      </c>
      <c r="L272" s="2">
        <v>1555</v>
      </c>
      <c r="M272">
        <f>IF(L272&lt;&gt;"", L272, "")</f>
        <v>1555</v>
      </c>
      <c r="N272" s="5">
        <f>IF(L272&lt;&gt;"", L272*20, "")</f>
        <v>31100</v>
      </c>
      <c r="O272" s="5">
        <f>IF(F272="Rural",N272*1.1,N272)</f>
        <v>31100</v>
      </c>
      <c r="P272" s="3">
        <v>6</v>
      </c>
    </row>
    <row r="273" spans="1:16" x14ac:dyDescent="0.25">
      <c r="A273" s="2" t="s">
        <v>87</v>
      </c>
      <c r="B273" s="2">
        <v>220033700</v>
      </c>
      <c r="C273" s="2" t="s">
        <v>321</v>
      </c>
      <c r="D273" s="2" t="s">
        <v>11</v>
      </c>
      <c r="E273" s="2" t="str">
        <f>UPPER(Padron_Establecimiento[[#This Row],[Sector]])</f>
        <v>ESTATAL</v>
      </c>
      <c r="F273" s="2" t="s">
        <v>12</v>
      </c>
      <c r="G273" s="2" t="s">
        <v>322</v>
      </c>
      <c r="H273" s="2" t="s">
        <v>323</v>
      </c>
      <c r="I273" s="2">
        <v>466142</v>
      </c>
      <c r="J273" s="3" t="s">
        <v>324</v>
      </c>
      <c r="K273" s="4">
        <v>26999</v>
      </c>
      <c r="L273" s="2">
        <v>4693</v>
      </c>
      <c r="M273">
        <f>IF(L273&lt;&gt;"", L273, "")</f>
        <v>4693</v>
      </c>
      <c r="N273" s="5">
        <f>IF(L273&lt;&gt;"", L273*20, "")</f>
        <v>93860</v>
      </c>
      <c r="O273" s="5">
        <f>IF(F273="Rural",N273*1.1,N273)</f>
        <v>103246.00000000001</v>
      </c>
      <c r="P273" s="3">
        <v>10</v>
      </c>
    </row>
    <row r="274" spans="1:16" x14ac:dyDescent="0.25">
      <c r="A274" s="2" t="s">
        <v>87</v>
      </c>
      <c r="B274" s="2">
        <v>220003300</v>
      </c>
      <c r="C274" s="2" t="s">
        <v>503</v>
      </c>
      <c r="D274" s="2" t="s">
        <v>11</v>
      </c>
      <c r="E274" s="2" t="str">
        <f>UPPER(Padron_Establecimiento[[#This Row],[Sector]])</f>
        <v>ESTATAL</v>
      </c>
      <c r="F274" s="2" t="s">
        <v>23</v>
      </c>
      <c r="G274" s="2" t="s">
        <v>504</v>
      </c>
      <c r="H274" s="2" t="s">
        <v>505</v>
      </c>
      <c r="I274" s="2">
        <v>0</v>
      </c>
      <c r="J274" s="3" t="s">
        <v>212</v>
      </c>
      <c r="K274" s="4">
        <v>33156</v>
      </c>
      <c r="L274" s="2">
        <v>2116</v>
      </c>
      <c r="M274">
        <f>IF(L274&lt;&gt;"", L274, "")</f>
        <v>2116</v>
      </c>
      <c r="N274" s="5">
        <f>IF(L274&lt;&gt;"", L274*20, "")</f>
        <v>42320</v>
      </c>
      <c r="O274" s="5">
        <f>IF(F274="Rural",N274*1.1,N274)</f>
        <v>42320</v>
      </c>
      <c r="P274" s="3">
        <v>3</v>
      </c>
    </row>
    <row r="275" spans="1:16" x14ac:dyDescent="0.25">
      <c r="A275" s="2" t="s">
        <v>87</v>
      </c>
      <c r="B275" s="2">
        <v>220026900</v>
      </c>
      <c r="C275" s="2" t="s">
        <v>924</v>
      </c>
      <c r="D275" s="2" t="s">
        <v>11</v>
      </c>
      <c r="E275" s="2" t="str">
        <f>UPPER(Padron_Establecimiento[[#This Row],[Sector]])</f>
        <v>ESTATAL</v>
      </c>
      <c r="F275" s="2" t="s">
        <v>12</v>
      </c>
      <c r="G275" s="2" t="s">
        <v>925</v>
      </c>
      <c r="H275" s="2" t="s">
        <v>926</v>
      </c>
      <c r="I275" s="2"/>
      <c r="J275" s="3" t="s">
        <v>15</v>
      </c>
      <c r="K275" s="4">
        <v>18246</v>
      </c>
      <c r="L275" s="2">
        <v>3980</v>
      </c>
      <c r="M275">
        <f>IF(L275&lt;&gt;"", L275, "")</f>
        <v>3980</v>
      </c>
      <c r="N275" s="5">
        <f>IF(L275&lt;&gt;"", L275*20, "")</f>
        <v>79600</v>
      </c>
      <c r="O275" s="5">
        <f>IF(F275="Rural",N275*1.1,N275)</f>
        <v>87560</v>
      </c>
      <c r="P275" s="3">
        <v>5</v>
      </c>
    </row>
    <row r="276" spans="1:16" x14ac:dyDescent="0.25">
      <c r="A276" s="2" t="s">
        <v>87</v>
      </c>
      <c r="B276" s="2">
        <v>220031300</v>
      </c>
      <c r="C276" s="2" t="s">
        <v>956</v>
      </c>
      <c r="D276" s="2" t="s">
        <v>11</v>
      </c>
      <c r="E276" s="2" t="str">
        <f>UPPER(Padron_Establecimiento[[#This Row],[Sector]])</f>
        <v>ESTATAL</v>
      </c>
      <c r="F276" s="2" t="s">
        <v>12</v>
      </c>
      <c r="G276" s="2" t="s">
        <v>957</v>
      </c>
      <c r="H276" s="2" t="s">
        <v>958</v>
      </c>
      <c r="I276" s="2">
        <v>3877</v>
      </c>
      <c r="J276" s="3" t="s">
        <v>959</v>
      </c>
      <c r="K276" s="4">
        <v>22750</v>
      </c>
      <c r="L276" s="2">
        <v>3885</v>
      </c>
      <c r="M276">
        <f>IF(L276&lt;&gt;"", L276, "")</f>
        <v>3885</v>
      </c>
      <c r="N276" s="5">
        <f>IF(L276&lt;&gt;"", L276*20, "")</f>
        <v>77700</v>
      </c>
      <c r="O276" s="5">
        <f>IF(F276="Rural",N276*1.1,N276)</f>
        <v>85470</v>
      </c>
      <c r="P276" s="3">
        <v>5</v>
      </c>
    </row>
    <row r="277" spans="1:16" x14ac:dyDescent="0.25">
      <c r="A277" s="2" t="s">
        <v>87</v>
      </c>
      <c r="B277" s="2">
        <v>220012003</v>
      </c>
      <c r="C277" s="2" t="s">
        <v>1010</v>
      </c>
      <c r="D277" s="2" t="s">
        <v>11</v>
      </c>
      <c r="E277" s="2" t="str">
        <f>UPPER(Padron_Establecimiento[[#This Row],[Sector]])</f>
        <v>ESTATAL</v>
      </c>
      <c r="F277" s="2" t="s">
        <v>12</v>
      </c>
      <c r="G277" s="2" t="s">
        <v>1011</v>
      </c>
      <c r="H277" s="2" t="s">
        <v>15</v>
      </c>
      <c r="I277" s="2">
        <v>3644</v>
      </c>
      <c r="J277" s="3" t="s">
        <v>1012</v>
      </c>
      <c r="K277" s="4">
        <v>30813</v>
      </c>
      <c r="L277" s="2">
        <v>4328</v>
      </c>
      <c r="M277">
        <f>IF(L277&lt;&gt;"", L277, "")</f>
        <v>4328</v>
      </c>
      <c r="N277" s="5">
        <f>IF(L277&lt;&gt;"", L277*20, "")</f>
        <v>86560</v>
      </c>
      <c r="O277" s="5">
        <f>IF(F277="Rural",N277*1.1,N277)</f>
        <v>95216.000000000015</v>
      </c>
      <c r="P277" s="3">
        <v>5</v>
      </c>
    </row>
    <row r="278" spans="1:16" x14ac:dyDescent="0.25">
      <c r="A278" s="2" t="s">
        <v>87</v>
      </c>
      <c r="B278" s="2">
        <v>220012700</v>
      </c>
      <c r="C278" s="2" t="s">
        <v>1075</v>
      </c>
      <c r="D278" s="2" t="s">
        <v>11</v>
      </c>
      <c r="E278" s="2" t="str">
        <f>UPPER(Padron_Establecimiento[[#This Row],[Sector]])</f>
        <v>ESTATAL</v>
      </c>
      <c r="F278" s="2" t="s">
        <v>12</v>
      </c>
      <c r="G278" s="2" t="s">
        <v>1076</v>
      </c>
      <c r="H278" s="2" t="s">
        <v>1077</v>
      </c>
      <c r="I278" s="2">
        <v>3644</v>
      </c>
      <c r="J278" s="3" t="s">
        <v>1078</v>
      </c>
      <c r="K278" s="4">
        <v>24538</v>
      </c>
      <c r="L278" s="2">
        <v>4770</v>
      </c>
      <c r="M278">
        <f>IF(L278&lt;&gt;"", L278, "")</f>
        <v>4770</v>
      </c>
      <c r="N278" s="5">
        <f>IF(L278&lt;&gt;"", L278*20, "")</f>
        <v>95400</v>
      </c>
      <c r="O278" s="5">
        <f>IF(F278="Rural",N278*1.1,N278)</f>
        <v>104940.00000000001</v>
      </c>
      <c r="P278" s="3">
        <v>9</v>
      </c>
    </row>
    <row r="279" spans="1:16" x14ac:dyDescent="0.25">
      <c r="A279" s="2" t="s">
        <v>87</v>
      </c>
      <c r="B279" s="2">
        <v>220033801</v>
      </c>
      <c r="C279" s="2" t="s">
        <v>1147</v>
      </c>
      <c r="D279" s="2" t="s">
        <v>11</v>
      </c>
      <c r="E279" s="2" t="str">
        <f>UPPER(Padron_Establecimiento[[#This Row],[Sector]])</f>
        <v>ESTATAL</v>
      </c>
      <c r="F279" s="2" t="s">
        <v>12</v>
      </c>
      <c r="G279" s="2" t="s">
        <v>1148</v>
      </c>
      <c r="H279" s="2" t="s">
        <v>1149</v>
      </c>
      <c r="I279" s="2"/>
      <c r="J279" s="3" t="s">
        <v>15</v>
      </c>
      <c r="K279" s="4">
        <v>25209</v>
      </c>
      <c r="L279" s="2">
        <v>2637</v>
      </c>
      <c r="M279">
        <f>IF(L279&lt;&gt;"", L279, "")</f>
        <v>2637</v>
      </c>
      <c r="N279" s="5">
        <f>IF(L279&lt;&gt;"", L279*20, "")</f>
        <v>52740</v>
      </c>
      <c r="O279" s="5">
        <f>IF(F279="Rural",N279*1.1,N279)</f>
        <v>58014.000000000007</v>
      </c>
      <c r="P279" s="3">
        <v>10</v>
      </c>
    </row>
    <row r="280" spans="1:16" x14ac:dyDescent="0.25">
      <c r="A280" s="2" t="s">
        <v>87</v>
      </c>
      <c r="B280" s="2">
        <v>220012900</v>
      </c>
      <c r="C280" s="2" t="s">
        <v>1153</v>
      </c>
      <c r="D280" s="2" t="s">
        <v>11</v>
      </c>
      <c r="E280" s="2" t="str">
        <f>UPPER(Padron_Establecimiento[[#This Row],[Sector]])</f>
        <v>ESTATAL</v>
      </c>
      <c r="F280" s="2" t="s">
        <v>12</v>
      </c>
      <c r="G280" s="2" t="s">
        <v>1154</v>
      </c>
      <c r="H280" s="2" t="s">
        <v>1077</v>
      </c>
      <c r="I280" s="2">
        <v>3731</v>
      </c>
      <c r="J280" s="3" t="s">
        <v>1155</v>
      </c>
      <c r="K280" s="4">
        <v>19932</v>
      </c>
      <c r="L280" s="2">
        <v>4106</v>
      </c>
      <c r="M280">
        <f>IF(L280&lt;&gt;"", L280, "")</f>
        <v>4106</v>
      </c>
      <c r="N280" s="5">
        <f>IF(L280&lt;&gt;"", L280*20, "")</f>
        <v>82120</v>
      </c>
      <c r="O280" s="5">
        <f>IF(F280="Rural",N280*1.1,N280)</f>
        <v>90332.000000000015</v>
      </c>
      <c r="P280" s="3">
        <v>6</v>
      </c>
    </row>
    <row r="281" spans="1:16" x14ac:dyDescent="0.25">
      <c r="A281" s="2" t="s">
        <v>87</v>
      </c>
      <c r="B281" s="2">
        <v>220043107</v>
      </c>
      <c r="C281" s="2" t="s">
        <v>1555</v>
      </c>
      <c r="D281" s="2" t="s">
        <v>11</v>
      </c>
      <c r="E281" s="2" t="str">
        <f>UPPER(Padron_Establecimiento[[#This Row],[Sector]])</f>
        <v>ESTATAL</v>
      </c>
      <c r="F281" s="2" t="s">
        <v>23</v>
      </c>
      <c r="G281" s="2" t="s">
        <v>1556</v>
      </c>
      <c r="H281" s="2" t="s">
        <v>1557</v>
      </c>
      <c r="I281" s="2">
        <v>0</v>
      </c>
      <c r="J281" s="3" t="s">
        <v>212</v>
      </c>
      <c r="K281" s="4">
        <v>34480</v>
      </c>
      <c r="L281" s="2">
        <v>2741</v>
      </c>
      <c r="M281">
        <f>IF(L281&lt;&gt;"", L281, "")</f>
        <v>2741</v>
      </c>
      <c r="N281" s="5">
        <f>IF(L281&lt;&gt;"", L281*20, "")</f>
        <v>54820</v>
      </c>
      <c r="O281" s="5">
        <f>IF(F281="Rural",N281*1.1,N281)</f>
        <v>54820</v>
      </c>
      <c r="P281" s="3">
        <v>9</v>
      </c>
    </row>
    <row r="282" spans="1:16" x14ac:dyDescent="0.25">
      <c r="A282" s="2" t="s">
        <v>87</v>
      </c>
      <c r="B282" s="2">
        <v>220012901</v>
      </c>
      <c r="C282" s="2" t="s">
        <v>1153</v>
      </c>
      <c r="D282" s="2" t="s">
        <v>11</v>
      </c>
      <c r="E282" s="2" t="str">
        <f>UPPER(Padron_Establecimiento[[#This Row],[Sector]])</f>
        <v>ESTATAL</v>
      </c>
      <c r="F282" s="2" t="s">
        <v>23</v>
      </c>
      <c r="G282" s="2" t="s">
        <v>1941</v>
      </c>
      <c r="H282" s="2" t="s">
        <v>1077</v>
      </c>
      <c r="I282" s="2">
        <v>3731</v>
      </c>
      <c r="J282" s="3" t="s">
        <v>1942</v>
      </c>
      <c r="K282" s="4">
        <v>30347</v>
      </c>
      <c r="L282" s="2">
        <v>3469</v>
      </c>
      <c r="M282">
        <f>IF(L282&lt;&gt;"", L282, "")</f>
        <v>3469</v>
      </c>
      <c r="N282" s="5">
        <f>IF(L282&lt;&gt;"", L282*20, "")</f>
        <v>69380</v>
      </c>
      <c r="O282" s="5">
        <f>IF(F282="Rural",N282*1.1,N282)</f>
        <v>69380</v>
      </c>
      <c r="P282" s="3">
        <v>10</v>
      </c>
    </row>
    <row r="283" spans="1:16" x14ac:dyDescent="0.25">
      <c r="A283" s="2" t="s">
        <v>87</v>
      </c>
      <c r="B283" s="2">
        <v>220039000</v>
      </c>
      <c r="C283" s="2" t="s">
        <v>2223</v>
      </c>
      <c r="D283" s="2" t="s">
        <v>11</v>
      </c>
      <c r="E283" s="2" t="str">
        <f>UPPER(Padron_Establecimiento[[#This Row],[Sector]])</f>
        <v>ESTATAL</v>
      </c>
      <c r="F283" s="2" t="s">
        <v>23</v>
      </c>
      <c r="G283" s="2" t="s">
        <v>2224</v>
      </c>
      <c r="H283" s="2" t="s">
        <v>2225</v>
      </c>
      <c r="I283" s="2">
        <v>3644</v>
      </c>
      <c r="J283" s="3" t="s">
        <v>2226</v>
      </c>
      <c r="K283" s="4">
        <v>18485</v>
      </c>
      <c r="L283" s="2">
        <v>4280</v>
      </c>
      <c r="M283">
        <f>IF(L283&lt;&gt;"", L283, "")</f>
        <v>4280</v>
      </c>
      <c r="N283" s="5">
        <f>IF(L283&lt;&gt;"", L283*20, "")</f>
        <v>85600</v>
      </c>
      <c r="O283" s="5">
        <f>IF(F283="Rural",N283*1.1,N283)</f>
        <v>85600</v>
      </c>
      <c r="P283" s="3">
        <v>8</v>
      </c>
    </row>
    <row r="284" spans="1:16" x14ac:dyDescent="0.25">
      <c r="A284" s="2" t="s">
        <v>87</v>
      </c>
      <c r="B284" s="2">
        <v>220042902</v>
      </c>
      <c r="C284" s="2" t="s">
        <v>2319</v>
      </c>
      <c r="D284" s="2" t="s">
        <v>11</v>
      </c>
      <c r="E284" s="2" t="str">
        <f>UPPER(Padron_Establecimiento[[#This Row],[Sector]])</f>
        <v>ESTATAL</v>
      </c>
      <c r="F284" s="2" t="s">
        <v>12</v>
      </c>
      <c r="G284" s="2" t="s">
        <v>2320</v>
      </c>
      <c r="H284" s="2" t="s">
        <v>2321</v>
      </c>
      <c r="I284" s="2">
        <v>373</v>
      </c>
      <c r="J284" s="3" t="s">
        <v>2322</v>
      </c>
      <c r="K284" s="4">
        <v>23774</v>
      </c>
      <c r="L284" s="2">
        <v>3909</v>
      </c>
      <c r="M284">
        <f>IF(L284&lt;&gt;"", L284, "")</f>
        <v>3909</v>
      </c>
      <c r="N284" s="5">
        <f>IF(L284&lt;&gt;"", L284*20, "")</f>
        <v>78180</v>
      </c>
      <c r="O284" s="5">
        <f>IF(F284="Rural",N284*1.1,N284)</f>
        <v>85998</v>
      </c>
      <c r="P284" s="3">
        <v>8</v>
      </c>
    </row>
    <row r="285" spans="1:16" x14ac:dyDescent="0.25">
      <c r="A285" s="2" t="s">
        <v>87</v>
      </c>
      <c r="B285" s="2">
        <v>220018700</v>
      </c>
      <c r="C285" s="2" t="s">
        <v>2854</v>
      </c>
      <c r="D285" s="2" t="s">
        <v>11</v>
      </c>
      <c r="E285" s="2" t="str">
        <f>UPPER(Padron_Establecimiento[[#This Row],[Sector]])</f>
        <v>ESTATAL</v>
      </c>
      <c r="F285" s="2" t="s">
        <v>12</v>
      </c>
      <c r="G285" s="2" t="s">
        <v>2855</v>
      </c>
      <c r="H285" s="2" t="s">
        <v>2856</v>
      </c>
      <c r="I285" s="2"/>
      <c r="J285" s="3" t="s">
        <v>15</v>
      </c>
      <c r="K285" s="4">
        <v>22166</v>
      </c>
      <c r="L285" s="2">
        <v>3497</v>
      </c>
      <c r="M285">
        <f>IF(L285&lt;&gt;"", L285, "")</f>
        <v>3497</v>
      </c>
      <c r="N285" s="5">
        <f>IF(L285&lt;&gt;"", L285*20, "")</f>
        <v>69940</v>
      </c>
      <c r="O285" s="5">
        <f>IF(F285="Rural",N285*1.1,N285)</f>
        <v>76934</v>
      </c>
      <c r="P285" s="3">
        <v>10</v>
      </c>
    </row>
    <row r="286" spans="1:16" x14ac:dyDescent="0.25">
      <c r="A286" s="2" t="s">
        <v>87</v>
      </c>
      <c r="B286" s="2">
        <v>220037800</v>
      </c>
      <c r="C286" s="2" t="s">
        <v>2940</v>
      </c>
      <c r="D286" s="2" t="s">
        <v>11</v>
      </c>
      <c r="E286" s="2" t="str">
        <f>UPPER(Padron_Establecimiento[[#This Row],[Sector]])</f>
        <v>ESTATAL</v>
      </c>
      <c r="F286" s="2" t="s">
        <v>12</v>
      </c>
      <c r="G286" s="2" t="s">
        <v>2941</v>
      </c>
      <c r="H286" s="2" t="s">
        <v>2225</v>
      </c>
      <c r="I286" s="2">
        <v>0</v>
      </c>
      <c r="J286" s="3" t="s">
        <v>212</v>
      </c>
      <c r="K286" s="4">
        <v>21438</v>
      </c>
      <c r="L286" s="2">
        <v>1558</v>
      </c>
      <c r="M286">
        <f>IF(L286&lt;&gt;"", L286, "")</f>
        <v>1558</v>
      </c>
      <c r="N286" s="5">
        <f>IF(L286&lt;&gt;"", L286*20, "")</f>
        <v>31160</v>
      </c>
      <c r="O286" s="5">
        <f>IF(F286="Rural",N286*1.1,N286)</f>
        <v>34276</v>
      </c>
      <c r="P286" s="3">
        <v>3</v>
      </c>
    </row>
    <row r="287" spans="1:16" x14ac:dyDescent="0.25">
      <c r="A287" s="2" t="s">
        <v>87</v>
      </c>
      <c r="B287" s="2">
        <v>220021501</v>
      </c>
      <c r="C287" s="2" t="s">
        <v>3038</v>
      </c>
      <c r="D287" s="2" t="s">
        <v>11</v>
      </c>
      <c r="E287" s="2" t="str">
        <f>UPPER(Padron_Establecimiento[[#This Row],[Sector]])</f>
        <v>ESTATAL</v>
      </c>
      <c r="F287" s="2" t="s">
        <v>12</v>
      </c>
      <c r="G287" s="2" t="s">
        <v>3039</v>
      </c>
      <c r="H287" s="2" t="s">
        <v>90</v>
      </c>
      <c r="I287" s="2"/>
      <c r="J287" s="3" t="s">
        <v>15</v>
      </c>
      <c r="K287" s="4">
        <v>30764</v>
      </c>
      <c r="L287" s="2">
        <v>2527</v>
      </c>
      <c r="M287">
        <f>IF(L287&lt;&gt;"", L287, "")</f>
        <v>2527</v>
      </c>
      <c r="N287" s="5">
        <f>IF(L287&lt;&gt;"", L287*20, "")</f>
        <v>50540</v>
      </c>
      <c r="O287" s="5">
        <f>IF(F287="Rural",N287*1.1,N287)</f>
        <v>55594.000000000007</v>
      </c>
      <c r="P287" s="3">
        <v>8</v>
      </c>
    </row>
    <row r="288" spans="1:16" x14ac:dyDescent="0.25">
      <c r="A288" s="2" t="s">
        <v>325</v>
      </c>
      <c r="B288" s="2">
        <v>260008500</v>
      </c>
      <c r="C288" s="2" t="s">
        <v>326</v>
      </c>
      <c r="D288" s="2" t="s">
        <v>11</v>
      </c>
      <c r="E288" s="2" t="str">
        <f>UPPER(Padron_Establecimiento[[#This Row],[Sector]])</f>
        <v>ESTATAL</v>
      </c>
      <c r="F288" s="2" t="s">
        <v>23</v>
      </c>
      <c r="G288" s="2" t="s">
        <v>327</v>
      </c>
      <c r="H288" s="2" t="s">
        <v>328</v>
      </c>
      <c r="I288" s="2">
        <v>297</v>
      </c>
      <c r="J288" s="3" t="s">
        <v>329</v>
      </c>
      <c r="K288" s="4">
        <v>26738</v>
      </c>
      <c r="L288" s="2">
        <v>1791</v>
      </c>
      <c r="M288">
        <f>IF(L288&lt;&gt;"", L288, "")</f>
        <v>1791</v>
      </c>
      <c r="N288" s="5">
        <f>IF(L288&lt;&gt;"", L288*20, "")</f>
        <v>35820</v>
      </c>
      <c r="O288" s="5">
        <f>IF(F288="Rural",N288*1.1,N288)</f>
        <v>35820</v>
      </c>
      <c r="P288" s="3">
        <v>8</v>
      </c>
    </row>
    <row r="289" spans="1:16" x14ac:dyDescent="0.25">
      <c r="A289" s="2" t="s">
        <v>325</v>
      </c>
      <c r="B289" s="2">
        <v>260008100</v>
      </c>
      <c r="C289" s="2" t="s">
        <v>342</v>
      </c>
      <c r="D289" s="2" t="s">
        <v>11</v>
      </c>
      <c r="E289" s="2" t="str">
        <f>UPPER(Padron_Establecimiento[[#This Row],[Sector]])</f>
        <v>ESTATAL</v>
      </c>
      <c r="F289" s="2" t="s">
        <v>23</v>
      </c>
      <c r="G289" s="2" t="s">
        <v>343</v>
      </c>
      <c r="H289" s="2" t="s">
        <v>344</v>
      </c>
      <c r="I289" s="2">
        <v>280</v>
      </c>
      <c r="J289" s="3" t="s">
        <v>345</v>
      </c>
      <c r="K289" s="4">
        <v>32950</v>
      </c>
      <c r="L289" s="2">
        <v>4487</v>
      </c>
      <c r="M289">
        <f>IF(L289&lt;&gt;"", L289, "")</f>
        <v>4487</v>
      </c>
      <c r="N289" s="5">
        <f>IF(L289&lt;&gt;"", L289*20, "")</f>
        <v>89740</v>
      </c>
      <c r="O289" s="5">
        <f>IF(F289="Rural",N289*1.1,N289)</f>
        <v>89740</v>
      </c>
      <c r="P289" s="3">
        <v>9</v>
      </c>
    </row>
    <row r="290" spans="1:16" x14ac:dyDescent="0.25">
      <c r="A290" s="2" t="s">
        <v>325</v>
      </c>
      <c r="B290" s="2">
        <v>260020500</v>
      </c>
      <c r="C290" s="2" t="s">
        <v>409</v>
      </c>
      <c r="D290" s="2" t="s">
        <v>11</v>
      </c>
      <c r="E290" s="2" t="str">
        <f>UPPER(Padron_Establecimiento[[#This Row],[Sector]])</f>
        <v>ESTATAL</v>
      </c>
      <c r="F290" s="2" t="s">
        <v>23</v>
      </c>
      <c r="G290" s="2" t="s">
        <v>410</v>
      </c>
      <c r="H290" s="2" t="s">
        <v>411</v>
      </c>
      <c r="I290" s="2">
        <v>280</v>
      </c>
      <c r="J290" s="3" t="s">
        <v>412</v>
      </c>
      <c r="K290" s="4">
        <v>30317</v>
      </c>
      <c r="L290" s="2">
        <v>3769</v>
      </c>
      <c r="M290">
        <f>IF(L290&lt;&gt;"", L290, "")</f>
        <v>3769</v>
      </c>
      <c r="N290" s="5">
        <f>IF(L290&lt;&gt;"", L290*20, "")</f>
        <v>75380</v>
      </c>
      <c r="O290" s="5">
        <f>IF(F290="Rural",N290*1.1,N290)</f>
        <v>75380</v>
      </c>
      <c r="P290" s="3">
        <v>9</v>
      </c>
    </row>
    <row r="291" spans="1:16" x14ac:dyDescent="0.25">
      <c r="A291" s="2" t="s">
        <v>325</v>
      </c>
      <c r="B291" s="2">
        <v>260081900</v>
      </c>
      <c r="C291" s="2" t="s">
        <v>473</v>
      </c>
      <c r="D291" s="2" t="s">
        <v>11</v>
      </c>
      <c r="E291" s="2" t="str">
        <f>UPPER(Padron_Establecimiento[[#This Row],[Sector]])</f>
        <v>ESTATAL</v>
      </c>
      <c r="F291" s="2" t="s">
        <v>23</v>
      </c>
      <c r="G291" s="2" t="s">
        <v>474</v>
      </c>
      <c r="H291" s="2" t="s">
        <v>475</v>
      </c>
      <c r="I291" s="2">
        <v>2945</v>
      </c>
      <c r="J291" s="3" t="s">
        <v>476</v>
      </c>
      <c r="K291" s="4">
        <v>34223</v>
      </c>
      <c r="L291" s="2">
        <v>2557</v>
      </c>
      <c r="M291">
        <f>IF(L291&lt;&gt;"", L291, "")</f>
        <v>2557</v>
      </c>
      <c r="N291" s="5">
        <f>IF(L291&lt;&gt;"", L291*20, "")</f>
        <v>51140</v>
      </c>
      <c r="O291" s="5">
        <f>IF(F291="Rural",N291*1.1,N291)</f>
        <v>51140</v>
      </c>
      <c r="P291" s="3">
        <v>9</v>
      </c>
    </row>
    <row r="292" spans="1:16" x14ac:dyDescent="0.25">
      <c r="A292" s="2" t="s">
        <v>325</v>
      </c>
      <c r="B292" s="2">
        <v>260052501</v>
      </c>
      <c r="C292" s="2" t="s">
        <v>803</v>
      </c>
      <c r="D292" s="2" t="s">
        <v>11</v>
      </c>
      <c r="E292" s="2" t="str">
        <f>UPPER(Padron_Establecimiento[[#This Row],[Sector]])</f>
        <v>ESTATAL</v>
      </c>
      <c r="F292" s="2" t="s">
        <v>23</v>
      </c>
      <c r="G292" s="2" t="s">
        <v>804</v>
      </c>
      <c r="H292" s="2" t="s">
        <v>805</v>
      </c>
      <c r="I292" s="2">
        <v>280</v>
      </c>
      <c r="J292" s="3" t="s">
        <v>806</v>
      </c>
      <c r="K292" s="4">
        <v>22787</v>
      </c>
      <c r="L292" s="2">
        <v>3701</v>
      </c>
      <c r="M292">
        <f>IF(L292&lt;&gt;"", L292, "")</f>
        <v>3701</v>
      </c>
      <c r="N292" s="5">
        <f>IF(L292&lt;&gt;"", L292*20, "")</f>
        <v>74020</v>
      </c>
      <c r="O292" s="5">
        <f>IF(F292="Rural",N292*1.1,N292)</f>
        <v>74020</v>
      </c>
      <c r="P292" s="3">
        <v>4</v>
      </c>
    </row>
    <row r="293" spans="1:16" x14ac:dyDescent="0.25">
      <c r="A293" s="2" t="s">
        <v>325</v>
      </c>
      <c r="B293" s="2">
        <v>260075100</v>
      </c>
      <c r="C293" s="2" t="s">
        <v>971</v>
      </c>
      <c r="D293" s="2" t="s">
        <v>11</v>
      </c>
      <c r="E293" s="2" t="str">
        <f>UPPER(Padron_Establecimiento[[#This Row],[Sector]])</f>
        <v>ESTATAL</v>
      </c>
      <c r="F293" s="2" t="s">
        <v>23</v>
      </c>
      <c r="G293" s="2" t="s">
        <v>972</v>
      </c>
      <c r="H293" s="2" t="s">
        <v>475</v>
      </c>
      <c r="I293" s="2">
        <v>2945</v>
      </c>
      <c r="J293" s="3" t="s">
        <v>973</v>
      </c>
      <c r="K293" s="4">
        <v>22493</v>
      </c>
      <c r="L293" s="2">
        <v>3704</v>
      </c>
      <c r="M293">
        <f>IF(L293&lt;&gt;"", L293, "")</f>
        <v>3704</v>
      </c>
      <c r="N293" s="5">
        <f>IF(L293&lt;&gt;"", L293*20, "")</f>
        <v>74080</v>
      </c>
      <c r="O293" s="5">
        <f>IF(F293="Rural",N293*1.1,N293)</f>
        <v>74080</v>
      </c>
      <c r="P293" s="3">
        <v>8</v>
      </c>
    </row>
    <row r="294" spans="1:16" x14ac:dyDescent="0.25">
      <c r="A294" s="2" t="s">
        <v>325</v>
      </c>
      <c r="B294" s="2">
        <v>260062200</v>
      </c>
      <c r="C294" s="2" t="s">
        <v>989</v>
      </c>
      <c r="D294" s="2" t="s">
        <v>11</v>
      </c>
      <c r="E294" s="2" t="str">
        <f>UPPER(Padron_Establecimiento[[#This Row],[Sector]])</f>
        <v>ESTATAL</v>
      </c>
      <c r="F294" s="2" t="s">
        <v>23</v>
      </c>
      <c r="G294" s="2" t="s">
        <v>990</v>
      </c>
      <c r="H294" s="2" t="s">
        <v>344</v>
      </c>
      <c r="I294" s="2">
        <v>280</v>
      </c>
      <c r="J294" s="3" t="s">
        <v>991</v>
      </c>
      <c r="K294" s="4">
        <v>18724</v>
      </c>
      <c r="L294" s="2">
        <v>3875</v>
      </c>
      <c r="M294">
        <f>IF(L294&lt;&gt;"", L294, "")</f>
        <v>3875</v>
      </c>
      <c r="N294" s="5">
        <f>IF(L294&lt;&gt;"", L294*20, "")</f>
        <v>77500</v>
      </c>
      <c r="O294" s="5">
        <f>IF(F294="Rural",N294*1.1,N294)</f>
        <v>77500</v>
      </c>
      <c r="P294" s="3">
        <v>9</v>
      </c>
    </row>
    <row r="295" spans="1:16" x14ac:dyDescent="0.25">
      <c r="A295" s="2" t="s">
        <v>325</v>
      </c>
      <c r="B295" s="2">
        <v>260050805</v>
      </c>
      <c r="C295" s="2" t="s">
        <v>1021</v>
      </c>
      <c r="D295" s="2" t="s">
        <v>11</v>
      </c>
      <c r="E295" s="2" t="str">
        <f>UPPER(Padron_Establecimiento[[#This Row],[Sector]])</f>
        <v>ESTATAL</v>
      </c>
      <c r="F295" s="2" t="s">
        <v>23</v>
      </c>
      <c r="G295" s="2" t="s">
        <v>1022</v>
      </c>
      <c r="H295" s="2" t="s">
        <v>1023</v>
      </c>
      <c r="I295" s="2">
        <v>280</v>
      </c>
      <c r="J295" s="3" t="s">
        <v>1024</v>
      </c>
      <c r="K295" s="4">
        <v>18033</v>
      </c>
      <c r="L295" s="2">
        <v>3350</v>
      </c>
      <c r="M295">
        <f>IF(L295&lt;&gt;"", L295, "")</f>
        <v>3350</v>
      </c>
      <c r="N295" s="5">
        <f>IF(L295&lt;&gt;"", L295*20, "")</f>
        <v>67000</v>
      </c>
      <c r="O295" s="5">
        <f>IF(F295="Rural",N295*1.1,N295)</f>
        <v>67000</v>
      </c>
      <c r="P295" s="3">
        <v>3</v>
      </c>
    </row>
    <row r="296" spans="1:16" x14ac:dyDescent="0.25">
      <c r="A296" s="2" t="s">
        <v>325</v>
      </c>
      <c r="B296" s="2">
        <v>260040100</v>
      </c>
      <c r="C296" s="2" t="s">
        <v>1809</v>
      </c>
      <c r="D296" s="2" t="s">
        <v>11</v>
      </c>
      <c r="E296" s="2" t="str">
        <f>UPPER(Padron_Establecimiento[[#This Row],[Sector]])</f>
        <v>ESTATAL</v>
      </c>
      <c r="F296" s="2" t="s">
        <v>23</v>
      </c>
      <c r="G296" s="2" t="s">
        <v>1810</v>
      </c>
      <c r="H296" s="2" t="s">
        <v>344</v>
      </c>
      <c r="I296" s="2">
        <v>280</v>
      </c>
      <c r="J296" s="3" t="s">
        <v>1811</v>
      </c>
      <c r="K296" s="4">
        <v>30770</v>
      </c>
      <c r="L296" s="2">
        <v>4621</v>
      </c>
      <c r="M296">
        <f>IF(L296&lt;&gt;"", L296, "")</f>
        <v>4621</v>
      </c>
      <c r="N296" s="5">
        <f>IF(L296&lt;&gt;"", L296*20, "")</f>
        <v>92420</v>
      </c>
      <c r="O296" s="5">
        <f>IF(F296="Rural",N296*1.1,N296)</f>
        <v>92420</v>
      </c>
      <c r="P296" s="3">
        <v>9</v>
      </c>
    </row>
    <row r="297" spans="1:16" x14ac:dyDescent="0.25">
      <c r="A297" s="2" t="s">
        <v>325</v>
      </c>
      <c r="B297" s="2">
        <v>260031600</v>
      </c>
      <c r="C297" s="2" t="s">
        <v>2166</v>
      </c>
      <c r="D297" s="2" t="s">
        <v>11</v>
      </c>
      <c r="E297" s="2" t="str">
        <f>UPPER(Padron_Establecimiento[[#This Row],[Sector]])</f>
        <v>ESTATAL</v>
      </c>
      <c r="F297" s="2" t="s">
        <v>12</v>
      </c>
      <c r="G297" s="2" t="s">
        <v>2167</v>
      </c>
      <c r="H297" s="2" t="s">
        <v>2168</v>
      </c>
      <c r="I297" s="2">
        <v>2945</v>
      </c>
      <c r="J297" s="3" t="s">
        <v>2169</v>
      </c>
      <c r="K297" s="4">
        <v>32846</v>
      </c>
      <c r="L297" s="2">
        <v>1823</v>
      </c>
      <c r="M297">
        <f>IF(L297&lt;&gt;"", L297, "")</f>
        <v>1823</v>
      </c>
      <c r="N297" s="5">
        <f>IF(L297&lt;&gt;"", L297*20, "")</f>
        <v>36460</v>
      </c>
      <c r="O297" s="5">
        <f>IF(F297="Rural",N297*1.1,N297)</f>
        <v>40106</v>
      </c>
      <c r="P297" s="3">
        <v>7</v>
      </c>
    </row>
    <row r="298" spans="1:16" x14ac:dyDescent="0.25">
      <c r="A298" s="2" t="s">
        <v>325</v>
      </c>
      <c r="B298" s="2">
        <v>260070211</v>
      </c>
      <c r="C298" s="2" t="s">
        <v>2527</v>
      </c>
      <c r="D298" s="2" t="s">
        <v>11</v>
      </c>
      <c r="E298" s="2" t="str">
        <f>UPPER(Padron_Establecimiento[[#This Row],[Sector]])</f>
        <v>ESTATAL</v>
      </c>
      <c r="F298" s="2" t="s">
        <v>23</v>
      </c>
      <c r="G298" s="2" t="s">
        <v>2528</v>
      </c>
      <c r="H298" s="2" t="s">
        <v>15</v>
      </c>
      <c r="I298" s="2">
        <v>2945</v>
      </c>
      <c r="J298" s="3" t="s">
        <v>2529</v>
      </c>
      <c r="K298" s="4">
        <v>29329</v>
      </c>
      <c r="L298" s="2">
        <v>2927</v>
      </c>
      <c r="M298">
        <f>IF(L298&lt;&gt;"", L298, "")</f>
        <v>2927</v>
      </c>
      <c r="N298" s="5">
        <f>IF(L298&lt;&gt;"", L298*20, "")</f>
        <v>58540</v>
      </c>
      <c r="O298" s="5">
        <f>IF(F298="Rural",N298*1.1,N298)</f>
        <v>58540</v>
      </c>
      <c r="P298" s="3">
        <v>10</v>
      </c>
    </row>
    <row r="299" spans="1:16" x14ac:dyDescent="0.25">
      <c r="A299" s="2" t="s">
        <v>325</v>
      </c>
      <c r="B299" s="2">
        <v>260053303</v>
      </c>
      <c r="C299" s="2" t="s">
        <v>2840</v>
      </c>
      <c r="D299" s="2" t="s">
        <v>11</v>
      </c>
      <c r="E299" s="2" t="str">
        <f>UPPER(Padron_Establecimiento[[#This Row],[Sector]])</f>
        <v>ESTATAL</v>
      </c>
      <c r="F299" s="2" t="s">
        <v>23</v>
      </c>
      <c r="G299" s="2" t="s">
        <v>2841</v>
      </c>
      <c r="H299" s="2" t="s">
        <v>328</v>
      </c>
      <c r="I299" s="2">
        <v>297</v>
      </c>
      <c r="J299" s="3" t="s">
        <v>2842</v>
      </c>
      <c r="K299" s="4">
        <v>32444</v>
      </c>
      <c r="L299" s="2">
        <v>2564</v>
      </c>
      <c r="M299">
        <f>IF(L299&lt;&gt;"", L299, "")</f>
        <v>2564</v>
      </c>
      <c r="N299" s="5">
        <f>IF(L299&lt;&gt;"", L299*20, "")</f>
        <v>51280</v>
      </c>
      <c r="O299" s="5">
        <f>IF(F299="Rural",N299*1.1,N299)</f>
        <v>51280</v>
      </c>
      <c r="P299" s="3">
        <v>9</v>
      </c>
    </row>
    <row r="300" spans="1:16" x14ac:dyDescent="0.25">
      <c r="A300" s="2" t="s">
        <v>325</v>
      </c>
      <c r="B300" s="2">
        <v>260026100</v>
      </c>
      <c r="C300" s="2" t="s">
        <v>3040</v>
      </c>
      <c r="D300" s="2" t="s">
        <v>11</v>
      </c>
      <c r="E300" s="2" t="str">
        <f>UPPER(Padron_Establecimiento[[#This Row],[Sector]])</f>
        <v>ESTATAL</v>
      </c>
      <c r="F300" s="2" t="s">
        <v>23</v>
      </c>
      <c r="G300" s="2" t="s">
        <v>3041</v>
      </c>
      <c r="H300" s="2" t="s">
        <v>3042</v>
      </c>
      <c r="I300" s="2">
        <v>280</v>
      </c>
      <c r="J300" s="3" t="s">
        <v>3043</v>
      </c>
      <c r="K300" s="4">
        <v>30210</v>
      </c>
      <c r="L300" s="2">
        <v>3851</v>
      </c>
      <c r="M300">
        <f>IF(L300&lt;&gt;"", L300, "")</f>
        <v>3851</v>
      </c>
      <c r="N300" s="5">
        <f>IF(L300&lt;&gt;"", L300*20, "")</f>
        <v>77020</v>
      </c>
      <c r="O300" s="5">
        <f>IF(F300="Rural",N300*1.1,N300)</f>
        <v>77020</v>
      </c>
      <c r="P300" s="3">
        <v>10</v>
      </c>
    </row>
    <row r="301" spans="1:16" x14ac:dyDescent="0.25">
      <c r="A301" s="2" t="s">
        <v>325</v>
      </c>
      <c r="B301" s="2">
        <v>260001200</v>
      </c>
      <c r="C301" s="2" t="s">
        <v>3152</v>
      </c>
      <c r="D301" s="2" t="s">
        <v>11</v>
      </c>
      <c r="E301" s="2" t="str">
        <f>UPPER(Padron_Establecimiento[[#This Row],[Sector]])</f>
        <v>ESTATAL</v>
      </c>
      <c r="F301" s="2" t="s">
        <v>12</v>
      </c>
      <c r="G301" s="2" t="s">
        <v>3153</v>
      </c>
      <c r="H301" s="2" t="s">
        <v>3154</v>
      </c>
      <c r="I301" s="2">
        <v>294</v>
      </c>
      <c r="J301" s="3" t="s">
        <v>3155</v>
      </c>
      <c r="K301" s="4">
        <v>18600</v>
      </c>
      <c r="L301" s="2">
        <v>4432</v>
      </c>
      <c r="M301">
        <f>IF(L301&lt;&gt;"", L301, "")</f>
        <v>4432</v>
      </c>
      <c r="N301" s="5">
        <f>IF(L301&lt;&gt;"", L301*20, "")</f>
        <v>88640</v>
      </c>
      <c r="O301" s="5">
        <f>IF(F301="Rural",N301*1.1,N301)</f>
        <v>97504.000000000015</v>
      </c>
      <c r="P301" s="3">
        <v>7</v>
      </c>
    </row>
    <row r="302" spans="1:16" x14ac:dyDescent="0.25">
      <c r="A302" s="2" t="s">
        <v>325</v>
      </c>
      <c r="B302" s="2">
        <v>260061901</v>
      </c>
      <c r="C302" s="2" t="s">
        <v>3263</v>
      </c>
      <c r="D302" s="2" t="s">
        <v>11</v>
      </c>
      <c r="E302" s="2" t="str">
        <f>UPPER(Padron_Establecimiento[[#This Row],[Sector]])</f>
        <v>ESTATAL</v>
      </c>
      <c r="F302" s="2" t="s">
        <v>23</v>
      </c>
      <c r="G302" s="2" t="s">
        <v>3264</v>
      </c>
      <c r="H302" s="2" t="s">
        <v>3265</v>
      </c>
      <c r="I302" s="2">
        <v>297</v>
      </c>
      <c r="J302" s="3" t="s">
        <v>3266</v>
      </c>
      <c r="K302" s="4">
        <v>20956</v>
      </c>
      <c r="L302" s="2">
        <v>2866</v>
      </c>
      <c r="M302">
        <f>IF(L302&lt;&gt;"", L302, "")</f>
        <v>2866</v>
      </c>
      <c r="N302" s="5">
        <f>IF(L302&lt;&gt;"", L302*20, "")</f>
        <v>57320</v>
      </c>
      <c r="O302" s="5">
        <f>IF(F302="Rural",N302*1.1,N302)</f>
        <v>57320</v>
      </c>
      <c r="P302" s="3">
        <v>10</v>
      </c>
    </row>
    <row r="303" spans="1:16" x14ac:dyDescent="0.25">
      <c r="A303" s="2" t="s">
        <v>107</v>
      </c>
      <c r="B303" s="2">
        <v>20038000</v>
      </c>
      <c r="C303" s="2" t="s">
        <v>108</v>
      </c>
      <c r="D303" s="2" t="s">
        <v>11</v>
      </c>
      <c r="E303" s="2" t="str">
        <f>UPPER(Padron_Establecimiento[[#This Row],[Sector]])</f>
        <v>ESTATAL</v>
      </c>
      <c r="F303" s="2" t="s">
        <v>23</v>
      </c>
      <c r="G303" s="2" t="s">
        <v>109</v>
      </c>
      <c r="H303" s="2" t="s">
        <v>110</v>
      </c>
      <c r="I303" s="2">
        <v>11</v>
      </c>
      <c r="J303" s="3" t="s">
        <v>111</v>
      </c>
      <c r="K303" s="4">
        <v>18751</v>
      </c>
      <c r="L303" s="2">
        <v>4027</v>
      </c>
      <c r="M303">
        <f>IF(L303&lt;&gt;"", L303, "")</f>
        <v>4027</v>
      </c>
      <c r="N303" s="5">
        <f>IF(L303&lt;&gt;"", L303*20, "")</f>
        <v>80540</v>
      </c>
      <c r="O303" s="5">
        <f>IF(F303="Rural",N303*1.1,N303)</f>
        <v>80540</v>
      </c>
      <c r="P303" s="3">
        <v>7</v>
      </c>
    </row>
    <row r="304" spans="1:16" x14ac:dyDescent="0.25">
      <c r="A304" s="2" t="s">
        <v>107</v>
      </c>
      <c r="B304" s="2">
        <v>20035300</v>
      </c>
      <c r="C304" s="2" t="s">
        <v>377</v>
      </c>
      <c r="D304" s="2" t="s">
        <v>11</v>
      </c>
      <c r="E304" s="2" t="str">
        <f>UPPER(Padron_Establecimiento[[#This Row],[Sector]])</f>
        <v>ESTATAL</v>
      </c>
      <c r="F304" s="2" t="s">
        <v>23</v>
      </c>
      <c r="G304" s="2" t="s">
        <v>378</v>
      </c>
      <c r="H304" s="2" t="s">
        <v>379</v>
      </c>
      <c r="I304" s="2">
        <v>11</v>
      </c>
      <c r="J304" s="3" t="s">
        <v>380</v>
      </c>
      <c r="K304" s="4">
        <v>29287</v>
      </c>
      <c r="L304" s="2">
        <v>4493</v>
      </c>
      <c r="M304">
        <f>IF(L304&lt;&gt;"", L304, "")</f>
        <v>4493</v>
      </c>
      <c r="N304" s="5">
        <f>IF(L304&lt;&gt;"", L304*20, "")</f>
        <v>89860</v>
      </c>
      <c r="O304" s="5">
        <f>IF(F304="Rural",N304*1.1,N304)</f>
        <v>89860</v>
      </c>
      <c r="P304" s="3">
        <v>5</v>
      </c>
    </row>
    <row r="305" spans="1:16" x14ac:dyDescent="0.25">
      <c r="A305" s="2" t="s">
        <v>107</v>
      </c>
      <c r="B305" s="2">
        <v>20094700</v>
      </c>
      <c r="C305" s="2" t="s">
        <v>462</v>
      </c>
      <c r="D305" s="2" t="s">
        <v>11</v>
      </c>
      <c r="E305" s="2" t="str">
        <f>UPPER(Padron_Establecimiento[[#This Row],[Sector]])</f>
        <v>ESTATAL</v>
      </c>
      <c r="F305" s="2" t="s">
        <v>23</v>
      </c>
      <c r="G305" s="2" t="s">
        <v>463</v>
      </c>
      <c r="H305" s="2" t="s">
        <v>464</v>
      </c>
      <c r="I305" s="2">
        <v>11</v>
      </c>
      <c r="J305" s="3" t="s">
        <v>465</v>
      </c>
      <c r="K305" s="4">
        <v>25687</v>
      </c>
      <c r="L305" s="2">
        <v>1778</v>
      </c>
      <c r="M305">
        <f>IF(L305&lt;&gt;"", L305, "")</f>
        <v>1778</v>
      </c>
      <c r="N305" s="5">
        <f>IF(L305&lt;&gt;"", L305*20, "")</f>
        <v>35560</v>
      </c>
      <c r="O305" s="5">
        <f>IF(F305="Rural",N305*1.1,N305)</f>
        <v>35560</v>
      </c>
      <c r="P305" s="3">
        <v>8</v>
      </c>
    </row>
    <row r="306" spans="1:16" x14ac:dyDescent="0.25">
      <c r="A306" s="2" t="s">
        <v>107</v>
      </c>
      <c r="B306" s="2">
        <v>20038600</v>
      </c>
      <c r="C306" s="2" t="s">
        <v>585</v>
      </c>
      <c r="D306" s="2" t="s">
        <v>11</v>
      </c>
      <c r="E306" s="2" t="str">
        <f>UPPER(Padron_Establecimiento[[#This Row],[Sector]])</f>
        <v>ESTATAL</v>
      </c>
      <c r="F306" s="2" t="s">
        <v>23</v>
      </c>
      <c r="G306" s="2" t="s">
        <v>586</v>
      </c>
      <c r="H306" s="2" t="s">
        <v>587</v>
      </c>
      <c r="I306" s="2">
        <v>11</v>
      </c>
      <c r="J306" s="3" t="s">
        <v>588</v>
      </c>
      <c r="K306" s="4">
        <v>20372</v>
      </c>
      <c r="L306" s="2">
        <v>4987</v>
      </c>
      <c r="M306">
        <f>IF(L306&lt;&gt;"", L306, "")</f>
        <v>4987</v>
      </c>
      <c r="N306" s="5">
        <f>IF(L306&lt;&gt;"", L306*20, "")</f>
        <v>99740</v>
      </c>
      <c r="O306" s="5">
        <f>IF(F306="Rural",N306*1.1,N306)</f>
        <v>99740</v>
      </c>
      <c r="P306" s="3">
        <v>9</v>
      </c>
    </row>
    <row r="307" spans="1:16" x14ac:dyDescent="0.25">
      <c r="A307" s="2" t="s">
        <v>107</v>
      </c>
      <c r="B307" s="2">
        <v>20125500</v>
      </c>
      <c r="C307" s="2" t="s">
        <v>633</v>
      </c>
      <c r="D307" s="2" t="s">
        <v>11</v>
      </c>
      <c r="E307" s="2" t="str">
        <f>UPPER(Padron_Establecimiento[[#This Row],[Sector]])</f>
        <v>ESTATAL</v>
      </c>
      <c r="F307" s="2" t="s">
        <v>23</v>
      </c>
      <c r="G307" s="2" t="s">
        <v>634</v>
      </c>
      <c r="H307" s="2" t="s">
        <v>635</v>
      </c>
      <c r="I307" s="2">
        <v>11</v>
      </c>
      <c r="J307" s="3" t="s">
        <v>636</v>
      </c>
      <c r="K307" s="4">
        <v>28134</v>
      </c>
      <c r="L307" s="2">
        <v>3245</v>
      </c>
      <c r="M307">
        <f>IF(L307&lt;&gt;"", L307, "")</f>
        <v>3245</v>
      </c>
      <c r="N307" s="5">
        <f>IF(L307&lt;&gt;"", L307*20, "")</f>
        <v>64900</v>
      </c>
      <c r="O307" s="5">
        <f>IF(F307="Rural",N307*1.1,N307)</f>
        <v>64900</v>
      </c>
      <c r="P307" s="3">
        <v>4</v>
      </c>
    </row>
    <row r="308" spans="1:16" x14ac:dyDescent="0.25">
      <c r="A308" s="2" t="s">
        <v>107</v>
      </c>
      <c r="B308" s="2">
        <v>20081600</v>
      </c>
      <c r="C308" s="2" t="s">
        <v>689</v>
      </c>
      <c r="D308" s="2" t="s">
        <v>11</v>
      </c>
      <c r="E308" s="2" t="str">
        <f>UPPER(Padron_Establecimiento[[#This Row],[Sector]])</f>
        <v>ESTATAL</v>
      </c>
      <c r="F308" s="2" t="s">
        <v>23</v>
      </c>
      <c r="G308" s="2" t="s">
        <v>690</v>
      </c>
      <c r="H308" s="2" t="s">
        <v>691</v>
      </c>
      <c r="I308" s="2">
        <v>11</v>
      </c>
      <c r="J308" s="3" t="s">
        <v>692</v>
      </c>
      <c r="K308" s="4">
        <v>24417</v>
      </c>
      <c r="L308" s="2">
        <v>3813</v>
      </c>
      <c r="M308">
        <f>IF(L308&lt;&gt;"", L308, "")</f>
        <v>3813</v>
      </c>
      <c r="N308" s="5">
        <f>IF(L308&lt;&gt;"", L308*20, "")</f>
        <v>76260</v>
      </c>
      <c r="O308" s="5">
        <f>IF(F308="Rural",N308*1.1,N308)</f>
        <v>76260</v>
      </c>
      <c r="P308" s="3">
        <v>8</v>
      </c>
    </row>
    <row r="309" spans="1:16" x14ac:dyDescent="0.25">
      <c r="A309" s="2" t="s">
        <v>107</v>
      </c>
      <c r="B309" s="2">
        <v>20030200</v>
      </c>
      <c r="C309" s="2" t="s">
        <v>884</v>
      </c>
      <c r="D309" s="2" t="s">
        <v>11</v>
      </c>
      <c r="E309" s="2" t="str">
        <f>UPPER(Padron_Establecimiento[[#This Row],[Sector]])</f>
        <v>ESTATAL</v>
      </c>
      <c r="F309" s="2" t="s">
        <v>23</v>
      </c>
      <c r="G309" s="2" t="s">
        <v>885</v>
      </c>
      <c r="H309" s="2" t="s">
        <v>886</v>
      </c>
      <c r="I309" s="2">
        <v>11</v>
      </c>
      <c r="J309" s="3" t="s">
        <v>887</v>
      </c>
      <c r="K309" s="4">
        <v>28627</v>
      </c>
      <c r="L309" s="2">
        <v>2304</v>
      </c>
      <c r="M309">
        <f>IF(L309&lt;&gt;"", L309, "")</f>
        <v>2304</v>
      </c>
      <c r="N309" s="5">
        <f>IF(L309&lt;&gt;"", L309*20, "")</f>
        <v>46080</v>
      </c>
      <c r="O309" s="5">
        <f>IF(F309="Rural",N309*1.1,N309)</f>
        <v>46080</v>
      </c>
      <c r="P309" s="3">
        <v>6</v>
      </c>
    </row>
    <row r="310" spans="1:16" x14ac:dyDescent="0.25">
      <c r="A310" s="2" t="s">
        <v>107</v>
      </c>
      <c r="B310" s="2">
        <v>20125300</v>
      </c>
      <c r="C310" s="2" t="s">
        <v>1072</v>
      </c>
      <c r="D310" s="2" t="s">
        <v>11</v>
      </c>
      <c r="E310" s="2" t="str">
        <f>UPPER(Padron_Establecimiento[[#This Row],[Sector]])</f>
        <v>ESTATAL</v>
      </c>
      <c r="F310" s="2" t="s">
        <v>23</v>
      </c>
      <c r="G310" s="2" t="s">
        <v>1073</v>
      </c>
      <c r="H310" s="2" t="s">
        <v>886</v>
      </c>
      <c r="I310" s="2">
        <v>11</v>
      </c>
      <c r="J310" s="3" t="s">
        <v>1074</v>
      </c>
      <c r="K310" s="4">
        <v>20898</v>
      </c>
      <c r="L310" s="2">
        <v>4880</v>
      </c>
      <c r="M310">
        <f>IF(L310&lt;&gt;"", L310, "")</f>
        <v>4880</v>
      </c>
      <c r="N310" s="5">
        <f>IF(L310&lt;&gt;"", L310*20, "")</f>
        <v>97600</v>
      </c>
      <c r="O310" s="5">
        <f>IF(F310="Rural",N310*1.1,N310)</f>
        <v>97600</v>
      </c>
      <c r="P310" s="3">
        <v>6</v>
      </c>
    </row>
    <row r="311" spans="1:16" x14ac:dyDescent="0.25">
      <c r="A311" s="2" t="s">
        <v>107</v>
      </c>
      <c r="B311" s="2">
        <v>20037100</v>
      </c>
      <c r="C311" s="2" t="s">
        <v>1087</v>
      </c>
      <c r="D311" s="2" t="s">
        <v>11</v>
      </c>
      <c r="E311" s="2" t="str">
        <f>UPPER(Padron_Establecimiento[[#This Row],[Sector]])</f>
        <v>ESTATAL</v>
      </c>
      <c r="F311" s="2" t="s">
        <v>23</v>
      </c>
      <c r="G311" s="2" t="s">
        <v>1088</v>
      </c>
      <c r="H311" s="2" t="s">
        <v>1089</v>
      </c>
      <c r="I311" s="2">
        <v>11</v>
      </c>
      <c r="J311" s="3" t="s">
        <v>1090</v>
      </c>
      <c r="K311" s="4">
        <v>18581</v>
      </c>
      <c r="L311" s="2">
        <v>3372</v>
      </c>
      <c r="M311">
        <f>IF(L311&lt;&gt;"", L311, "")</f>
        <v>3372</v>
      </c>
      <c r="N311" s="5">
        <f>IF(L311&lt;&gt;"", L311*20, "")</f>
        <v>67440</v>
      </c>
      <c r="O311" s="5">
        <f>IF(F311="Rural",N311*1.1,N311)</f>
        <v>67440</v>
      </c>
      <c r="P311" s="3">
        <v>3</v>
      </c>
    </row>
    <row r="312" spans="1:16" x14ac:dyDescent="0.25">
      <c r="A312" s="2" t="s">
        <v>107</v>
      </c>
      <c r="B312" s="2">
        <v>20016600</v>
      </c>
      <c r="C312" s="2" t="s">
        <v>1304</v>
      </c>
      <c r="D312" s="2" t="s">
        <v>11</v>
      </c>
      <c r="E312" s="2" t="str">
        <f>UPPER(Padron_Establecimiento[[#This Row],[Sector]])</f>
        <v>ESTATAL</v>
      </c>
      <c r="F312" s="2" t="s">
        <v>23</v>
      </c>
      <c r="G312" s="2" t="s">
        <v>1305</v>
      </c>
      <c r="H312" s="2" t="s">
        <v>1306</v>
      </c>
      <c r="I312" s="2">
        <v>11</v>
      </c>
      <c r="J312" s="3" t="s">
        <v>1307</v>
      </c>
      <c r="K312" s="4">
        <v>22205</v>
      </c>
      <c r="L312" s="2">
        <v>2495</v>
      </c>
      <c r="M312">
        <f>IF(L312&lt;&gt;"", L312, "")</f>
        <v>2495</v>
      </c>
      <c r="N312" s="5">
        <f>IF(L312&lt;&gt;"", L312*20, "")</f>
        <v>49900</v>
      </c>
      <c r="O312" s="5">
        <f>IF(F312="Rural",N312*1.1,N312)</f>
        <v>49900</v>
      </c>
      <c r="P312" s="3">
        <v>7</v>
      </c>
    </row>
    <row r="313" spans="1:16" x14ac:dyDescent="0.25">
      <c r="A313" s="2" t="s">
        <v>107</v>
      </c>
      <c r="B313" s="2">
        <v>20047800</v>
      </c>
      <c r="C313" s="2" t="s">
        <v>1454</v>
      </c>
      <c r="D313" s="2" t="s">
        <v>11</v>
      </c>
      <c r="E313" s="2" t="str">
        <f>UPPER(Padron_Establecimiento[[#This Row],[Sector]])</f>
        <v>ESTATAL</v>
      </c>
      <c r="F313" s="2" t="s">
        <v>23</v>
      </c>
      <c r="G313" s="2" t="s">
        <v>1455</v>
      </c>
      <c r="H313" s="2" t="s">
        <v>379</v>
      </c>
      <c r="I313" s="2">
        <v>11</v>
      </c>
      <c r="J313" s="3" t="s">
        <v>1456</v>
      </c>
      <c r="K313" s="4">
        <v>29424</v>
      </c>
      <c r="L313" s="2">
        <v>1760</v>
      </c>
      <c r="M313">
        <f>IF(L313&lt;&gt;"", L313, "")</f>
        <v>1760</v>
      </c>
      <c r="N313" s="5">
        <f>IF(L313&lt;&gt;"", L313*20, "")</f>
        <v>35200</v>
      </c>
      <c r="O313" s="5">
        <f>IF(F313="Rural",N313*1.1,N313)</f>
        <v>35200</v>
      </c>
      <c r="P313" s="3">
        <v>9</v>
      </c>
    </row>
    <row r="314" spans="1:16" x14ac:dyDescent="0.25">
      <c r="A314" s="2" t="s">
        <v>107</v>
      </c>
      <c r="B314" s="2">
        <v>20027800</v>
      </c>
      <c r="C314" s="2" t="s">
        <v>1499</v>
      </c>
      <c r="D314" s="2" t="s">
        <v>11</v>
      </c>
      <c r="E314" s="2" t="str">
        <f>UPPER(Padron_Establecimiento[[#This Row],[Sector]])</f>
        <v>ESTATAL</v>
      </c>
      <c r="F314" s="2" t="s">
        <v>23</v>
      </c>
      <c r="G314" s="2" t="s">
        <v>1500</v>
      </c>
      <c r="H314" s="2" t="s">
        <v>1501</v>
      </c>
      <c r="I314" s="2">
        <v>11</v>
      </c>
      <c r="J314" s="3" t="s">
        <v>1502</v>
      </c>
      <c r="K314" s="4">
        <v>34446</v>
      </c>
      <c r="L314" s="2">
        <v>4989</v>
      </c>
      <c r="M314">
        <f>IF(L314&lt;&gt;"", L314, "")</f>
        <v>4989</v>
      </c>
      <c r="N314" s="5">
        <f>IF(L314&lt;&gt;"", L314*20, "")</f>
        <v>99780</v>
      </c>
      <c r="O314" s="5">
        <f>IF(F314="Rural",N314*1.1,N314)</f>
        <v>99780</v>
      </c>
      <c r="P314" s="3">
        <v>3</v>
      </c>
    </row>
    <row r="315" spans="1:16" x14ac:dyDescent="0.25">
      <c r="A315" s="2" t="s">
        <v>107</v>
      </c>
      <c r="B315" s="2">
        <v>20054900</v>
      </c>
      <c r="C315" s="2" t="s">
        <v>1507</v>
      </c>
      <c r="D315" s="2" t="s">
        <v>11</v>
      </c>
      <c r="E315" s="2" t="str">
        <f>UPPER(Padron_Establecimiento[[#This Row],[Sector]])</f>
        <v>ESTATAL</v>
      </c>
      <c r="F315" s="2" t="s">
        <v>23</v>
      </c>
      <c r="G315" s="2" t="s">
        <v>1508</v>
      </c>
      <c r="H315" s="2" t="s">
        <v>1509</v>
      </c>
      <c r="I315" s="2">
        <v>11</v>
      </c>
      <c r="J315" s="3" t="s">
        <v>1510</v>
      </c>
      <c r="K315" s="4">
        <v>20335</v>
      </c>
      <c r="L315" s="2">
        <v>2798</v>
      </c>
      <c r="M315">
        <f>IF(L315&lt;&gt;"", L315, "")</f>
        <v>2798</v>
      </c>
      <c r="N315" s="5">
        <f>IF(L315&lt;&gt;"", L315*20, "")</f>
        <v>55960</v>
      </c>
      <c r="O315" s="5">
        <f>IF(F315="Rural",N315*1.1,N315)</f>
        <v>55960</v>
      </c>
      <c r="P315" s="3">
        <v>7</v>
      </c>
    </row>
    <row r="316" spans="1:16" x14ac:dyDescent="0.25">
      <c r="A316" s="2" t="s">
        <v>107</v>
      </c>
      <c r="B316" s="2">
        <v>20132100</v>
      </c>
      <c r="C316" s="2" t="s">
        <v>1575</v>
      </c>
      <c r="D316" s="2" t="s">
        <v>11</v>
      </c>
      <c r="E316" s="2" t="str">
        <f>UPPER(Padron_Establecimiento[[#This Row],[Sector]])</f>
        <v>ESTATAL</v>
      </c>
      <c r="F316" s="2" t="s">
        <v>23</v>
      </c>
      <c r="G316" s="2" t="s">
        <v>1576</v>
      </c>
      <c r="H316" s="2" t="s">
        <v>886</v>
      </c>
      <c r="I316" s="2">
        <v>11</v>
      </c>
      <c r="J316" s="3" t="s">
        <v>1577</v>
      </c>
      <c r="K316" s="4">
        <v>22652</v>
      </c>
      <c r="L316" s="2">
        <v>3194</v>
      </c>
      <c r="M316">
        <f>IF(L316&lt;&gt;"", L316, "")</f>
        <v>3194</v>
      </c>
      <c r="N316" s="5">
        <f>IF(L316&lt;&gt;"", L316*20, "")</f>
        <v>63880</v>
      </c>
      <c r="O316" s="5">
        <f>IF(F316="Rural",N316*1.1,N316)</f>
        <v>63880</v>
      </c>
      <c r="P316" s="3">
        <v>4</v>
      </c>
    </row>
    <row r="317" spans="1:16" x14ac:dyDescent="0.25">
      <c r="A317" s="2" t="s">
        <v>107</v>
      </c>
      <c r="B317" s="2">
        <v>20052400</v>
      </c>
      <c r="C317" s="2" t="s">
        <v>1591</v>
      </c>
      <c r="D317" s="2" t="s">
        <v>11</v>
      </c>
      <c r="E317" s="2" t="str">
        <f>UPPER(Padron_Establecimiento[[#This Row],[Sector]])</f>
        <v>ESTATAL</v>
      </c>
      <c r="F317" s="2" t="s">
        <v>23</v>
      </c>
      <c r="G317" s="2" t="s">
        <v>1592</v>
      </c>
      <c r="H317" s="2" t="s">
        <v>1593</v>
      </c>
      <c r="I317" s="2">
        <v>11</v>
      </c>
      <c r="J317" s="3" t="s">
        <v>1594</v>
      </c>
      <c r="K317" s="4">
        <v>28171</v>
      </c>
      <c r="L317" s="2">
        <v>3570</v>
      </c>
      <c r="M317">
        <f>IF(L317&lt;&gt;"", L317, "")</f>
        <v>3570</v>
      </c>
      <c r="N317" s="5">
        <f>IF(L317&lt;&gt;"", L317*20, "")</f>
        <v>71400</v>
      </c>
      <c r="O317" s="5">
        <f>IF(F317="Rural",N317*1.1,N317)</f>
        <v>71400</v>
      </c>
      <c r="P317" s="3">
        <v>3</v>
      </c>
    </row>
    <row r="318" spans="1:16" x14ac:dyDescent="0.25">
      <c r="A318" s="2" t="s">
        <v>107</v>
      </c>
      <c r="B318" s="2">
        <v>20047600</v>
      </c>
      <c r="C318" s="2" t="s">
        <v>1749</v>
      </c>
      <c r="D318" s="2" t="s">
        <v>11</v>
      </c>
      <c r="E318" s="2" t="str">
        <f>UPPER(Padron_Establecimiento[[#This Row],[Sector]])</f>
        <v>ESTATAL</v>
      </c>
      <c r="F318" s="2" t="s">
        <v>23</v>
      </c>
      <c r="G318" s="2" t="s">
        <v>1750</v>
      </c>
      <c r="H318" s="2" t="s">
        <v>1751</v>
      </c>
      <c r="I318" s="2">
        <v>11</v>
      </c>
      <c r="J318" s="3" t="s">
        <v>1752</v>
      </c>
      <c r="K318" s="4">
        <v>28354</v>
      </c>
      <c r="L318" s="2">
        <v>4537</v>
      </c>
      <c r="M318">
        <f>IF(L318&lt;&gt;"", L318, "")</f>
        <v>4537</v>
      </c>
      <c r="N318" s="5">
        <f>IF(L318&lt;&gt;"", L318*20, "")</f>
        <v>90740</v>
      </c>
      <c r="O318" s="5">
        <f>IF(F318="Rural",N318*1.1,N318)</f>
        <v>90740</v>
      </c>
      <c r="P318" s="3">
        <v>3</v>
      </c>
    </row>
    <row r="319" spans="1:16" x14ac:dyDescent="0.25">
      <c r="A319" s="2" t="s">
        <v>107</v>
      </c>
      <c r="B319" s="2">
        <v>20023902</v>
      </c>
      <c r="C319" s="2" t="s">
        <v>1912</v>
      </c>
      <c r="D319" s="2" t="s">
        <v>11</v>
      </c>
      <c r="E319" s="2" t="str">
        <f>UPPER(Padron_Establecimiento[[#This Row],[Sector]])</f>
        <v>ESTATAL</v>
      </c>
      <c r="F319" s="2" t="s">
        <v>23</v>
      </c>
      <c r="G319" s="2" t="s">
        <v>1913</v>
      </c>
      <c r="H319" s="2" t="s">
        <v>1914</v>
      </c>
      <c r="I319" s="2">
        <v>11</v>
      </c>
      <c r="J319" s="3" t="s">
        <v>1915</v>
      </c>
      <c r="K319" s="4">
        <v>32209</v>
      </c>
      <c r="L319" s="2">
        <v>2450</v>
      </c>
      <c r="M319">
        <f>IF(L319&lt;&gt;"", L319, "")</f>
        <v>2450</v>
      </c>
      <c r="N319" s="5">
        <f>IF(L319&lt;&gt;"", L319*20, "")</f>
        <v>49000</v>
      </c>
      <c r="O319" s="5">
        <f>IF(F319="Rural",N319*1.1,N319)</f>
        <v>49000</v>
      </c>
      <c r="P319" s="3">
        <v>9</v>
      </c>
    </row>
    <row r="320" spans="1:16" x14ac:dyDescent="0.25">
      <c r="A320" s="2" t="s">
        <v>107</v>
      </c>
      <c r="B320" s="2">
        <v>20023700</v>
      </c>
      <c r="C320" s="2" t="s">
        <v>1996</v>
      </c>
      <c r="D320" s="2" t="s">
        <v>11</v>
      </c>
      <c r="E320" s="2" t="str">
        <f>UPPER(Padron_Establecimiento[[#This Row],[Sector]])</f>
        <v>ESTATAL</v>
      </c>
      <c r="F320" s="2" t="s">
        <v>23</v>
      </c>
      <c r="G320" s="2" t="s">
        <v>1997</v>
      </c>
      <c r="H320" s="2" t="s">
        <v>1998</v>
      </c>
      <c r="I320" s="2">
        <v>11</v>
      </c>
      <c r="J320" s="3" t="s">
        <v>1999</v>
      </c>
      <c r="K320" s="4">
        <v>31982</v>
      </c>
      <c r="L320" s="2">
        <v>4661</v>
      </c>
      <c r="M320">
        <f>IF(L320&lt;&gt;"", L320, "")</f>
        <v>4661</v>
      </c>
      <c r="N320" s="5">
        <f>IF(L320&lt;&gt;"", L320*20, "")</f>
        <v>93220</v>
      </c>
      <c r="O320" s="5">
        <f>IF(F320="Rural",N320*1.1,N320)</f>
        <v>93220</v>
      </c>
      <c r="P320" s="3">
        <v>3</v>
      </c>
    </row>
    <row r="321" spans="1:16" x14ac:dyDescent="0.25">
      <c r="A321" s="2" t="s">
        <v>107</v>
      </c>
      <c r="B321" s="2">
        <v>20070601</v>
      </c>
      <c r="C321" s="2" t="s">
        <v>2120</v>
      </c>
      <c r="D321" s="2" t="s">
        <v>11</v>
      </c>
      <c r="E321" s="2" t="str">
        <f>UPPER(Padron_Establecimiento[[#This Row],[Sector]])</f>
        <v>ESTATAL</v>
      </c>
      <c r="F321" s="2" t="s">
        <v>23</v>
      </c>
      <c r="G321" s="2" t="s">
        <v>2121</v>
      </c>
      <c r="H321" s="2" t="s">
        <v>1276</v>
      </c>
      <c r="I321" s="2">
        <v>11</v>
      </c>
      <c r="J321" s="3" t="s">
        <v>2122</v>
      </c>
      <c r="K321" s="4">
        <v>18229</v>
      </c>
      <c r="L321" s="2">
        <v>2233</v>
      </c>
      <c r="M321">
        <f>IF(L321&lt;&gt;"", L321, "")</f>
        <v>2233</v>
      </c>
      <c r="N321" s="5">
        <f>IF(L321&lt;&gt;"", L321*20, "")</f>
        <v>44660</v>
      </c>
      <c r="O321" s="5">
        <f>IF(F321="Rural",N321*1.1,N321)</f>
        <v>44660</v>
      </c>
      <c r="P321" s="3">
        <v>6</v>
      </c>
    </row>
    <row r="322" spans="1:16" x14ac:dyDescent="0.25">
      <c r="A322" s="2" t="s">
        <v>107</v>
      </c>
      <c r="B322" s="2">
        <v>20040500</v>
      </c>
      <c r="C322" s="2" t="s">
        <v>2126</v>
      </c>
      <c r="D322" s="2" t="s">
        <v>11</v>
      </c>
      <c r="E322" s="2" t="str">
        <f>UPPER(Padron_Establecimiento[[#This Row],[Sector]])</f>
        <v>ESTATAL</v>
      </c>
      <c r="F322" s="2" t="s">
        <v>23</v>
      </c>
      <c r="G322" s="2" t="s">
        <v>2127</v>
      </c>
      <c r="H322" s="2" t="s">
        <v>2128</v>
      </c>
      <c r="I322" s="2">
        <v>11</v>
      </c>
      <c r="J322" s="3" t="s">
        <v>2129</v>
      </c>
      <c r="K322" s="4">
        <v>28497</v>
      </c>
      <c r="L322" s="2">
        <v>3336</v>
      </c>
      <c r="M322">
        <f>IF(L322&lt;&gt;"", L322, "")</f>
        <v>3336</v>
      </c>
      <c r="N322" s="5">
        <f>IF(L322&lt;&gt;"", L322*20, "")</f>
        <v>66720</v>
      </c>
      <c r="O322" s="5">
        <f>IF(F322="Rural",N322*1.1,N322)</f>
        <v>66720</v>
      </c>
      <c r="P322" s="3">
        <v>7</v>
      </c>
    </row>
    <row r="323" spans="1:16" x14ac:dyDescent="0.25">
      <c r="A323" s="2" t="s">
        <v>107</v>
      </c>
      <c r="B323" s="2">
        <v>20077400</v>
      </c>
      <c r="C323" s="2" t="s">
        <v>2216</v>
      </c>
      <c r="D323" s="2" t="s">
        <v>11</v>
      </c>
      <c r="E323" s="2" t="str">
        <f>UPPER(Padron_Establecimiento[[#This Row],[Sector]])</f>
        <v>ESTATAL</v>
      </c>
      <c r="F323" s="2" t="s">
        <v>23</v>
      </c>
      <c r="G323" s="2" t="s">
        <v>2217</v>
      </c>
      <c r="H323" s="2" t="s">
        <v>2218</v>
      </c>
      <c r="I323" s="2">
        <v>11</v>
      </c>
      <c r="J323" s="3" t="s">
        <v>2219</v>
      </c>
      <c r="K323" s="4">
        <v>18702</v>
      </c>
      <c r="L323" s="2">
        <v>2390</v>
      </c>
      <c r="M323">
        <f>IF(L323&lt;&gt;"", L323, "")</f>
        <v>2390</v>
      </c>
      <c r="N323" s="5">
        <f>IF(L323&lt;&gt;"", L323*20, "")</f>
        <v>47800</v>
      </c>
      <c r="O323" s="5">
        <f>IF(F323="Rural",N323*1.1,N323)</f>
        <v>47800</v>
      </c>
      <c r="P323" s="3">
        <v>6</v>
      </c>
    </row>
    <row r="324" spans="1:16" x14ac:dyDescent="0.25">
      <c r="A324" s="2" t="s">
        <v>107</v>
      </c>
      <c r="B324" s="2">
        <v>20123100</v>
      </c>
      <c r="C324" s="2" t="s">
        <v>2387</v>
      </c>
      <c r="D324" s="2" t="s">
        <v>11</v>
      </c>
      <c r="E324" s="2" t="str">
        <f>UPPER(Padron_Establecimiento[[#This Row],[Sector]])</f>
        <v>ESTATAL</v>
      </c>
      <c r="F324" s="2" t="s">
        <v>23</v>
      </c>
      <c r="G324" s="2" t="s">
        <v>2388</v>
      </c>
      <c r="H324" s="2" t="s">
        <v>2218</v>
      </c>
      <c r="I324" s="2">
        <v>11</v>
      </c>
      <c r="J324" s="3" t="s">
        <v>2389</v>
      </c>
      <c r="K324" s="4">
        <v>25358</v>
      </c>
      <c r="L324" s="2">
        <v>4260</v>
      </c>
      <c r="M324">
        <f>IF(L324&lt;&gt;"", L324, "")</f>
        <v>4260</v>
      </c>
      <c r="N324" s="5">
        <f>IF(L324&lt;&gt;"", L324*20, "")</f>
        <v>85200</v>
      </c>
      <c r="O324" s="5">
        <f>IF(F324="Rural",N324*1.1,N324)</f>
        <v>85200</v>
      </c>
      <c r="P324" s="3">
        <v>9</v>
      </c>
    </row>
    <row r="325" spans="1:16" x14ac:dyDescent="0.25">
      <c r="A325" s="2" t="s">
        <v>107</v>
      </c>
      <c r="B325" s="2">
        <v>20111000</v>
      </c>
      <c r="C325" s="2" t="s">
        <v>2437</v>
      </c>
      <c r="D325" s="2" t="s">
        <v>11</v>
      </c>
      <c r="E325" s="2" t="str">
        <f>UPPER(Padron_Establecimiento[[#This Row],[Sector]])</f>
        <v>ESTATAL</v>
      </c>
      <c r="F325" s="2" t="s">
        <v>23</v>
      </c>
      <c r="G325" s="2" t="s">
        <v>2438</v>
      </c>
      <c r="H325" s="2" t="s">
        <v>1751</v>
      </c>
      <c r="I325" s="2">
        <v>11</v>
      </c>
      <c r="J325" s="3" t="s">
        <v>2439</v>
      </c>
      <c r="K325" s="4">
        <v>25174</v>
      </c>
      <c r="L325" s="2">
        <v>2384</v>
      </c>
      <c r="M325">
        <f>IF(L325&lt;&gt;"", L325, "")</f>
        <v>2384</v>
      </c>
      <c r="N325" s="5">
        <f>IF(L325&lt;&gt;"", L325*20, "")</f>
        <v>47680</v>
      </c>
      <c r="O325" s="5">
        <f>IF(F325="Rural",N325*1.1,N325)</f>
        <v>47680</v>
      </c>
      <c r="P325" s="3">
        <v>3</v>
      </c>
    </row>
    <row r="326" spans="1:16" x14ac:dyDescent="0.25">
      <c r="A326" s="2" t="s">
        <v>107</v>
      </c>
      <c r="B326" s="2">
        <v>20073703</v>
      </c>
      <c r="C326" s="2" t="s">
        <v>2823</v>
      </c>
      <c r="D326" s="2" t="s">
        <v>11</v>
      </c>
      <c r="E326" s="2" t="str">
        <f>UPPER(Padron_Establecimiento[[#This Row],[Sector]])</f>
        <v>ESTATAL</v>
      </c>
      <c r="F326" s="2" t="s">
        <v>23</v>
      </c>
      <c r="G326" s="2" t="s">
        <v>2824</v>
      </c>
      <c r="H326" s="2" t="s">
        <v>1501</v>
      </c>
      <c r="I326" s="2">
        <v>11</v>
      </c>
      <c r="J326" s="3" t="s">
        <v>2825</v>
      </c>
      <c r="K326" s="4">
        <v>28331</v>
      </c>
      <c r="L326" s="2">
        <v>1580</v>
      </c>
      <c r="M326">
        <f>IF(L326&lt;&gt;"", L326, "")</f>
        <v>1580</v>
      </c>
      <c r="N326" s="5">
        <f>IF(L326&lt;&gt;"", L326*20, "")</f>
        <v>31600</v>
      </c>
      <c r="O326" s="5">
        <f>IF(F326="Rural",N326*1.1,N326)</f>
        <v>31600</v>
      </c>
      <c r="P326" s="3">
        <v>4</v>
      </c>
    </row>
    <row r="327" spans="1:16" x14ac:dyDescent="0.25">
      <c r="A327" s="2" t="s">
        <v>107</v>
      </c>
      <c r="B327" s="2">
        <v>20076300</v>
      </c>
      <c r="C327" s="2" t="s">
        <v>2830</v>
      </c>
      <c r="D327" s="2" t="s">
        <v>11</v>
      </c>
      <c r="E327" s="2" t="str">
        <f>UPPER(Padron_Establecimiento[[#This Row],[Sector]])</f>
        <v>ESTATAL</v>
      </c>
      <c r="F327" s="2" t="s">
        <v>23</v>
      </c>
      <c r="G327" s="2" t="s">
        <v>2831</v>
      </c>
      <c r="H327" s="2" t="s">
        <v>2832</v>
      </c>
      <c r="I327" s="2">
        <v>11</v>
      </c>
      <c r="J327" s="3" t="s">
        <v>2833</v>
      </c>
      <c r="K327" s="4">
        <v>28171</v>
      </c>
      <c r="L327" s="2">
        <v>2571</v>
      </c>
      <c r="M327">
        <f>IF(L327&lt;&gt;"", L327, "")</f>
        <v>2571</v>
      </c>
      <c r="N327" s="5">
        <f>IF(L327&lt;&gt;"", L327*20, "")</f>
        <v>51420</v>
      </c>
      <c r="O327" s="5">
        <f>IF(F327="Rural",N327*1.1,N327)</f>
        <v>51420</v>
      </c>
      <c r="P327" s="3">
        <v>4</v>
      </c>
    </row>
    <row r="328" spans="1:16" x14ac:dyDescent="0.25">
      <c r="A328" s="2" t="s">
        <v>107</v>
      </c>
      <c r="B328" s="2">
        <v>20064700</v>
      </c>
      <c r="C328" s="2" t="s">
        <v>3116</v>
      </c>
      <c r="D328" s="2" t="s">
        <v>11</v>
      </c>
      <c r="E328" s="2" t="str">
        <f>UPPER(Padron_Establecimiento[[#This Row],[Sector]])</f>
        <v>ESTATAL</v>
      </c>
      <c r="F328" s="2" t="s">
        <v>23</v>
      </c>
      <c r="G328" s="2" t="s">
        <v>3117</v>
      </c>
      <c r="H328" s="2" t="s">
        <v>3118</v>
      </c>
      <c r="I328" s="2">
        <v>11</v>
      </c>
      <c r="J328" s="3" t="s">
        <v>3119</v>
      </c>
      <c r="K328" s="4">
        <v>26413</v>
      </c>
      <c r="L328" s="2">
        <v>2198</v>
      </c>
      <c r="M328">
        <f>IF(L328&lt;&gt;"", L328, "")</f>
        <v>2198</v>
      </c>
      <c r="N328" s="5">
        <f>IF(L328&lt;&gt;"", L328*20, "")</f>
        <v>43960</v>
      </c>
      <c r="O328" s="5">
        <f>IF(F328="Rural",N328*1.1,N328)</f>
        <v>43960</v>
      </c>
      <c r="P328" s="3">
        <v>6</v>
      </c>
    </row>
    <row r="329" spans="1:16" x14ac:dyDescent="0.25">
      <c r="A329" s="2" t="s">
        <v>107</v>
      </c>
      <c r="B329" s="2">
        <v>20009000</v>
      </c>
      <c r="C329" s="2" t="s">
        <v>3214</v>
      </c>
      <c r="D329" s="2" t="s">
        <v>11</v>
      </c>
      <c r="E329" s="2" t="str">
        <f>UPPER(Padron_Establecimiento[[#This Row],[Sector]])</f>
        <v>ESTATAL</v>
      </c>
      <c r="F329" s="2" t="s">
        <v>23</v>
      </c>
      <c r="G329" s="2" t="s">
        <v>3215</v>
      </c>
      <c r="H329" s="2" t="s">
        <v>1751</v>
      </c>
      <c r="I329" s="2">
        <v>11</v>
      </c>
      <c r="J329" s="3" t="s">
        <v>3216</v>
      </c>
      <c r="K329" s="4">
        <v>34008</v>
      </c>
      <c r="L329" s="2">
        <v>2733</v>
      </c>
      <c r="M329">
        <f>IF(L329&lt;&gt;"", L329, "")</f>
        <v>2733</v>
      </c>
      <c r="N329" s="5">
        <f>IF(L329&lt;&gt;"", L329*20, "")</f>
        <v>54660</v>
      </c>
      <c r="O329" s="5">
        <f>IF(F329="Rural",N329*1.1,N329)</f>
        <v>54660</v>
      </c>
      <c r="P329" s="3">
        <v>7</v>
      </c>
    </row>
    <row r="330" spans="1:16" x14ac:dyDescent="0.25">
      <c r="A330" s="2" t="s">
        <v>107</v>
      </c>
      <c r="B330" s="2">
        <v>20038100</v>
      </c>
      <c r="C330" s="2" t="s">
        <v>3285</v>
      </c>
      <c r="D330" s="2" t="s">
        <v>11</v>
      </c>
      <c r="E330" s="2" t="str">
        <f>UPPER(Padron_Establecimiento[[#This Row],[Sector]])</f>
        <v>ESTATAL</v>
      </c>
      <c r="F330" s="2" t="s">
        <v>23</v>
      </c>
      <c r="G330" s="2" t="s">
        <v>3286</v>
      </c>
      <c r="H330" s="2" t="s">
        <v>1501</v>
      </c>
      <c r="I330" s="2">
        <v>11</v>
      </c>
      <c r="J330" s="3" t="s">
        <v>3287</v>
      </c>
      <c r="K330" s="4">
        <v>28094</v>
      </c>
      <c r="L330" s="2">
        <v>3940</v>
      </c>
      <c r="M330">
        <f>IF(L330&lt;&gt;"", L330, "")</f>
        <v>3940</v>
      </c>
      <c r="N330" s="5">
        <f>IF(L330&lt;&gt;"", L330*20, "")</f>
        <v>78800</v>
      </c>
      <c r="O330" s="5">
        <f>IF(F330="Rural",N330*1.1,N330)</f>
        <v>78800</v>
      </c>
      <c r="P330" s="3">
        <v>4</v>
      </c>
    </row>
    <row r="331" spans="1:16" x14ac:dyDescent="0.25">
      <c r="A331" s="2" t="s">
        <v>107</v>
      </c>
      <c r="B331" s="2">
        <v>20088800</v>
      </c>
      <c r="C331" s="2" t="s">
        <v>1087</v>
      </c>
      <c r="D331" s="2" t="s">
        <v>11</v>
      </c>
      <c r="E331" s="2" t="str">
        <f>UPPER(Padron_Establecimiento[[#This Row],[Sector]])</f>
        <v>ESTATAL</v>
      </c>
      <c r="F331" s="2" t="s">
        <v>23</v>
      </c>
      <c r="G331" s="2" t="s">
        <v>1088</v>
      </c>
      <c r="H331" s="2" t="s">
        <v>1089</v>
      </c>
      <c r="I331" s="2">
        <v>11</v>
      </c>
      <c r="J331" s="3" t="s">
        <v>3304</v>
      </c>
      <c r="K331" s="4">
        <v>20793</v>
      </c>
      <c r="L331" s="2">
        <v>3756</v>
      </c>
      <c r="M331">
        <f>IF(L331&lt;&gt;"", L331, "")</f>
        <v>3756</v>
      </c>
      <c r="N331" s="5">
        <f>IF(L331&lt;&gt;"", L331*20, "")</f>
        <v>75120</v>
      </c>
      <c r="O331" s="5">
        <f>IF(F331="Rural",N331*1.1,N331)</f>
        <v>75120</v>
      </c>
      <c r="P331" s="3">
        <v>7</v>
      </c>
    </row>
    <row r="332" spans="1:16" x14ac:dyDescent="0.25">
      <c r="A332" s="2" t="s">
        <v>107</v>
      </c>
      <c r="B332" s="2">
        <v>20006100</v>
      </c>
      <c r="C332" s="2" t="s">
        <v>3305</v>
      </c>
      <c r="D332" s="2" t="s">
        <v>11</v>
      </c>
      <c r="E332" s="2" t="str">
        <f>UPPER(Padron_Establecimiento[[#This Row],[Sector]])</f>
        <v>ESTATAL</v>
      </c>
      <c r="F332" s="2" t="s">
        <v>23</v>
      </c>
      <c r="G332" s="2" t="s">
        <v>3306</v>
      </c>
      <c r="H332" s="2" t="s">
        <v>379</v>
      </c>
      <c r="I332" s="2">
        <v>11</v>
      </c>
      <c r="J332" s="3" t="s">
        <v>3307</v>
      </c>
      <c r="K332" s="4">
        <v>21644</v>
      </c>
      <c r="L332" s="2">
        <v>2705</v>
      </c>
      <c r="M332">
        <f>IF(L332&lt;&gt;"", L332, "")</f>
        <v>2705</v>
      </c>
      <c r="N332" s="5">
        <f>IF(L332&lt;&gt;"", L332*20, "")</f>
        <v>54100</v>
      </c>
      <c r="O332" s="5">
        <f>IF(F332="Rural",N332*1.1,N332)</f>
        <v>54100</v>
      </c>
      <c r="P332" s="3">
        <v>7</v>
      </c>
    </row>
    <row r="333" spans="1:16" x14ac:dyDescent="0.25">
      <c r="A333" s="2" t="s">
        <v>122</v>
      </c>
      <c r="B333" s="2">
        <v>140060600</v>
      </c>
      <c r="C333" s="2" t="s">
        <v>123</v>
      </c>
      <c r="D333" s="2" t="s">
        <v>11</v>
      </c>
      <c r="E333" s="2" t="str">
        <f>UPPER(Padron_Establecimiento[[#This Row],[Sector]])</f>
        <v>ESTATAL</v>
      </c>
      <c r="F333" s="2" t="s">
        <v>12</v>
      </c>
      <c r="G333" s="2" t="s">
        <v>124</v>
      </c>
      <c r="H333" s="2" t="s">
        <v>125</v>
      </c>
      <c r="I333" s="2">
        <v>358</v>
      </c>
      <c r="J333" s="3" t="s">
        <v>126</v>
      </c>
      <c r="K333" s="4">
        <v>29436</v>
      </c>
      <c r="L333" s="2">
        <v>3984</v>
      </c>
      <c r="M333">
        <f>IF(L333&lt;&gt;"", L333, "")</f>
        <v>3984</v>
      </c>
      <c r="N333" s="5">
        <f>IF(L333&lt;&gt;"", L333*20, "")</f>
        <v>79680</v>
      </c>
      <c r="O333" s="5">
        <f>IF(F333="Rural",N333*1.1,N333)</f>
        <v>87648</v>
      </c>
      <c r="P333" s="3">
        <v>5</v>
      </c>
    </row>
    <row r="334" spans="1:16" x14ac:dyDescent="0.25">
      <c r="A334" s="2" t="s">
        <v>122</v>
      </c>
      <c r="B334" s="2">
        <v>140072000</v>
      </c>
      <c r="C334" s="2" t="s">
        <v>136</v>
      </c>
      <c r="D334" s="2" t="s">
        <v>11</v>
      </c>
      <c r="E334" s="2" t="str">
        <f>UPPER(Padron_Establecimiento[[#This Row],[Sector]])</f>
        <v>ESTATAL</v>
      </c>
      <c r="F334" s="2" t="s">
        <v>23</v>
      </c>
      <c r="G334" s="2" t="s">
        <v>137</v>
      </c>
      <c r="H334" s="2" t="s">
        <v>138</v>
      </c>
      <c r="I334" s="2">
        <v>3521</v>
      </c>
      <c r="J334" s="3" t="s">
        <v>139</v>
      </c>
      <c r="K334" s="4">
        <v>31931</v>
      </c>
      <c r="L334" s="2">
        <v>3046</v>
      </c>
      <c r="M334">
        <f>IF(L334&lt;&gt;"", L334, "")</f>
        <v>3046</v>
      </c>
      <c r="N334" s="5">
        <f>IF(L334&lt;&gt;"", L334*20, "")</f>
        <v>60920</v>
      </c>
      <c r="O334" s="5">
        <f>IF(F334="Rural",N334*1.1,N334)</f>
        <v>60920</v>
      </c>
      <c r="P334" s="3">
        <v>8</v>
      </c>
    </row>
    <row r="335" spans="1:16" x14ac:dyDescent="0.25">
      <c r="A335" s="2" t="s">
        <v>122</v>
      </c>
      <c r="B335" s="2">
        <v>140068800</v>
      </c>
      <c r="C335" s="2" t="s">
        <v>338</v>
      </c>
      <c r="D335" s="2" t="s">
        <v>11</v>
      </c>
      <c r="E335" s="2" t="str">
        <f>UPPER(Padron_Establecimiento[[#This Row],[Sector]])</f>
        <v>ESTATAL</v>
      </c>
      <c r="F335" s="2" t="s">
        <v>23</v>
      </c>
      <c r="G335" s="2" t="s">
        <v>339</v>
      </c>
      <c r="H335" s="2" t="s">
        <v>340</v>
      </c>
      <c r="I335" s="2">
        <v>3472</v>
      </c>
      <c r="J335" s="3" t="s">
        <v>341</v>
      </c>
      <c r="K335" s="4">
        <v>19278</v>
      </c>
      <c r="L335" s="2">
        <v>4810</v>
      </c>
      <c r="M335">
        <f>IF(L335&lt;&gt;"", L335, "")</f>
        <v>4810</v>
      </c>
      <c r="N335" s="5">
        <f>IF(L335&lt;&gt;"", L335*20, "")</f>
        <v>96200</v>
      </c>
      <c r="O335" s="5">
        <f>IF(F335="Rural",N335*1.1,N335)</f>
        <v>96200</v>
      </c>
      <c r="P335" s="3">
        <v>3</v>
      </c>
    </row>
    <row r="336" spans="1:16" x14ac:dyDescent="0.25">
      <c r="A336" s="2" t="s">
        <v>122</v>
      </c>
      <c r="B336" s="2">
        <v>140008400</v>
      </c>
      <c r="C336" s="2" t="s">
        <v>563</v>
      </c>
      <c r="D336" s="2" t="s">
        <v>11</v>
      </c>
      <c r="E336" s="2" t="str">
        <f>UPPER(Padron_Establecimiento[[#This Row],[Sector]])</f>
        <v>ESTATAL</v>
      </c>
      <c r="F336" s="2" t="s">
        <v>12</v>
      </c>
      <c r="G336" s="2" t="s">
        <v>564</v>
      </c>
      <c r="H336" s="2" t="s">
        <v>565</v>
      </c>
      <c r="I336" s="2">
        <v>3576</v>
      </c>
      <c r="J336" s="3" t="s">
        <v>566</v>
      </c>
      <c r="K336" s="4">
        <v>34515</v>
      </c>
      <c r="L336" s="2">
        <v>2992</v>
      </c>
      <c r="M336">
        <f>IF(L336&lt;&gt;"", L336, "")</f>
        <v>2992</v>
      </c>
      <c r="N336" s="5">
        <f>IF(L336&lt;&gt;"", L336*20, "")</f>
        <v>59840</v>
      </c>
      <c r="O336" s="5">
        <f>IF(F336="Rural",N336*1.1,N336)</f>
        <v>65824</v>
      </c>
      <c r="P336" s="3">
        <v>7</v>
      </c>
    </row>
    <row r="337" spans="1:16" x14ac:dyDescent="0.25">
      <c r="A337" s="2" t="s">
        <v>122</v>
      </c>
      <c r="B337" s="2">
        <v>140074002</v>
      </c>
      <c r="C337" s="2" t="s">
        <v>613</v>
      </c>
      <c r="D337" s="2" t="s">
        <v>11</v>
      </c>
      <c r="E337" s="2" t="str">
        <f>UPPER(Padron_Establecimiento[[#This Row],[Sector]])</f>
        <v>ESTATAL</v>
      </c>
      <c r="F337" s="2" t="s">
        <v>23</v>
      </c>
      <c r="G337" s="2" t="s">
        <v>614</v>
      </c>
      <c r="H337" s="2" t="s">
        <v>615</v>
      </c>
      <c r="I337" s="2">
        <v>0</v>
      </c>
      <c r="J337" s="3" t="s">
        <v>212</v>
      </c>
      <c r="K337" s="4">
        <v>20686</v>
      </c>
      <c r="L337" s="2">
        <v>4200</v>
      </c>
      <c r="M337">
        <f>IF(L337&lt;&gt;"", L337, "")</f>
        <v>4200</v>
      </c>
      <c r="N337" s="5">
        <f>IF(L337&lt;&gt;"", L337*20, "")</f>
        <v>84000</v>
      </c>
      <c r="O337" s="5">
        <f>IF(F337="Rural",N337*1.1,N337)</f>
        <v>84000</v>
      </c>
      <c r="P337" s="3">
        <v>6</v>
      </c>
    </row>
    <row r="338" spans="1:16" x14ac:dyDescent="0.25">
      <c r="A338" s="2" t="s">
        <v>122</v>
      </c>
      <c r="B338" s="2">
        <v>140066300</v>
      </c>
      <c r="C338" s="2" t="s">
        <v>731</v>
      </c>
      <c r="D338" s="2" t="s">
        <v>11</v>
      </c>
      <c r="E338" s="2" t="str">
        <f>UPPER(Padron_Establecimiento[[#This Row],[Sector]])</f>
        <v>ESTATAL</v>
      </c>
      <c r="F338" s="2" t="s">
        <v>12</v>
      </c>
      <c r="G338" s="2" t="s">
        <v>732</v>
      </c>
      <c r="H338" s="2" t="s">
        <v>733</v>
      </c>
      <c r="I338" s="2">
        <v>3525</v>
      </c>
      <c r="J338" s="3" t="s">
        <v>734</v>
      </c>
      <c r="K338" s="4">
        <v>21273</v>
      </c>
      <c r="L338" s="2">
        <v>3683</v>
      </c>
      <c r="M338">
        <f>IF(L338&lt;&gt;"", L338, "")</f>
        <v>3683</v>
      </c>
      <c r="N338" s="5">
        <f>IF(L338&lt;&gt;"", L338*20, "")</f>
        <v>73660</v>
      </c>
      <c r="O338" s="5">
        <f>IF(F338="Rural",N338*1.1,N338)</f>
        <v>81026</v>
      </c>
      <c r="P338" s="3">
        <v>9</v>
      </c>
    </row>
    <row r="339" spans="1:16" x14ac:dyDescent="0.25">
      <c r="A339" s="2" t="s">
        <v>122</v>
      </c>
      <c r="B339" s="2">
        <v>140106800</v>
      </c>
      <c r="C339" s="2" t="s">
        <v>1083</v>
      </c>
      <c r="D339" s="2" t="s">
        <v>11</v>
      </c>
      <c r="E339" s="2" t="str">
        <f>UPPER(Padron_Establecimiento[[#This Row],[Sector]])</f>
        <v>ESTATAL</v>
      </c>
      <c r="F339" s="2" t="s">
        <v>23</v>
      </c>
      <c r="G339" s="2" t="s">
        <v>1084</v>
      </c>
      <c r="H339" s="2" t="s">
        <v>1085</v>
      </c>
      <c r="I339" s="2">
        <v>3549</v>
      </c>
      <c r="J339" s="3" t="s">
        <v>1086</v>
      </c>
      <c r="K339" s="4">
        <v>21868</v>
      </c>
      <c r="L339" s="2">
        <v>2175</v>
      </c>
      <c r="M339">
        <f>IF(L339&lt;&gt;"", L339, "")</f>
        <v>2175</v>
      </c>
      <c r="N339" s="5">
        <f>IF(L339&lt;&gt;"", L339*20, "")</f>
        <v>43500</v>
      </c>
      <c r="O339" s="5">
        <f>IF(F339="Rural",N339*1.1,N339)</f>
        <v>43500</v>
      </c>
      <c r="P339" s="3">
        <v>5</v>
      </c>
    </row>
    <row r="340" spans="1:16" x14ac:dyDescent="0.25">
      <c r="A340" s="2" t="s">
        <v>122</v>
      </c>
      <c r="B340" s="2">
        <v>140084300</v>
      </c>
      <c r="C340" s="2" t="s">
        <v>1091</v>
      </c>
      <c r="D340" s="2" t="s">
        <v>11</v>
      </c>
      <c r="E340" s="2" t="str">
        <f>UPPER(Padron_Establecimiento[[#This Row],[Sector]])</f>
        <v>ESTATAL</v>
      </c>
      <c r="F340" s="2" t="s">
        <v>12</v>
      </c>
      <c r="G340" s="2" t="s">
        <v>1092</v>
      </c>
      <c r="H340" s="2" t="s">
        <v>1093</v>
      </c>
      <c r="I340" s="2">
        <v>3522</v>
      </c>
      <c r="J340" s="3" t="s">
        <v>1094</v>
      </c>
      <c r="K340" s="4">
        <v>30367</v>
      </c>
      <c r="L340" s="2">
        <v>2870</v>
      </c>
      <c r="M340">
        <f>IF(L340&lt;&gt;"", L340, "")</f>
        <v>2870</v>
      </c>
      <c r="N340" s="5">
        <f>IF(L340&lt;&gt;"", L340*20, "")</f>
        <v>57400</v>
      </c>
      <c r="O340" s="5">
        <f>IF(F340="Rural",N340*1.1,N340)</f>
        <v>63140.000000000007</v>
      </c>
      <c r="P340" s="3">
        <v>10</v>
      </c>
    </row>
    <row r="341" spans="1:16" x14ac:dyDescent="0.25">
      <c r="A341" s="2" t="s">
        <v>122</v>
      </c>
      <c r="B341" s="2">
        <v>140063800</v>
      </c>
      <c r="C341" s="2" t="s">
        <v>1124</v>
      </c>
      <c r="D341" s="2" t="s">
        <v>11</v>
      </c>
      <c r="E341" s="2" t="str">
        <f>UPPER(Padron_Establecimiento[[#This Row],[Sector]])</f>
        <v>ESTATAL</v>
      </c>
      <c r="F341" s="2" t="s">
        <v>12</v>
      </c>
      <c r="G341" s="2" t="s">
        <v>1125</v>
      </c>
      <c r="H341" s="2" t="s">
        <v>1126</v>
      </c>
      <c r="I341" s="2">
        <v>3549</v>
      </c>
      <c r="J341" s="3" t="s">
        <v>1127</v>
      </c>
      <c r="K341" s="4">
        <v>22251</v>
      </c>
      <c r="L341" s="2">
        <v>4213</v>
      </c>
      <c r="M341">
        <f>IF(L341&lt;&gt;"", L341, "")</f>
        <v>4213</v>
      </c>
      <c r="N341" s="5">
        <f>IF(L341&lt;&gt;"", L341*20, "")</f>
        <v>84260</v>
      </c>
      <c r="O341" s="5">
        <f>IF(F341="Rural",N341*1.1,N341)</f>
        <v>92686.000000000015</v>
      </c>
      <c r="P341" s="3">
        <v>8</v>
      </c>
    </row>
    <row r="342" spans="1:16" x14ac:dyDescent="0.25">
      <c r="A342" s="2" t="s">
        <v>122</v>
      </c>
      <c r="B342" s="2">
        <v>140060300</v>
      </c>
      <c r="C342" s="2" t="s">
        <v>1136</v>
      </c>
      <c r="D342" s="2" t="s">
        <v>11</v>
      </c>
      <c r="E342" s="2" t="str">
        <f>UPPER(Padron_Establecimiento[[#This Row],[Sector]])</f>
        <v>ESTATAL</v>
      </c>
      <c r="F342" s="2" t="s">
        <v>23</v>
      </c>
      <c r="G342" s="2" t="s">
        <v>1137</v>
      </c>
      <c r="H342" s="2" t="s">
        <v>1138</v>
      </c>
      <c r="I342" s="2">
        <v>3582</v>
      </c>
      <c r="J342" s="3" t="s">
        <v>1139</v>
      </c>
      <c r="K342" s="4">
        <v>22607</v>
      </c>
      <c r="L342" s="2">
        <v>4153</v>
      </c>
      <c r="M342">
        <f>IF(L342&lt;&gt;"", L342, "")</f>
        <v>4153</v>
      </c>
      <c r="N342" s="5">
        <f>IF(L342&lt;&gt;"", L342*20, "")</f>
        <v>83060</v>
      </c>
      <c r="O342" s="5">
        <f>IF(F342="Rural",N342*1.1,N342)</f>
        <v>83060</v>
      </c>
      <c r="P342" s="3">
        <v>7</v>
      </c>
    </row>
    <row r="343" spans="1:16" x14ac:dyDescent="0.25">
      <c r="A343" s="2" t="s">
        <v>122</v>
      </c>
      <c r="B343" s="2">
        <v>140060000</v>
      </c>
      <c r="C343" s="2" t="s">
        <v>1156</v>
      </c>
      <c r="D343" s="2" t="s">
        <v>11</v>
      </c>
      <c r="E343" s="2" t="str">
        <f>UPPER(Padron_Establecimiento[[#This Row],[Sector]])</f>
        <v>ESTATAL</v>
      </c>
      <c r="F343" s="2" t="s">
        <v>12</v>
      </c>
      <c r="G343" s="2" t="s">
        <v>1157</v>
      </c>
      <c r="H343" s="2" t="s">
        <v>1158</v>
      </c>
      <c r="I343" s="2">
        <v>358</v>
      </c>
      <c r="J343" s="3" t="s">
        <v>1159</v>
      </c>
      <c r="K343" s="4">
        <v>21161</v>
      </c>
      <c r="L343" s="2">
        <v>3069</v>
      </c>
      <c r="M343">
        <f>IF(L343&lt;&gt;"", L343, "")</f>
        <v>3069</v>
      </c>
      <c r="N343" s="5">
        <f>IF(L343&lt;&gt;"", L343*20, "")</f>
        <v>61380</v>
      </c>
      <c r="O343" s="5">
        <f>IF(F343="Rural",N343*1.1,N343)</f>
        <v>67518</v>
      </c>
      <c r="P343" s="3">
        <v>10</v>
      </c>
    </row>
    <row r="344" spans="1:16" x14ac:dyDescent="0.25">
      <c r="A344" s="2" t="s">
        <v>122</v>
      </c>
      <c r="B344" s="2">
        <v>140021300</v>
      </c>
      <c r="C344" s="2" t="s">
        <v>1425</v>
      </c>
      <c r="D344" s="2" t="s">
        <v>11</v>
      </c>
      <c r="E344" s="2" t="str">
        <f>UPPER(Padron_Establecimiento[[#This Row],[Sector]])</f>
        <v>ESTATAL</v>
      </c>
      <c r="F344" s="2" t="s">
        <v>23</v>
      </c>
      <c r="G344" s="2" t="s">
        <v>1426</v>
      </c>
      <c r="H344" s="2" t="s">
        <v>1427</v>
      </c>
      <c r="I344" s="2">
        <v>351</v>
      </c>
      <c r="J344" s="3" t="s">
        <v>1428</v>
      </c>
      <c r="K344" s="4">
        <v>22217</v>
      </c>
      <c r="L344" s="2">
        <v>2703</v>
      </c>
      <c r="M344">
        <f>IF(L344&lt;&gt;"", L344, "")</f>
        <v>2703</v>
      </c>
      <c r="N344" s="5">
        <f>IF(L344&lt;&gt;"", L344*20, "")</f>
        <v>54060</v>
      </c>
      <c r="O344" s="5">
        <f>IF(F344="Rural",N344*1.1,N344)</f>
        <v>54060</v>
      </c>
      <c r="P344" s="3">
        <v>3</v>
      </c>
    </row>
    <row r="345" spans="1:16" x14ac:dyDescent="0.25">
      <c r="A345" s="2" t="s">
        <v>122</v>
      </c>
      <c r="B345" s="2">
        <v>140082200</v>
      </c>
      <c r="C345" s="2" t="s">
        <v>1495</v>
      </c>
      <c r="D345" s="2" t="s">
        <v>11</v>
      </c>
      <c r="E345" s="2" t="str">
        <f>UPPER(Padron_Establecimiento[[#This Row],[Sector]])</f>
        <v>ESTATAL</v>
      </c>
      <c r="F345" s="2" t="s">
        <v>23</v>
      </c>
      <c r="G345" s="2" t="s">
        <v>1496</v>
      </c>
      <c r="H345" s="2" t="s">
        <v>1497</v>
      </c>
      <c r="I345" s="2">
        <v>351</v>
      </c>
      <c r="J345" s="3" t="s">
        <v>1498</v>
      </c>
      <c r="K345" s="4">
        <v>34267</v>
      </c>
      <c r="L345" s="2">
        <v>4403</v>
      </c>
      <c r="M345">
        <f>IF(L345&lt;&gt;"", L345, "")</f>
        <v>4403</v>
      </c>
      <c r="N345" s="5">
        <f>IF(L345&lt;&gt;"", L345*20, "")</f>
        <v>88060</v>
      </c>
      <c r="O345" s="5">
        <f>IF(F345="Rural",N345*1.1,N345)</f>
        <v>88060</v>
      </c>
      <c r="P345" s="3">
        <v>4</v>
      </c>
    </row>
    <row r="346" spans="1:16" x14ac:dyDescent="0.25">
      <c r="A346" s="2" t="s">
        <v>122</v>
      </c>
      <c r="B346" s="2">
        <v>140012800</v>
      </c>
      <c r="C346" s="2" t="s">
        <v>1539</v>
      </c>
      <c r="D346" s="2" t="s">
        <v>11</v>
      </c>
      <c r="E346" s="2" t="str">
        <f>UPPER(Padron_Establecimiento[[#This Row],[Sector]])</f>
        <v>ESTATAL</v>
      </c>
      <c r="F346" s="2" t="s">
        <v>12</v>
      </c>
      <c r="G346" s="2" t="s">
        <v>1540</v>
      </c>
      <c r="H346" s="2" t="s">
        <v>1541</v>
      </c>
      <c r="I346" s="2">
        <v>-3546</v>
      </c>
      <c r="J346" s="3" t="s">
        <v>1542</v>
      </c>
      <c r="K346" s="4">
        <v>31879</v>
      </c>
      <c r="L346" s="2">
        <v>3881</v>
      </c>
      <c r="M346">
        <f>IF(L346&lt;&gt;"", L346, "")</f>
        <v>3881</v>
      </c>
      <c r="N346" s="5">
        <f>IF(L346&lt;&gt;"", L346*20, "")</f>
        <v>77620</v>
      </c>
      <c r="O346" s="5">
        <f>IF(F346="Rural",N346*1.1,N346)</f>
        <v>85382</v>
      </c>
      <c r="P346" s="3">
        <v>5</v>
      </c>
    </row>
    <row r="347" spans="1:16" x14ac:dyDescent="0.25">
      <c r="A347" s="2" t="s">
        <v>122</v>
      </c>
      <c r="B347" s="2">
        <v>140096500</v>
      </c>
      <c r="C347" s="2" t="s">
        <v>1789</v>
      </c>
      <c r="D347" s="2" t="s">
        <v>11</v>
      </c>
      <c r="E347" s="2" t="str">
        <f>UPPER(Padron_Establecimiento[[#This Row],[Sector]])</f>
        <v>ESTATAL</v>
      </c>
      <c r="F347" s="2" t="s">
        <v>23</v>
      </c>
      <c r="G347" s="2" t="s">
        <v>1790</v>
      </c>
      <c r="H347" s="2" t="s">
        <v>1791</v>
      </c>
      <c r="I347" s="2">
        <v>351</v>
      </c>
      <c r="J347" s="3" t="s">
        <v>1792</v>
      </c>
      <c r="K347" s="4">
        <v>25459</v>
      </c>
      <c r="L347" s="2">
        <v>2923</v>
      </c>
      <c r="M347">
        <f>IF(L347&lt;&gt;"", L347, "")</f>
        <v>2923</v>
      </c>
      <c r="N347" s="5">
        <f>IF(L347&lt;&gt;"", L347*20, "")</f>
        <v>58460</v>
      </c>
      <c r="O347" s="5">
        <f>IF(F347="Rural",N347*1.1,N347)</f>
        <v>58460</v>
      </c>
      <c r="P347" s="3">
        <v>3</v>
      </c>
    </row>
    <row r="348" spans="1:16" x14ac:dyDescent="0.25">
      <c r="A348" s="2" t="s">
        <v>122</v>
      </c>
      <c r="B348" s="2">
        <v>140082001</v>
      </c>
      <c r="C348" s="2" t="s">
        <v>1841</v>
      </c>
      <c r="D348" s="2" t="s">
        <v>11</v>
      </c>
      <c r="E348" s="2" t="str">
        <f>UPPER(Padron_Establecimiento[[#This Row],[Sector]])</f>
        <v>ESTATAL</v>
      </c>
      <c r="F348" s="2" t="s">
        <v>23</v>
      </c>
      <c r="G348" s="2" t="s">
        <v>1842</v>
      </c>
      <c r="H348" s="2" t="s">
        <v>1843</v>
      </c>
      <c r="I348" s="2">
        <v>3547</v>
      </c>
      <c r="J348" s="3" t="s">
        <v>1844</v>
      </c>
      <c r="K348" s="4">
        <v>30769</v>
      </c>
      <c r="L348" s="2">
        <v>4991</v>
      </c>
      <c r="M348">
        <f>IF(L348&lt;&gt;"", L348, "")</f>
        <v>4991</v>
      </c>
      <c r="N348" s="5">
        <f>IF(L348&lt;&gt;"", L348*20, "")</f>
        <v>99820</v>
      </c>
      <c r="O348" s="5">
        <f>IF(F348="Rural",N348*1.1,N348)</f>
        <v>99820</v>
      </c>
      <c r="P348" s="3">
        <v>4</v>
      </c>
    </row>
    <row r="349" spans="1:16" x14ac:dyDescent="0.25">
      <c r="A349" s="2" t="s">
        <v>122</v>
      </c>
      <c r="B349" s="2">
        <v>140049200</v>
      </c>
      <c r="C349" s="2" t="s">
        <v>1897</v>
      </c>
      <c r="D349" s="2" t="s">
        <v>11</v>
      </c>
      <c r="E349" s="2" t="str">
        <f>UPPER(Padron_Establecimiento[[#This Row],[Sector]])</f>
        <v>ESTATAL</v>
      </c>
      <c r="F349" s="2" t="s">
        <v>23</v>
      </c>
      <c r="G349" s="2" t="s">
        <v>1898</v>
      </c>
      <c r="H349" s="2" t="s">
        <v>1899</v>
      </c>
      <c r="I349" s="2">
        <v>351</v>
      </c>
      <c r="J349" s="3" t="s">
        <v>1900</v>
      </c>
      <c r="K349" s="4">
        <v>22546</v>
      </c>
      <c r="L349" s="2">
        <v>4719</v>
      </c>
      <c r="M349">
        <f>IF(L349&lt;&gt;"", L349, "")</f>
        <v>4719</v>
      </c>
      <c r="N349" s="5">
        <f>IF(L349&lt;&gt;"", L349*20, "")</f>
        <v>94380</v>
      </c>
      <c r="O349" s="5">
        <f>IF(F349="Rural",N349*1.1,N349)</f>
        <v>94380</v>
      </c>
      <c r="P349" s="3">
        <v>10</v>
      </c>
    </row>
    <row r="350" spans="1:16" x14ac:dyDescent="0.25">
      <c r="A350" s="2" t="s">
        <v>122</v>
      </c>
      <c r="B350" s="2">
        <v>140061802</v>
      </c>
      <c r="C350" s="2" t="s">
        <v>1943</v>
      </c>
      <c r="D350" s="2" t="s">
        <v>11</v>
      </c>
      <c r="E350" s="2" t="str">
        <f>UPPER(Padron_Establecimiento[[#This Row],[Sector]])</f>
        <v>ESTATAL</v>
      </c>
      <c r="F350" s="2" t="s">
        <v>23</v>
      </c>
      <c r="G350" s="2" t="s">
        <v>1944</v>
      </c>
      <c r="H350" s="2" t="s">
        <v>1427</v>
      </c>
      <c r="I350" s="2">
        <v>351</v>
      </c>
      <c r="J350" s="3" t="s">
        <v>1945</v>
      </c>
      <c r="K350" s="4">
        <v>29581</v>
      </c>
      <c r="L350" s="2">
        <v>3785</v>
      </c>
      <c r="M350">
        <f>IF(L350&lt;&gt;"", L350, "")</f>
        <v>3785</v>
      </c>
      <c r="N350" s="5">
        <f>IF(L350&lt;&gt;"", L350*20, "")</f>
        <v>75700</v>
      </c>
      <c r="O350" s="5">
        <f>IF(F350="Rural",N350*1.1,N350)</f>
        <v>75700</v>
      </c>
      <c r="P350" s="3">
        <v>10</v>
      </c>
    </row>
    <row r="351" spans="1:16" x14ac:dyDescent="0.25">
      <c r="A351" s="2" t="s">
        <v>122</v>
      </c>
      <c r="B351" s="2">
        <v>140059400</v>
      </c>
      <c r="C351" s="2" t="s">
        <v>563</v>
      </c>
      <c r="D351" s="2" t="s">
        <v>11</v>
      </c>
      <c r="E351" s="2" t="str">
        <f>UPPER(Padron_Establecimiento[[#This Row],[Sector]])</f>
        <v>ESTATAL</v>
      </c>
      <c r="F351" s="2" t="s">
        <v>12</v>
      </c>
      <c r="G351" s="2" t="s">
        <v>2040</v>
      </c>
      <c r="H351" s="2" t="s">
        <v>2041</v>
      </c>
      <c r="I351" s="2">
        <v>358</v>
      </c>
      <c r="J351" s="3" t="s">
        <v>2042</v>
      </c>
      <c r="K351" s="4">
        <v>25550</v>
      </c>
      <c r="L351" s="2">
        <v>4682</v>
      </c>
      <c r="M351">
        <f>IF(L351&lt;&gt;"", L351, "")</f>
        <v>4682</v>
      </c>
      <c r="N351" s="5">
        <f>IF(L351&lt;&gt;"", L351*20, "")</f>
        <v>93640</v>
      </c>
      <c r="O351" s="5">
        <f>IF(F351="Rural",N351*1.1,N351)</f>
        <v>103004.00000000001</v>
      </c>
      <c r="P351" s="3">
        <v>4</v>
      </c>
    </row>
    <row r="352" spans="1:16" x14ac:dyDescent="0.25">
      <c r="A352" s="2" t="s">
        <v>122</v>
      </c>
      <c r="B352" s="2">
        <v>140082800</v>
      </c>
      <c r="C352" s="2" t="s">
        <v>2062</v>
      </c>
      <c r="D352" s="2" t="s">
        <v>11</v>
      </c>
      <c r="E352" s="2" t="str">
        <f>UPPER(Padron_Establecimiento[[#This Row],[Sector]])</f>
        <v>ESTATAL</v>
      </c>
      <c r="F352" s="2" t="s">
        <v>12</v>
      </c>
      <c r="G352" s="2" t="s">
        <v>2063</v>
      </c>
      <c r="H352" s="2" t="s">
        <v>2064</v>
      </c>
      <c r="I352" s="2">
        <v>3572</v>
      </c>
      <c r="J352" s="3" t="s">
        <v>2065</v>
      </c>
      <c r="K352" s="4">
        <v>34229</v>
      </c>
      <c r="L352" s="2">
        <v>2572</v>
      </c>
      <c r="M352">
        <f>IF(L352&lt;&gt;"", L352, "")</f>
        <v>2572</v>
      </c>
      <c r="N352" s="5">
        <f>IF(L352&lt;&gt;"", L352*20, "")</f>
        <v>51440</v>
      </c>
      <c r="O352" s="5">
        <f>IF(F352="Rural",N352*1.1,N352)</f>
        <v>56584.000000000007</v>
      </c>
      <c r="P352" s="3">
        <v>10</v>
      </c>
    </row>
    <row r="353" spans="1:16" x14ac:dyDescent="0.25">
      <c r="A353" s="2" t="s">
        <v>122</v>
      </c>
      <c r="B353" s="2">
        <v>140035201</v>
      </c>
      <c r="C353" s="2" t="s">
        <v>2281</v>
      </c>
      <c r="D353" s="2" t="s">
        <v>11</v>
      </c>
      <c r="E353" s="2" t="str">
        <f>UPPER(Padron_Establecimiento[[#This Row],[Sector]])</f>
        <v>ESTATAL</v>
      </c>
      <c r="F353" s="2" t="s">
        <v>12</v>
      </c>
      <c r="G353" s="2" t="s">
        <v>2282</v>
      </c>
      <c r="H353" s="2" t="s">
        <v>2283</v>
      </c>
      <c r="I353" s="2">
        <v>3549</v>
      </c>
      <c r="J353" s="3" t="s">
        <v>2284</v>
      </c>
      <c r="K353" s="4">
        <v>30866</v>
      </c>
      <c r="L353" s="2">
        <v>3983</v>
      </c>
      <c r="M353">
        <f>IF(L353&lt;&gt;"", L353, "")</f>
        <v>3983</v>
      </c>
      <c r="N353" s="5">
        <f>IF(L353&lt;&gt;"", L353*20, "")</f>
        <v>79660</v>
      </c>
      <c r="O353" s="5">
        <f>IF(F353="Rural",N353*1.1,N353)</f>
        <v>87626</v>
      </c>
      <c r="P353" s="3">
        <v>10</v>
      </c>
    </row>
    <row r="354" spans="1:16" x14ac:dyDescent="0.25">
      <c r="A354" s="2" t="s">
        <v>122</v>
      </c>
      <c r="B354" s="2">
        <v>140088801</v>
      </c>
      <c r="C354" s="2" t="s">
        <v>2337</v>
      </c>
      <c r="D354" s="2" t="s">
        <v>11</v>
      </c>
      <c r="E354" s="2" t="str">
        <f>UPPER(Padron_Establecimiento[[#This Row],[Sector]])</f>
        <v>ESTATAL</v>
      </c>
      <c r="F354" s="2" t="s">
        <v>12</v>
      </c>
      <c r="G354" s="2" t="s">
        <v>2338</v>
      </c>
      <c r="H354" s="2" t="s">
        <v>2339</v>
      </c>
      <c r="I354" s="2">
        <v>358</v>
      </c>
      <c r="J354" s="3" t="s">
        <v>2340</v>
      </c>
      <c r="K354" s="4">
        <v>33365</v>
      </c>
      <c r="L354" s="2">
        <v>3951</v>
      </c>
      <c r="M354">
        <f>IF(L354&lt;&gt;"", L354, "")</f>
        <v>3951</v>
      </c>
      <c r="N354" s="5">
        <f>IF(L354&lt;&gt;"", L354*20, "")</f>
        <v>79020</v>
      </c>
      <c r="O354" s="5">
        <f>IF(F354="Rural",N354*1.1,N354)</f>
        <v>86922</v>
      </c>
      <c r="P354" s="3">
        <v>10</v>
      </c>
    </row>
    <row r="355" spans="1:16" x14ac:dyDescent="0.25">
      <c r="A355" s="2" t="s">
        <v>122</v>
      </c>
      <c r="B355" s="2">
        <v>140108000</v>
      </c>
      <c r="C355" s="2" t="s">
        <v>2868</v>
      </c>
      <c r="D355" s="2" t="s">
        <v>11</v>
      </c>
      <c r="E355" s="2" t="str">
        <f>UPPER(Padron_Establecimiento[[#This Row],[Sector]])</f>
        <v>ESTATAL</v>
      </c>
      <c r="F355" s="2" t="s">
        <v>12</v>
      </c>
      <c r="G355" s="2" t="s">
        <v>2869</v>
      </c>
      <c r="H355" s="2" t="s">
        <v>2870</v>
      </c>
      <c r="I355" s="2">
        <v>3547</v>
      </c>
      <c r="J355" s="3" t="s">
        <v>2871</v>
      </c>
      <c r="K355" s="4">
        <v>24217</v>
      </c>
      <c r="L355" s="2">
        <v>4035</v>
      </c>
      <c r="M355">
        <f>IF(L355&lt;&gt;"", L355, "")</f>
        <v>4035</v>
      </c>
      <c r="N355" s="5">
        <f>IF(L355&lt;&gt;"", L355*20, "")</f>
        <v>80700</v>
      </c>
      <c r="O355" s="5">
        <f>IF(F355="Rural",N355*1.1,N355)</f>
        <v>88770</v>
      </c>
      <c r="P355" s="3">
        <v>7</v>
      </c>
    </row>
    <row r="356" spans="1:16" x14ac:dyDescent="0.25">
      <c r="A356" s="2" t="s">
        <v>122</v>
      </c>
      <c r="B356" s="2">
        <v>140079201</v>
      </c>
      <c r="C356" s="2" t="s">
        <v>2893</v>
      </c>
      <c r="D356" s="2" t="s">
        <v>11</v>
      </c>
      <c r="E356" s="2" t="str">
        <f>UPPER(Padron_Establecimiento[[#This Row],[Sector]])</f>
        <v>ESTATAL</v>
      </c>
      <c r="F356" s="2" t="s">
        <v>23</v>
      </c>
      <c r="G356" s="2" t="s">
        <v>2894</v>
      </c>
      <c r="H356" s="2" t="s">
        <v>2895</v>
      </c>
      <c r="I356" s="2">
        <v>3548</v>
      </c>
      <c r="J356" s="3" t="s">
        <v>2896</v>
      </c>
      <c r="K356" s="4">
        <v>28904</v>
      </c>
      <c r="L356" s="2">
        <v>2018</v>
      </c>
      <c r="M356">
        <f>IF(L356&lt;&gt;"", L356, "")</f>
        <v>2018</v>
      </c>
      <c r="N356" s="5">
        <f>IF(L356&lt;&gt;"", L356*20, "")</f>
        <v>40360</v>
      </c>
      <c r="O356" s="5">
        <f>IF(F356="Rural",N356*1.1,N356)</f>
        <v>40360</v>
      </c>
      <c r="P356" s="3">
        <v>5</v>
      </c>
    </row>
    <row r="357" spans="1:16" x14ac:dyDescent="0.25">
      <c r="A357" s="2" t="s">
        <v>122</v>
      </c>
      <c r="B357" s="2">
        <v>140051802</v>
      </c>
      <c r="C357" s="2" t="s">
        <v>2990</v>
      </c>
      <c r="D357" s="2" t="s">
        <v>11</v>
      </c>
      <c r="E357" s="2" t="str">
        <f>UPPER(Padron_Establecimiento[[#This Row],[Sector]])</f>
        <v>ESTATAL</v>
      </c>
      <c r="F357" s="2" t="s">
        <v>12</v>
      </c>
      <c r="G357" s="2" t="s">
        <v>2991</v>
      </c>
      <c r="H357" s="2" t="s">
        <v>2992</v>
      </c>
      <c r="I357" s="2">
        <v>3468</v>
      </c>
      <c r="J357" s="3" t="s">
        <v>2993</v>
      </c>
      <c r="K357" s="4">
        <v>33359</v>
      </c>
      <c r="L357" s="2">
        <v>4456</v>
      </c>
      <c r="M357">
        <f>IF(L357&lt;&gt;"", L357, "")</f>
        <v>4456</v>
      </c>
      <c r="N357" s="5">
        <f>IF(L357&lt;&gt;"", L357*20, "")</f>
        <v>89120</v>
      </c>
      <c r="O357" s="5">
        <f>IF(F357="Rural",N357*1.1,N357)</f>
        <v>98032.000000000015</v>
      </c>
      <c r="P357" s="3">
        <v>10</v>
      </c>
    </row>
    <row r="358" spans="1:16" x14ac:dyDescent="0.25">
      <c r="A358" s="2" t="s">
        <v>122</v>
      </c>
      <c r="B358" s="2">
        <v>140062000</v>
      </c>
      <c r="C358" s="2" t="s">
        <v>3021</v>
      </c>
      <c r="D358" s="2" t="s">
        <v>11</v>
      </c>
      <c r="E358" s="2" t="str">
        <f>UPPER(Padron_Establecimiento[[#This Row],[Sector]])</f>
        <v>ESTATAL</v>
      </c>
      <c r="F358" s="2" t="s">
        <v>23</v>
      </c>
      <c r="G358" s="2" t="s">
        <v>3022</v>
      </c>
      <c r="H358" s="2" t="s">
        <v>3023</v>
      </c>
      <c r="I358" s="2">
        <v>353</v>
      </c>
      <c r="J358" s="3" t="s">
        <v>3024</v>
      </c>
      <c r="K358" s="4">
        <v>31071</v>
      </c>
      <c r="L358" s="2">
        <v>3639</v>
      </c>
      <c r="M358">
        <f>IF(L358&lt;&gt;"", L358, "")</f>
        <v>3639</v>
      </c>
      <c r="N358" s="5">
        <f>IF(L358&lt;&gt;"", L358*20, "")</f>
        <v>72780</v>
      </c>
      <c r="O358" s="5">
        <f>IF(F358="Rural",N358*1.1,N358)</f>
        <v>72780</v>
      </c>
      <c r="P358" s="3">
        <v>6</v>
      </c>
    </row>
    <row r="359" spans="1:16" x14ac:dyDescent="0.25">
      <c r="A359" s="2" t="s">
        <v>122</v>
      </c>
      <c r="B359" s="2">
        <v>140058500</v>
      </c>
      <c r="C359" s="2" t="s">
        <v>3054</v>
      </c>
      <c r="D359" s="2" t="s">
        <v>11</v>
      </c>
      <c r="E359" s="2" t="str">
        <f>UPPER(Padron_Establecimiento[[#This Row],[Sector]])</f>
        <v>ESTATAL</v>
      </c>
      <c r="F359" s="2" t="s">
        <v>23</v>
      </c>
      <c r="G359" s="2" t="s">
        <v>3055</v>
      </c>
      <c r="H359" s="2" t="s">
        <v>3056</v>
      </c>
      <c r="I359" s="2">
        <v>353</v>
      </c>
      <c r="J359" s="3" t="s">
        <v>3057</v>
      </c>
      <c r="K359" s="4">
        <v>20393</v>
      </c>
      <c r="L359" s="2">
        <v>1956</v>
      </c>
      <c r="M359">
        <f>IF(L359&lt;&gt;"", L359, "")</f>
        <v>1956</v>
      </c>
      <c r="N359" s="5">
        <f>IF(L359&lt;&gt;"", L359*20, "")</f>
        <v>39120</v>
      </c>
      <c r="O359" s="5">
        <f>IF(F359="Rural",N359*1.1,N359)</f>
        <v>39120</v>
      </c>
      <c r="P359" s="3">
        <v>7</v>
      </c>
    </row>
    <row r="360" spans="1:16" x14ac:dyDescent="0.25">
      <c r="A360" s="2" t="s">
        <v>122</v>
      </c>
      <c r="B360" s="2">
        <v>140020903</v>
      </c>
      <c r="C360" s="2" t="s">
        <v>3070</v>
      </c>
      <c r="D360" s="2" t="s">
        <v>11</v>
      </c>
      <c r="E360" s="2" t="str">
        <f>UPPER(Padron_Establecimiento[[#This Row],[Sector]])</f>
        <v>ESTATAL</v>
      </c>
      <c r="F360" s="2" t="s">
        <v>12</v>
      </c>
      <c r="G360" s="2" t="s">
        <v>3071</v>
      </c>
      <c r="H360" s="2" t="s">
        <v>3072</v>
      </c>
      <c r="I360" s="2">
        <v>3546</v>
      </c>
      <c r="J360" s="3" t="s">
        <v>3073</v>
      </c>
      <c r="K360" s="4">
        <v>33977</v>
      </c>
      <c r="L360" s="2">
        <v>1941</v>
      </c>
      <c r="M360">
        <f>IF(L360&lt;&gt;"", L360, "")</f>
        <v>1941</v>
      </c>
      <c r="N360" s="5">
        <f>IF(L360&lt;&gt;"", L360*20, "")</f>
        <v>38820</v>
      </c>
      <c r="O360" s="5">
        <f>IF(F360="Rural",N360*1.1,N360)</f>
        <v>42702</v>
      </c>
      <c r="P360" s="3">
        <v>4</v>
      </c>
    </row>
    <row r="361" spans="1:16" x14ac:dyDescent="0.25">
      <c r="A361" s="2" t="s">
        <v>122</v>
      </c>
      <c r="B361" s="2">
        <v>140061400</v>
      </c>
      <c r="C361" s="2" t="s">
        <v>3174</v>
      </c>
      <c r="D361" s="2" t="s">
        <v>11</v>
      </c>
      <c r="E361" s="2" t="str">
        <f>UPPER(Padron_Establecimiento[[#This Row],[Sector]])</f>
        <v>ESTATAL</v>
      </c>
      <c r="F361" s="2" t="s">
        <v>23</v>
      </c>
      <c r="G361" s="2" t="s">
        <v>3175</v>
      </c>
      <c r="H361" s="2" t="s">
        <v>3176</v>
      </c>
      <c r="I361" s="2">
        <v>358</v>
      </c>
      <c r="J361" s="3" t="s">
        <v>3177</v>
      </c>
      <c r="K361" s="4">
        <v>19832</v>
      </c>
      <c r="L361" s="2">
        <v>4280</v>
      </c>
      <c r="M361">
        <f>IF(L361&lt;&gt;"", L361, "")</f>
        <v>4280</v>
      </c>
      <c r="N361" s="5">
        <f>IF(L361&lt;&gt;"", L361*20, "")</f>
        <v>85600</v>
      </c>
      <c r="O361" s="5">
        <f>IF(F361="Rural",N361*1.1,N361)</f>
        <v>85600</v>
      </c>
      <c r="P361" s="3">
        <v>5</v>
      </c>
    </row>
    <row r="362" spans="1:16" x14ac:dyDescent="0.25">
      <c r="A362" s="2" t="s">
        <v>122</v>
      </c>
      <c r="B362" s="2">
        <v>140045400</v>
      </c>
      <c r="C362" s="2" t="s">
        <v>3194</v>
      </c>
      <c r="D362" s="2" t="s">
        <v>11</v>
      </c>
      <c r="E362" s="2" t="str">
        <f>UPPER(Padron_Establecimiento[[#This Row],[Sector]])</f>
        <v>ESTATAL</v>
      </c>
      <c r="F362" s="2" t="s">
        <v>23</v>
      </c>
      <c r="G362" s="2" t="s">
        <v>3195</v>
      </c>
      <c r="H362" s="2" t="s">
        <v>1899</v>
      </c>
      <c r="I362" s="2">
        <v>351</v>
      </c>
      <c r="J362" s="3" t="s">
        <v>3196</v>
      </c>
      <c r="K362" s="4">
        <v>27456</v>
      </c>
      <c r="L362" s="2">
        <v>1649</v>
      </c>
      <c r="M362">
        <f>IF(L362&lt;&gt;"", L362, "")</f>
        <v>1649</v>
      </c>
      <c r="N362" s="5">
        <f>IF(L362&lt;&gt;"", L362*20, "")</f>
        <v>32980</v>
      </c>
      <c r="O362" s="5">
        <f>IF(F362="Rural",N362*1.1,N362)</f>
        <v>32980</v>
      </c>
      <c r="P362" s="3">
        <v>10</v>
      </c>
    </row>
    <row r="363" spans="1:16" x14ac:dyDescent="0.25">
      <c r="A363" s="2" t="s">
        <v>208</v>
      </c>
      <c r="B363" s="2">
        <v>180016300</v>
      </c>
      <c r="C363" s="2" t="s">
        <v>209</v>
      </c>
      <c r="D363" s="2" t="s">
        <v>11</v>
      </c>
      <c r="E363" s="2" t="str">
        <f>UPPER(Padron_Establecimiento[[#This Row],[Sector]])</f>
        <v>ESTATAL</v>
      </c>
      <c r="F363" s="2" t="s">
        <v>12</v>
      </c>
      <c r="G363" s="2" t="s">
        <v>210</v>
      </c>
      <c r="H363" s="2" t="s">
        <v>211</v>
      </c>
      <c r="I363" s="2">
        <v>0</v>
      </c>
      <c r="J363" s="3" t="s">
        <v>212</v>
      </c>
      <c r="K363" s="4">
        <v>18933</v>
      </c>
      <c r="L363" s="2">
        <v>4860</v>
      </c>
      <c r="M363">
        <f>IF(L363&lt;&gt;"", L363, "")</f>
        <v>4860</v>
      </c>
      <c r="N363" s="5">
        <f>IF(L363&lt;&gt;"", L363*20, "")</f>
        <v>97200</v>
      </c>
      <c r="O363" s="5">
        <f>IF(F363="Rural",N363*1.1,N363)</f>
        <v>106920.00000000001</v>
      </c>
      <c r="P363" s="3">
        <v>9</v>
      </c>
    </row>
    <row r="364" spans="1:16" x14ac:dyDescent="0.25">
      <c r="A364" s="2" t="s">
        <v>208</v>
      </c>
      <c r="B364" s="2">
        <v>180074800</v>
      </c>
      <c r="C364" s="2" t="s">
        <v>334</v>
      </c>
      <c r="D364" s="2" t="s">
        <v>11</v>
      </c>
      <c r="E364" s="2" t="str">
        <f>UPPER(Padron_Establecimiento[[#This Row],[Sector]])</f>
        <v>ESTATAL</v>
      </c>
      <c r="F364" s="2" t="s">
        <v>12</v>
      </c>
      <c r="G364" s="2" t="s">
        <v>335</v>
      </c>
      <c r="H364" s="2" t="s">
        <v>336</v>
      </c>
      <c r="I364" s="2">
        <v>3777</v>
      </c>
      <c r="J364" s="3" t="s">
        <v>337</v>
      </c>
      <c r="K364" s="4">
        <v>21734</v>
      </c>
      <c r="L364" s="2">
        <v>3895</v>
      </c>
      <c r="M364">
        <f>IF(L364&lt;&gt;"", L364, "")</f>
        <v>3895</v>
      </c>
      <c r="N364" s="5">
        <f>IF(L364&lt;&gt;"", L364*20, "")</f>
        <v>77900</v>
      </c>
      <c r="O364" s="5">
        <f>IF(F364="Rural",N364*1.1,N364)</f>
        <v>85690</v>
      </c>
      <c r="P364" s="3">
        <v>3</v>
      </c>
    </row>
    <row r="365" spans="1:16" x14ac:dyDescent="0.25">
      <c r="A365" s="2" t="s">
        <v>208</v>
      </c>
      <c r="B365" s="2">
        <v>180091000</v>
      </c>
      <c r="C365" s="2" t="s">
        <v>393</v>
      </c>
      <c r="D365" s="2" t="s">
        <v>11</v>
      </c>
      <c r="E365" s="2" t="str">
        <f>UPPER(Padron_Establecimiento[[#This Row],[Sector]])</f>
        <v>ESTATAL</v>
      </c>
      <c r="F365" s="2" t="s">
        <v>12</v>
      </c>
      <c r="G365" s="2" t="s">
        <v>394</v>
      </c>
      <c r="H365" s="2" t="s">
        <v>395</v>
      </c>
      <c r="I365" s="2">
        <v>379</v>
      </c>
      <c r="J365" s="3" t="s">
        <v>396</v>
      </c>
      <c r="K365" s="4">
        <v>18917</v>
      </c>
      <c r="L365" s="2">
        <v>2460</v>
      </c>
      <c r="M365">
        <f>IF(L365&lt;&gt;"", L365, "")</f>
        <v>2460</v>
      </c>
      <c r="N365" s="5">
        <f>IF(L365&lt;&gt;"", L365*20, "")</f>
        <v>49200</v>
      </c>
      <c r="O365" s="5">
        <f>IF(F365="Rural",N365*1.1,N365)</f>
        <v>54120.000000000007</v>
      </c>
      <c r="P365" s="3">
        <v>10</v>
      </c>
    </row>
    <row r="366" spans="1:16" x14ac:dyDescent="0.25">
      <c r="A366" s="2" t="s">
        <v>208</v>
      </c>
      <c r="B366" s="2">
        <v>180082700</v>
      </c>
      <c r="C366" s="2" t="s">
        <v>719</v>
      </c>
      <c r="D366" s="2" t="s">
        <v>11</v>
      </c>
      <c r="E366" s="2" t="str">
        <f>UPPER(Padron_Establecimiento[[#This Row],[Sector]])</f>
        <v>ESTATAL</v>
      </c>
      <c r="F366" s="2" t="s">
        <v>12</v>
      </c>
      <c r="G366" s="2" t="s">
        <v>720</v>
      </c>
      <c r="H366" s="2" t="s">
        <v>721</v>
      </c>
      <c r="I366" s="2">
        <v>3782</v>
      </c>
      <c r="J366" s="3" t="s">
        <v>722</v>
      </c>
      <c r="K366" s="4">
        <v>30469</v>
      </c>
      <c r="L366" s="2">
        <v>2985</v>
      </c>
      <c r="M366">
        <f>IF(L366&lt;&gt;"", L366, "")</f>
        <v>2985</v>
      </c>
      <c r="N366" s="5">
        <f>IF(L366&lt;&gt;"", L366*20, "")</f>
        <v>59700</v>
      </c>
      <c r="O366" s="5">
        <f>IF(F366="Rural",N366*1.1,N366)</f>
        <v>65670</v>
      </c>
      <c r="P366" s="3">
        <v>4</v>
      </c>
    </row>
    <row r="367" spans="1:16" x14ac:dyDescent="0.25">
      <c r="A367" s="2" t="s">
        <v>208</v>
      </c>
      <c r="B367" s="2">
        <v>180020400</v>
      </c>
      <c r="C367" s="2" t="s">
        <v>759</v>
      </c>
      <c r="D367" s="2" t="s">
        <v>11</v>
      </c>
      <c r="E367" s="2" t="str">
        <f>UPPER(Padron_Establecimiento[[#This Row],[Sector]])</f>
        <v>ESTATAL</v>
      </c>
      <c r="F367" s="2" t="s">
        <v>12</v>
      </c>
      <c r="G367" s="2" t="s">
        <v>760</v>
      </c>
      <c r="H367" s="2" t="s">
        <v>761</v>
      </c>
      <c r="I367" s="2">
        <v>0</v>
      </c>
      <c r="J367" s="3" t="s">
        <v>212</v>
      </c>
      <c r="K367" s="4">
        <v>24761</v>
      </c>
      <c r="L367" s="2">
        <v>4362</v>
      </c>
      <c r="M367">
        <f>IF(L367&lt;&gt;"", L367, "")</f>
        <v>4362</v>
      </c>
      <c r="N367" s="5">
        <f>IF(L367&lt;&gt;"", L367*20, "")</f>
        <v>87240</v>
      </c>
      <c r="O367" s="5">
        <f>IF(F367="Rural",N367*1.1,N367)</f>
        <v>95964.000000000015</v>
      </c>
      <c r="P367" s="3">
        <v>8</v>
      </c>
    </row>
    <row r="368" spans="1:16" x14ac:dyDescent="0.25">
      <c r="A368" s="2" t="s">
        <v>208</v>
      </c>
      <c r="B368" s="2">
        <v>180020900</v>
      </c>
      <c r="C368" s="2" t="s">
        <v>792</v>
      </c>
      <c r="D368" s="2" t="s">
        <v>11</v>
      </c>
      <c r="E368" s="2" t="str">
        <f>UPPER(Padron_Establecimiento[[#This Row],[Sector]])</f>
        <v>ESTATAL</v>
      </c>
      <c r="F368" s="2" t="s">
        <v>23</v>
      </c>
      <c r="G368" s="2" t="s">
        <v>793</v>
      </c>
      <c r="H368" s="2" t="s">
        <v>794</v>
      </c>
      <c r="I368" s="2">
        <v>3756</v>
      </c>
      <c r="J368" s="3" t="s">
        <v>795</v>
      </c>
      <c r="K368" s="4">
        <v>33410</v>
      </c>
      <c r="L368" s="2">
        <v>4178</v>
      </c>
      <c r="M368">
        <f>IF(L368&lt;&gt;"", L368, "")</f>
        <v>4178</v>
      </c>
      <c r="N368" s="5">
        <f>IF(L368&lt;&gt;"", L368*20, "")</f>
        <v>83560</v>
      </c>
      <c r="O368" s="5">
        <f>IF(F368="Rural",N368*1.1,N368)</f>
        <v>83560</v>
      </c>
      <c r="P368" s="3">
        <v>3</v>
      </c>
    </row>
    <row r="369" spans="1:16" x14ac:dyDescent="0.25">
      <c r="A369" s="2" t="s">
        <v>208</v>
      </c>
      <c r="B369" s="2">
        <v>180074900</v>
      </c>
      <c r="C369" s="2" t="s">
        <v>1056</v>
      </c>
      <c r="D369" s="2" t="s">
        <v>11</v>
      </c>
      <c r="E369" s="2" t="str">
        <f>UPPER(Padron_Establecimiento[[#This Row],[Sector]])</f>
        <v>ESTATAL</v>
      </c>
      <c r="F369" s="2" t="s">
        <v>23</v>
      </c>
      <c r="G369" s="2" t="s">
        <v>1057</v>
      </c>
      <c r="H369" s="2" t="s">
        <v>336</v>
      </c>
      <c r="I369" s="2">
        <v>-3777</v>
      </c>
      <c r="J369" s="3" t="s">
        <v>1058</v>
      </c>
      <c r="K369" s="4">
        <v>25325</v>
      </c>
      <c r="L369" s="2">
        <v>3082</v>
      </c>
      <c r="M369">
        <f>IF(L369&lt;&gt;"", L369, "")</f>
        <v>3082</v>
      </c>
      <c r="N369" s="5">
        <f>IF(L369&lt;&gt;"", L369*20, "")</f>
        <v>61640</v>
      </c>
      <c r="O369" s="5">
        <f>IF(F369="Rural",N369*1.1,N369)</f>
        <v>61640</v>
      </c>
      <c r="P369" s="3">
        <v>10</v>
      </c>
    </row>
    <row r="370" spans="1:16" x14ac:dyDescent="0.25">
      <c r="A370" s="2" t="s">
        <v>208</v>
      </c>
      <c r="B370" s="2">
        <v>180064600</v>
      </c>
      <c r="C370" s="2" t="s">
        <v>1095</v>
      </c>
      <c r="D370" s="2" t="s">
        <v>11</v>
      </c>
      <c r="E370" s="2" t="str">
        <f>UPPER(Padron_Establecimiento[[#This Row],[Sector]])</f>
        <v>ESTATAL</v>
      </c>
      <c r="F370" s="2" t="s">
        <v>12</v>
      </c>
      <c r="G370" s="2" t="s">
        <v>1096</v>
      </c>
      <c r="H370" s="2" t="s">
        <v>721</v>
      </c>
      <c r="I370" s="2">
        <v>3782</v>
      </c>
      <c r="J370" s="3" t="s">
        <v>1097</v>
      </c>
      <c r="K370" s="4">
        <v>28406</v>
      </c>
      <c r="L370" s="2">
        <v>2575</v>
      </c>
      <c r="M370">
        <f>IF(L370&lt;&gt;"", L370, "")</f>
        <v>2575</v>
      </c>
      <c r="N370" s="5">
        <f>IF(L370&lt;&gt;"", L370*20, "")</f>
        <v>51500</v>
      </c>
      <c r="O370" s="5">
        <f>IF(F370="Rural",N370*1.1,N370)</f>
        <v>56650.000000000007</v>
      </c>
      <c r="P370" s="3">
        <v>5</v>
      </c>
    </row>
    <row r="371" spans="1:16" x14ac:dyDescent="0.25">
      <c r="A371" s="2" t="s">
        <v>208</v>
      </c>
      <c r="B371" s="2">
        <v>180028700</v>
      </c>
      <c r="C371" s="2" t="s">
        <v>1367</v>
      </c>
      <c r="D371" s="2" t="s">
        <v>11</v>
      </c>
      <c r="E371" s="2" t="str">
        <f>UPPER(Padron_Establecimiento[[#This Row],[Sector]])</f>
        <v>ESTATAL</v>
      </c>
      <c r="F371" s="2" t="s">
        <v>23</v>
      </c>
      <c r="G371" s="2" t="s">
        <v>1368</v>
      </c>
      <c r="H371" s="2" t="s">
        <v>794</v>
      </c>
      <c r="I371" s="2">
        <v>1</v>
      </c>
      <c r="J371" s="3" t="s">
        <v>584</v>
      </c>
      <c r="K371" s="4">
        <v>22764</v>
      </c>
      <c r="L371" s="2">
        <v>4886</v>
      </c>
      <c r="M371">
        <f>IF(L371&lt;&gt;"", L371, "")</f>
        <v>4886</v>
      </c>
      <c r="N371" s="5">
        <f>IF(L371&lt;&gt;"", L371*20, "")</f>
        <v>97720</v>
      </c>
      <c r="O371" s="5">
        <f>IF(F371="Rural",N371*1.1,N371)</f>
        <v>97720</v>
      </c>
      <c r="P371" s="3">
        <v>7</v>
      </c>
    </row>
    <row r="372" spans="1:16" x14ac:dyDescent="0.25">
      <c r="A372" s="2" t="s">
        <v>208</v>
      </c>
      <c r="B372" s="2">
        <v>180076500</v>
      </c>
      <c r="C372" s="2" t="s">
        <v>1515</v>
      </c>
      <c r="D372" s="2" t="s">
        <v>11</v>
      </c>
      <c r="E372" s="2" t="str">
        <f>UPPER(Padron_Establecimiento[[#This Row],[Sector]])</f>
        <v>ESTATAL</v>
      </c>
      <c r="F372" s="2" t="s">
        <v>12</v>
      </c>
      <c r="G372" s="2" t="s">
        <v>1516</v>
      </c>
      <c r="H372" s="2" t="s">
        <v>1517</v>
      </c>
      <c r="I372" s="2">
        <v>3786</v>
      </c>
      <c r="J372" s="3" t="s">
        <v>1518</v>
      </c>
      <c r="K372" s="4">
        <v>18991</v>
      </c>
      <c r="L372" s="2">
        <v>2642</v>
      </c>
      <c r="M372">
        <f>IF(L372&lt;&gt;"", L372, "")</f>
        <v>2642</v>
      </c>
      <c r="N372" s="5">
        <f>IF(L372&lt;&gt;"", L372*20, "")</f>
        <v>52840</v>
      </c>
      <c r="O372" s="5">
        <f>IF(F372="Rural",N372*1.1,N372)</f>
        <v>58124.000000000007</v>
      </c>
      <c r="P372" s="3">
        <v>4</v>
      </c>
    </row>
    <row r="373" spans="1:16" x14ac:dyDescent="0.25">
      <c r="A373" s="2" t="s">
        <v>208</v>
      </c>
      <c r="B373" s="2">
        <v>180084000</v>
      </c>
      <c r="C373" s="2" t="s">
        <v>2155</v>
      </c>
      <c r="D373" s="2" t="s">
        <v>11</v>
      </c>
      <c r="E373" s="2" t="str">
        <f>UPPER(Padron_Establecimiento[[#This Row],[Sector]])</f>
        <v>ESTATAL</v>
      </c>
      <c r="F373" s="2" t="s">
        <v>23</v>
      </c>
      <c r="G373" s="2" t="s">
        <v>2156</v>
      </c>
      <c r="H373" s="2" t="s">
        <v>2157</v>
      </c>
      <c r="I373" s="2">
        <v>0</v>
      </c>
      <c r="J373" s="3" t="s">
        <v>212</v>
      </c>
      <c r="K373" s="4">
        <v>25957</v>
      </c>
      <c r="L373" s="2">
        <v>4512</v>
      </c>
      <c r="M373">
        <f>IF(L373&lt;&gt;"", L373, "")</f>
        <v>4512</v>
      </c>
      <c r="N373" s="5">
        <f>IF(L373&lt;&gt;"", L373*20, "")</f>
        <v>90240</v>
      </c>
      <c r="O373" s="5">
        <f>IF(F373="Rural",N373*1.1,N373)</f>
        <v>90240</v>
      </c>
      <c r="P373" s="3">
        <v>9</v>
      </c>
    </row>
    <row r="374" spans="1:16" x14ac:dyDescent="0.25">
      <c r="A374" s="2" t="s">
        <v>208</v>
      </c>
      <c r="B374" s="2">
        <v>180041700</v>
      </c>
      <c r="C374" s="2" t="s">
        <v>2299</v>
      </c>
      <c r="D374" s="2" t="s">
        <v>11</v>
      </c>
      <c r="E374" s="2" t="str">
        <f>UPPER(Padron_Establecimiento[[#This Row],[Sector]])</f>
        <v>ESTATAL</v>
      </c>
      <c r="F374" s="2" t="s">
        <v>23</v>
      </c>
      <c r="G374" s="2" t="s">
        <v>2300</v>
      </c>
      <c r="H374" s="2" t="s">
        <v>2301</v>
      </c>
      <c r="I374" s="2">
        <v>3794</v>
      </c>
      <c r="J374" s="3" t="s">
        <v>2302</v>
      </c>
      <c r="K374" s="4">
        <v>33245</v>
      </c>
      <c r="L374" s="2">
        <v>3216</v>
      </c>
      <c r="M374">
        <f>IF(L374&lt;&gt;"", L374, "")</f>
        <v>3216</v>
      </c>
      <c r="N374" s="5">
        <f>IF(L374&lt;&gt;"", L374*20, "")</f>
        <v>64320</v>
      </c>
      <c r="O374" s="5">
        <f>IF(F374="Rural",N374*1.1,N374)</f>
        <v>64320</v>
      </c>
      <c r="P374" s="3">
        <v>3</v>
      </c>
    </row>
    <row r="375" spans="1:16" x14ac:dyDescent="0.25">
      <c r="A375" s="2" t="s">
        <v>208</v>
      </c>
      <c r="B375" s="2">
        <v>180041500</v>
      </c>
      <c r="C375" s="2" t="s">
        <v>2416</v>
      </c>
      <c r="D375" s="2" t="s">
        <v>11</v>
      </c>
      <c r="E375" s="2" t="str">
        <f>UPPER(Padron_Establecimiento[[#This Row],[Sector]])</f>
        <v>ESTATAL</v>
      </c>
      <c r="F375" s="2" t="s">
        <v>23</v>
      </c>
      <c r="G375" s="2" t="s">
        <v>2417</v>
      </c>
      <c r="H375" s="2" t="s">
        <v>2301</v>
      </c>
      <c r="I375" s="2">
        <v>379</v>
      </c>
      <c r="J375" s="3" t="s">
        <v>2418</v>
      </c>
      <c r="K375" s="4">
        <v>24893</v>
      </c>
      <c r="L375" s="2">
        <v>2040</v>
      </c>
      <c r="M375">
        <f>IF(L375&lt;&gt;"", L375, "")</f>
        <v>2040</v>
      </c>
      <c r="N375" s="5">
        <f>IF(L375&lt;&gt;"", L375*20, "")</f>
        <v>40800</v>
      </c>
      <c r="O375" s="5">
        <f>IF(F375="Rural",N375*1.1,N375)</f>
        <v>40800</v>
      </c>
      <c r="P375" s="3">
        <v>9</v>
      </c>
    </row>
    <row r="376" spans="1:16" x14ac:dyDescent="0.25">
      <c r="A376" s="2" t="s">
        <v>208</v>
      </c>
      <c r="B376" s="2">
        <v>180046700</v>
      </c>
      <c r="C376" s="2" t="s">
        <v>2479</v>
      </c>
      <c r="D376" s="2" t="s">
        <v>11</v>
      </c>
      <c r="E376" s="2" t="str">
        <f>UPPER(Padron_Establecimiento[[#This Row],[Sector]])</f>
        <v>ESTATAL</v>
      </c>
      <c r="F376" s="2" t="s">
        <v>12</v>
      </c>
      <c r="G376" s="2" t="s">
        <v>2480</v>
      </c>
      <c r="H376" s="2" t="s">
        <v>2481</v>
      </c>
      <c r="I376" s="2">
        <v>0</v>
      </c>
      <c r="J376" s="3" t="s">
        <v>212</v>
      </c>
      <c r="K376" s="4">
        <v>27231</v>
      </c>
      <c r="L376" s="2">
        <v>4624</v>
      </c>
      <c r="M376">
        <f>IF(L376&lt;&gt;"", L376, "")</f>
        <v>4624</v>
      </c>
      <c r="N376" s="5">
        <f>IF(L376&lt;&gt;"", L376*20, "")</f>
        <v>92480</v>
      </c>
      <c r="O376" s="5">
        <f>IF(F376="Rural",N376*1.1,N376)</f>
        <v>101728.00000000001</v>
      </c>
      <c r="P376" s="3">
        <v>9</v>
      </c>
    </row>
    <row r="377" spans="1:16" x14ac:dyDescent="0.25">
      <c r="A377" s="2" t="s">
        <v>208</v>
      </c>
      <c r="B377" s="2">
        <v>180080600</v>
      </c>
      <c r="C377" s="2" t="s">
        <v>2664</v>
      </c>
      <c r="D377" s="2" t="s">
        <v>11</v>
      </c>
      <c r="E377" s="2" t="str">
        <f>UPPER(Padron_Establecimiento[[#This Row],[Sector]])</f>
        <v>ESTATAL</v>
      </c>
      <c r="F377" s="2" t="s">
        <v>12</v>
      </c>
      <c r="G377" s="2" t="s">
        <v>2665</v>
      </c>
      <c r="H377" s="2" t="s">
        <v>2481</v>
      </c>
      <c r="I377" s="2">
        <v>3782</v>
      </c>
      <c r="J377" s="3" t="s">
        <v>2666</v>
      </c>
      <c r="K377" s="4">
        <v>33553</v>
      </c>
      <c r="L377" s="2">
        <v>3223</v>
      </c>
      <c r="M377">
        <f>IF(L377&lt;&gt;"", L377, "")</f>
        <v>3223</v>
      </c>
      <c r="N377" s="5">
        <f>IF(L377&lt;&gt;"", L377*20, "")</f>
        <v>64460</v>
      </c>
      <c r="O377" s="5">
        <f>IF(F377="Rural",N377*1.1,N377)</f>
        <v>70906</v>
      </c>
      <c r="P377" s="3">
        <v>8</v>
      </c>
    </row>
    <row r="378" spans="1:16" x14ac:dyDescent="0.25">
      <c r="A378" s="2" t="s">
        <v>208</v>
      </c>
      <c r="B378" s="2">
        <v>180058500</v>
      </c>
      <c r="C378" s="2" t="s">
        <v>2797</v>
      </c>
      <c r="D378" s="2" t="s">
        <v>11</v>
      </c>
      <c r="E378" s="2" t="str">
        <f>UPPER(Padron_Establecimiento[[#This Row],[Sector]])</f>
        <v>ESTATAL</v>
      </c>
      <c r="F378" s="2" t="s">
        <v>12</v>
      </c>
      <c r="G378" s="2" t="s">
        <v>2798</v>
      </c>
      <c r="H378" s="2" t="s">
        <v>211</v>
      </c>
      <c r="I378" s="2">
        <v>0</v>
      </c>
      <c r="J378" s="3" t="s">
        <v>212</v>
      </c>
      <c r="K378" s="4">
        <v>31380</v>
      </c>
      <c r="L378" s="2">
        <v>1778</v>
      </c>
      <c r="M378">
        <f>IF(L378&lt;&gt;"", L378, "")</f>
        <v>1778</v>
      </c>
      <c r="N378" s="5">
        <f>IF(L378&lt;&gt;"", L378*20, "")</f>
        <v>35560</v>
      </c>
      <c r="O378" s="5">
        <f>IF(F378="Rural",N378*1.1,N378)</f>
        <v>39116</v>
      </c>
      <c r="P378" s="3">
        <v>9</v>
      </c>
    </row>
    <row r="379" spans="1:16" x14ac:dyDescent="0.25">
      <c r="A379" s="2" t="s">
        <v>208</v>
      </c>
      <c r="B379" s="2">
        <v>180044200</v>
      </c>
      <c r="C379" s="2" t="s">
        <v>2980</v>
      </c>
      <c r="D379" s="2" t="s">
        <v>11</v>
      </c>
      <c r="E379" s="2" t="str">
        <f>UPPER(Padron_Establecimiento[[#This Row],[Sector]])</f>
        <v>ESTATAL</v>
      </c>
      <c r="F379" s="2" t="s">
        <v>23</v>
      </c>
      <c r="G379" s="2" t="s">
        <v>2981</v>
      </c>
      <c r="H379" s="2" t="s">
        <v>2301</v>
      </c>
      <c r="I379" s="2">
        <v>379</v>
      </c>
      <c r="J379" s="3" t="s">
        <v>2982</v>
      </c>
      <c r="K379" s="4">
        <v>25353</v>
      </c>
      <c r="L379" s="2">
        <v>4169</v>
      </c>
      <c r="M379">
        <f>IF(L379&lt;&gt;"", L379, "")</f>
        <v>4169</v>
      </c>
      <c r="N379" s="5">
        <f>IF(L379&lt;&gt;"", L379*20, "")</f>
        <v>83380</v>
      </c>
      <c r="O379" s="5">
        <f>IF(F379="Rural",N379*1.1,N379)</f>
        <v>83380</v>
      </c>
      <c r="P379" s="3">
        <v>6</v>
      </c>
    </row>
    <row r="380" spans="1:16" x14ac:dyDescent="0.25">
      <c r="A380" s="2" t="s">
        <v>208</v>
      </c>
      <c r="B380" s="2">
        <v>180071500</v>
      </c>
      <c r="C380" s="2" t="s">
        <v>3006</v>
      </c>
      <c r="D380" s="2" t="s">
        <v>11</v>
      </c>
      <c r="E380" s="2" t="str">
        <f>UPPER(Padron_Establecimiento[[#This Row],[Sector]])</f>
        <v>ESTATAL</v>
      </c>
      <c r="F380" s="2" t="s">
        <v>23</v>
      </c>
      <c r="G380" s="2" t="s">
        <v>3007</v>
      </c>
      <c r="H380" s="2" t="s">
        <v>721</v>
      </c>
      <c r="I380" s="2"/>
      <c r="J380" s="3" t="s">
        <v>15</v>
      </c>
      <c r="K380" s="4">
        <v>27269</v>
      </c>
      <c r="L380" s="2">
        <v>3350</v>
      </c>
      <c r="M380">
        <f>IF(L380&lt;&gt;"", L380, "")</f>
        <v>3350</v>
      </c>
      <c r="N380" s="5">
        <f>IF(L380&lt;&gt;"", L380*20, "")</f>
        <v>67000</v>
      </c>
      <c r="O380" s="5">
        <f>IF(F380="Rural",N380*1.1,N380)</f>
        <v>67000</v>
      </c>
      <c r="P380" s="3">
        <v>8</v>
      </c>
    </row>
    <row r="381" spans="1:16" x14ac:dyDescent="0.25">
      <c r="A381" s="2" t="s">
        <v>208</v>
      </c>
      <c r="B381" s="2">
        <v>180052400</v>
      </c>
      <c r="C381" s="2" t="s">
        <v>3044</v>
      </c>
      <c r="D381" s="2" t="s">
        <v>11</v>
      </c>
      <c r="E381" s="2" t="str">
        <f>UPPER(Padron_Establecimiento[[#This Row],[Sector]])</f>
        <v>ESTATAL</v>
      </c>
      <c r="F381" s="2" t="s">
        <v>23</v>
      </c>
      <c r="G381" s="2" t="s">
        <v>3045</v>
      </c>
      <c r="H381" s="2" t="s">
        <v>3046</v>
      </c>
      <c r="I381" s="2">
        <v>3772</v>
      </c>
      <c r="J381" s="3" t="s">
        <v>3047</v>
      </c>
      <c r="K381" s="4">
        <v>22993</v>
      </c>
      <c r="L381" s="2">
        <v>2579</v>
      </c>
      <c r="M381">
        <f>IF(L381&lt;&gt;"", L381, "")</f>
        <v>2579</v>
      </c>
      <c r="N381" s="5">
        <f>IF(L381&lt;&gt;"", L381*20, "")</f>
        <v>51580</v>
      </c>
      <c r="O381" s="5">
        <f>IF(F381="Rural",N381*1.1,N381)</f>
        <v>51580</v>
      </c>
      <c r="P381" s="3">
        <v>10</v>
      </c>
    </row>
    <row r="382" spans="1:16" x14ac:dyDescent="0.25">
      <c r="A382" s="2" t="s">
        <v>208</v>
      </c>
      <c r="B382" s="2">
        <v>180063900</v>
      </c>
      <c r="C382" s="2" t="s">
        <v>3113</v>
      </c>
      <c r="D382" s="2" t="s">
        <v>11</v>
      </c>
      <c r="E382" s="2" t="str">
        <f>UPPER(Padron_Establecimiento[[#This Row],[Sector]])</f>
        <v>ESTATAL</v>
      </c>
      <c r="F382" s="2" t="s">
        <v>23</v>
      </c>
      <c r="G382" s="2" t="s">
        <v>3114</v>
      </c>
      <c r="H382" s="2" t="s">
        <v>2301</v>
      </c>
      <c r="I382" s="2">
        <v>379</v>
      </c>
      <c r="J382" s="3" t="s">
        <v>3115</v>
      </c>
      <c r="K382" s="4">
        <v>22970</v>
      </c>
      <c r="L382" s="2">
        <v>4433</v>
      </c>
      <c r="M382">
        <f>IF(L382&lt;&gt;"", L382, "")</f>
        <v>4433</v>
      </c>
      <c r="N382" s="5">
        <f>IF(L382&lt;&gt;"", L382*20, "")</f>
        <v>88660</v>
      </c>
      <c r="O382" s="5">
        <f>IF(F382="Rural",N382*1.1,N382)</f>
        <v>88660</v>
      </c>
      <c r="P382" s="3">
        <v>6</v>
      </c>
    </row>
    <row r="383" spans="1:16" x14ac:dyDescent="0.25">
      <c r="A383" s="2" t="s">
        <v>38</v>
      </c>
      <c r="B383" s="2">
        <v>300142200</v>
      </c>
      <c r="C383" s="2" t="s">
        <v>39</v>
      </c>
      <c r="D383" s="2" t="s">
        <v>11</v>
      </c>
      <c r="E383" s="2" t="str">
        <f>UPPER(Padron_Establecimiento[[#This Row],[Sector]])</f>
        <v>ESTATAL</v>
      </c>
      <c r="F383" s="2" t="s">
        <v>23</v>
      </c>
      <c r="G383" s="2" t="s">
        <v>40</v>
      </c>
      <c r="H383" s="2" t="s">
        <v>41</v>
      </c>
      <c r="I383" s="2">
        <v>3456</v>
      </c>
      <c r="J383" s="3" t="s">
        <v>42</v>
      </c>
      <c r="K383" s="4">
        <v>20778</v>
      </c>
      <c r="L383" s="2">
        <v>3018</v>
      </c>
      <c r="M383">
        <f>IF(L383&lt;&gt;"", L383, "")</f>
        <v>3018</v>
      </c>
      <c r="N383" s="5">
        <f>IF(L383&lt;&gt;"", L383*20, "")</f>
        <v>60360</v>
      </c>
      <c r="O383" s="5">
        <f>IF(F383="Rural",N383*1.1,N383)</f>
        <v>60360</v>
      </c>
      <c r="P383" s="3">
        <v>5</v>
      </c>
    </row>
    <row r="384" spans="1:16" x14ac:dyDescent="0.25">
      <c r="A384" s="2" t="s">
        <v>38</v>
      </c>
      <c r="B384" s="2">
        <v>300086400</v>
      </c>
      <c r="C384" s="2" t="s">
        <v>181</v>
      </c>
      <c r="D384" s="2" t="s">
        <v>11</v>
      </c>
      <c r="E384" s="2" t="str">
        <f>UPPER(Padron_Establecimiento[[#This Row],[Sector]])</f>
        <v>ESTATAL</v>
      </c>
      <c r="F384" s="2" t="s">
        <v>12</v>
      </c>
      <c r="G384" s="2" t="s">
        <v>182</v>
      </c>
      <c r="H384" s="2" t="s">
        <v>183</v>
      </c>
      <c r="I384" s="2">
        <v>3447</v>
      </c>
      <c r="J384" s="3" t="s">
        <v>184</v>
      </c>
      <c r="K384" s="4">
        <v>32189</v>
      </c>
      <c r="L384" s="2">
        <v>1523</v>
      </c>
      <c r="M384">
        <f>IF(L384&lt;&gt;"", L384, "")</f>
        <v>1523</v>
      </c>
      <c r="N384" s="5">
        <f>IF(L384&lt;&gt;"", L384*20, "")</f>
        <v>30460</v>
      </c>
      <c r="O384" s="5">
        <f>IF(F384="Rural",N384*1.1,N384)</f>
        <v>33506</v>
      </c>
      <c r="P384" s="3">
        <v>5</v>
      </c>
    </row>
    <row r="385" spans="1:16" x14ac:dyDescent="0.25">
      <c r="A385" s="2" t="s">
        <v>38</v>
      </c>
      <c r="B385" s="2">
        <v>300037200</v>
      </c>
      <c r="C385" s="2" t="s">
        <v>312</v>
      </c>
      <c r="D385" s="2" t="s">
        <v>11</v>
      </c>
      <c r="E385" s="2" t="str">
        <f>UPPER(Padron_Establecimiento[[#This Row],[Sector]])</f>
        <v>ESTATAL</v>
      </c>
      <c r="F385" s="2" t="s">
        <v>23</v>
      </c>
      <c r="G385" s="2" t="s">
        <v>313</v>
      </c>
      <c r="H385" s="2" t="s">
        <v>314</v>
      </c>
      <c r="I385" s="2">
        <v>3446</v>
      </c>
      <c r="J385" s="3" t="s">
        <v>315</v>
      </c>
      <c r="K385" s="4">
        <v>28616</v>
      </c>
      <c r="L385" s="2">
        <v>3467</v>
      </c>
      <c r="M385">
        <f>IF(L385&lt;&gt;"", L385, "")</f>
        <v>3467</v>
      </c>
      <c r="N385" s="5">
        <f>IF(L385&lt;&gt;"", L385*20, "")</f>
        <v>69340</v>
      </c>
      <c r="O385" s="5">
        <f>IF(F385="Rural",N385*1.1,N385)</f>
        <v>69340</v>
      </c>
      <c r="P385" s="3">
        <v>4</v>
      </c>
    </row>
    <row r="386" spans="1:16" x14ac:dyDescent="0.25">
      <c r="A386" s="2" t="s">
        <v>38</v>
      </c>
      <c r="B386" s="2">
        <v>300020500</v>
      </c>
      <c r="C386" s="2" t="s">
        <v>373</v>
      </c>
      <c r="D386" s="2" t="s">
        <v>11</v>
      </c>
      <c r="E386" s="2" t="str">
        <f>UPPER(Padron_Establecimiento[[#This Row],[Sector]])</f>
        <v>ESTATAL</v>
      </c>
      <c r="F386" s="2" t="s">
        <v>12</v>
      </c>
      <c r="G386" s="2" t="s">
        <v>374</v>
      </c>
      <c r="H386" s="2" t="s">
        <v>375</v>
      </c>
      <c r="I386" s="2">
        <v>3442</v>
      </c>
      <c r="J386" s="3" t="s">
        <v>376</v>
      </c>
      <c r="K386" s="4">
        <v>29373</v>
      </c>
      <c r="L386" s="2">
        <v>4713</v>
      </c>
      <c r="M386">
        <f>IF(L386&lt;&gt;"", L386, "")</f>
        <v>4713</v>
      </c>
      <c r="N386" s="5">
        <f>IF(L386&lt;&gt;"", L386*20, "")</f>
        <v>94260</v>
      </c>
      <c r="O386" s="5">
        <f>IF(F386="Rural",N386*1.1,N386)</f>
        <v>103686.00000000001</v>
      </c>
      <c r="P386" s="3">
        <v>8</v>
      </c>
    </row>
    <row r="387" spans="1:16" x14ac:dyDescent="0.25">
      <c r="A387" s="2" t="s">
        <v>38</v>
      </c>
      <c r="B387" s="2">
        <v>300072000</v>
      </c>
      <c r="C387" s="2" t="s">
        <v>470</v>
      </c>
      <c r="D387" s="2" t="s">
        <v>11</v>
      </c>
      <c r="E387" s="2" t="str">
        <f>UPPER(Padron_Establecimiento[[#This Row],[Sector]])</f>
        <v>ESTATAL</v>
      </c>
      <c r="F387" s="2" t="s">
        <v>12</v>
      </c>
      <c r="G387" s="2" t="s">
        <v>471</v>
      </c>
      <c r="H387" s="2" t="s">
        <v>472</v>
      </c>
      <c r="I387" s="2"/>
      <c r="J387" s="3" t="s">
        <v>15</v>
      </c>
      <c r="K387" s="4">
        <v>28612</v>
      </c>
      <c r="L387" s="2">
        <v>2477</v>
      </c>
      <c r="M387">
        <f>IF(L387&lt;&gt;"", L387, "")</f>
        <v>2477</v>
      </c>
      <c r="N387" s="5">
        <f>IF(L387&lt;&gt;"", L387*20, "")</f>
        <v>49540</v>
      </c>
      <c r="O387" s="5">
        <f>IF(F387="Rural",N387*1.1,N387)</f>
        <v>54494.000000000007</v>
      </c>
      <c r="P387" s="3">
        <v>5</v>
      </c>
    </row>
    <row r="388" spans="1:16" x14ac:dyDescent="0.25">
      <c r="A388" s="2" t="s">
        <v>38</v>
      </c>
      <c r="B388" s="2">
        <v>300110200</v>
      </c>
      <c r="C388" s="2" t="s">
        <v>553</v>
      </c>
      <c r="D388" s="2" t="s">
        <v>11</v>
      </c>
      <c r="E388" s="2" t="str">
        <f>UPPER(Padron_Establecimiento[[#This Row],[Sector]])</f>
        <v>ESTATAL</v>
      </c>
      <c r="F388" s="2" t="s">
        <v>12</v>
      </c>
      <c r="G388" s="2" t="s">
        <v>554</v>
      </c>
      <c r="H388" s="2" t="s">
        <v>555</v>
      </c>
      <c r="I388" s="2"/>
      <c r="J388" s="3" t="s">
        <v>15</v>
      </c>
      <c r="K388" s="4">
        <v>21359</v>
      </c>
      <c r="L388" s="2">
        <v>4087</v>
      </c>
      <c r="M388">
        <f>IF(L388&lt;&gt;"", L388, "")</f>
        <v>4087</v>
      </c>
      <c r="N388" s="5">
        <f>IF(L388&lt;&gt;"", L388*20, "")</f>
        <v>81740</v>
      </c>
      <c r="O388" s="5">
        <f>IF(F388="Rural",N388*1.1,N388)</f>
        <v>89914</v>
      </c>
      <c r="P388" s="3">
        <v>5</v>
      </c>
    </row>
    <row r="389" spans="1:16" x14ac:dyDescent="0.25">
      <c r="A389" s="2" t="s">
        <v>38</v>
      </c>
      <c r="B389" s="2">
        <v>300108600</v>
      </c>
      <c r="C389" s="2" t="s">
        <v>649</v>
      </c>
      <c r="D389" s="2" t="s">
        <v>11</v>
      </c>
      <c r="E389" s="2" t="str">
        <f>UPPER(Padron_Establecimiento[[#This Row],[Sector]])</f>
        <v>ESTATAL</v>
      </c>
      <c r="F389" s="2" t="s">
        <v>23</v>
      </c>
      <c r="G389" s="2" t="s">
        <v>650</v>
      </c>
      <c r="H389" s="2" t="s">
        <v>651</v>
      </c>
      <c r="I389" s="2">
        <v>3444</v>
      </c>
      <c r="J389" s="3" t="s">
        <v>652</v>
      </c>
      <c r="K389" s="4">
        <v>25233</v>
      </c>
      <c r="L389" s="2">
        <v>4552</v>
      </c>
      <c r="M389">
        <f>IF(L389&lt;&gt;"", L389, "")</f>
        <v>4552</v>
      </c>
      <c r="N389" s="5">
        <f>IF(L389&lt;&gt;"", L389*20, "")</f>
        <v>91040</v>
      </c>
      <c r="O389" s="5">
        <f>IF(F389="Rural",N389*1.1,N389)</f>
        <v>91040</v>
      </c>
      <c r="P389" s="3">
        <v>5</v>
      </c>
    </row>
    <row r="390" spans="1:16" x14ac:dyDescent="0.25">
      <c r="A390" s="2" t="s">
        <v>38</v>
      </c>
      <c r="B390" s="2">
        <v>300056900</v>
      </c>
      <c r="C390" s="2" t="s">
        <v>701</v>
      </c>
      <c r="D390" s="2" t="s">
        <v>11</v>
      </c>
      <c r="E390" s="2" t="str">
        <f>UPPER(Padron_Establecimiento[[#This Row],[Sector]])</f>
        <v>ESTATAL</v>
      </c>
      <c r="F390" s="2" t="s">
        <v>12</v>
      </c>
      <c r="G390" s="2" t="s">
        <v>702</v>
      </c>
      <c r="H390" s="2" t="s">
        <v>703</v>
      </c>
      <c r="I390" s="2">
        <v>0</v>
      </c>
      <c r="J390" s="3" t="s">
        <v>212</v>
      </c>
      <c r="K390" s="4">
        <v>31012</v>
      </c>
      <c r="L390" s="2">
        <v>2809</v>
      </c>
      <c r="M390">
        <f>IF(L390&lt;&gt;"", L390, "")</f>
        <v>2809</v>
      </c>
      <c r="N390" s="5">
        <f>IF(L390&lt;&gt;"", L390*20, "")</f>
        <v>56180</v>
      </c>
      <c r="O390" s="5">
        <f>IF(F390="Rural",N390*1.1,N390)</f>
        <v>61798.000000000007</v>
      </c>
      <c r="P390" s="3">
        <v>3</v>
      </c>
    </row>
    <row r="391" spans="1:16" x14ac:dyDescent="0.25">
      <c r="A391" s="2" t="s">
        <v>38</v>
      </c>
      <c r="B391" s="2">
        <v>300056700</v>
      </c>
      <c r="C391" s="2" t="s">
        <v>738</v>
      </c>
      <c r="D391" s="2" t="s">
        <v>11</v>
      </c>
      <c r="E391" s="2" t="str">
        <f>UPPER(Padron_Establecimiento[[#This Row],[Sector]])</f>
        <v>ESTATAL</v>
      </c>
      <c r="F391" s="2" t="s">
        <v>23</v>
      </c>
      <c r="G391" s="2" t="s">
        <v>739</v>
      </c>
      <c r="H391" s="2" t="s">
        <v>740</v>
      </c>
      <c r="I391" s="2">
        <v>3454</v>
      </c>
      <c r="J391" s="3" t="s">
        <v>741</v>
      </c>
      <c r="K391" s="4">
        <v>22324</v>
      </c>
      <c r="L391" s="2">
        <v>4281</v>
      </c>
      <c r="M391">
        <f>IF(L391&lt;&gt;"", L391, "")</f>
        <v>4281</v>
      </c>
      <c r="N391" s="5">
        <f>IF(L391&lt;&gt;"", L391*20, "")</f>
        <v>85620</v>
      </c>
      <c r="O391" s="5">
        <f>IF(F391="Rural",N391*1.1,N391)</f>
        <v>85620</v>
      </c>
      <c r="P391" s="3">
        <v>7</v>
      </c>
    </row>
    <row r="392" spans="1:16" x14ac:dyDescent="0.25">
      <c r="A392" s="2" t="s">
        <v>38</v>
      </c>
      <c r="B392" s="2">
        <v>300068500</v>
      </c>
      <c r="C392" s="2" t="s">
        <v>877</v>
      </c>
      <c r="D392" s="2" t="s">
        <v>11</v>
      </c>
      <c r="E392" s="2" t="str">
        <f>UPPER(Padron_Establecimiento[[#This Row],[Sector]])</f>
        <v>ESTATAL</v>
      </c>
      <c r="F392" s="2" t="s">
        <v>12</v>
      </c>
      <c r="G392" s="2" t="s">
        <v>878</v>
      </c>
      <c r="H392" s="2" t="s">
        <v>879</v>
      </c>
      <c r="I392" s="2"/>
      <c r="J392" s="3" t="s">
        <v>15</v>
      </c>
      <c r="K392" s="4">
        <v>23398</v>
      </c>
      <c r="L392" s="2">
        <v>4207</v>
      </c>
      <c r="M392">
        <f>IF(L392&lt;&gt;"", L392, "")</f>
        <v>4207</v>
      </c>
      <c r="N392" s="5">
        <f>IF(L392&lt;&gt;"", L392*20, "")</f>
        <v>84140</v>
      </c>
      <c r="O392" s="5">
        <f>IF(F392="Rural",N392*1.1,N392)</f>
        <v>92554.000000000015</v>
      </c>
      <c r="P392" s="3">
        <v>10</v>
      </c>
    </row>
    <row r="393" spans="1:16" x14ac:dyDescent="0.25">
      <c r="A393" s="2" t="s">
        <v>38</v>
      </c>
      <c r="B393" s="2">
        <v>300013800</v>
      </c>
      <c r="C393" s="2" t="s">
        <v>967</v>
      </c>
      <c r="D393" s="2" t="s">
        <v>11</v>
      </c>
      <c r="E393" s="2" t="str">
        <f>UPPER(Padron_Establecimiento[[#This Row],[Sector]])</f>
        <v>ESTATAL</v>
      </c>
      <c r="F393" s="2" t="s">
        <v>23</v>
      </c>
      <c r="G393" s="2" t="s">
        <v>968</v>
      </c>
      <c r="H393" s="2" t="s">
        <v>969</v>
      </c>
      <c r="I393" s="2">
        <v>343</v>
      </c>
      <c r="J393" s="3" t="s">
        <v>970</v>
      </c>
      <c r="K393" s="4">
        <v>30534</v>
      </c>
      <c r="L393" s="2">
        <v>4453</v>
      </c>
      <c r="M393">
        <f>IF(L393&lt;&gt;"", L393, "")</f>
        <v>4453</v>
      </c>
      <c r="N393" s="5">
        <f>IF(L393&lt;&gt;"", L393*20, "")</f>
        <v>89060</v>
      </c>
      <c r="O393" s="5">
        <f>IF(F393="Rural",N393*1.1,N393)</f>
        <v>89060</v>
      </c>
      <c r="P393" s="3">
        <v>6</v>
      </c>
    </row>
    <row r="394" spans="1:16" x14ac:dyDescent="0.25">
      <c r="A394" s="2" t="s">
        <v>38</v>
      </c>
      <c r="B394" s="2">
        <v>300016500</v>
      </c>
      <c r="C394" s="2" t="s">
        <v>1003</v>
      </c>
      <c r="D394" s="2" t="s">
        <v>11</v>
      </c>
      <c r="E394" s="2" t="str">
        <f>UPPER(Padron_Establecimiento[[#This Row],[Sector]])</f>
        <v>ESTATAL</v>
      </c>
      <c r="F394" s="2" t="s">
        <v>12</v>
      </c>
      <c r="G394" s="2" t="s">
        <v>1004</v>
      </c>
      <c r="H394" s="2" t="s">
        <v>1005</v>
      </c>
      <c r="I394" s="2"/>
      <c r="J394" s="3" t="s">
        <v>15</v>
      </c>
      <c r="K394" s="4">
        <v>30123</v>
      </c>
      <c r="L394" s="2">
        <v>2943</v>
      </c>
      <c r="M394">
        <f>IF(L394&lt;&gt;"", L394, "")</f>
        <v>2943</v>
      </c>
      <c r="N394" s="5">
        <f>IF(L394&lt;&gt;"", L394*20, "")</f>
        <v>58860</v>
      </c>
      <c r="O394" s="5">
        <f>IF(F394="Rural",N394*1.1,N394)</f>
        <v>64746.000000000007</v>
      </c>
      <c r="P394" s="3">
        <v>8</v>
      </c>
    </row>
    <row r="395" spans="1:16" x14ac:dyDescent="0.25">
      <c r="A395" s="2" t="s">
        <v>38</v>
      </c>
      <c r="B395" s="2">
        <v>300154300</v>
      </c>
      <c r="C395" s="2" t="s">
        <v>1025</v>
      </c>
      <c r="D395" s="2" t="s">
        <v>11</v>
      </c>
      <c r="E395" s="2" t="str">
        <f>UPPER(Padron_Establecimiento[[#This Row],[Sector]])</f>
        <v>ESTATAL</v>
      </c>
      <c r="F395" s="2" t="s">
        <v>23</v>
      </c>
      <c r="G395" s="2" t="s">
        <v>1026</v>
      </c>
      <c r="H395" s="2" t="s">
        <v>314</v>
      </c>
      <c r="I395" s="2">
        <v>3446</v>
      </c>
      <c r="J395" s="3" t="s">
        <v>1027</v>
      </c>
      <c r="K395" s="4">
        <v>34450</v>
      </c>
      <c r="L395" s="2">
        <v>2588</v>
      </c>
      <c r="M395">
        <f>IF(L395&lt;&gt;"", L395, "")</f>
        <v>2588</v>
      </c>
      <c r="N395" s="5">
        <f>IF(L395&lt;&gt;"", L395*20, "")</f>
        <v>51760</v>
      </c>
      <c r="O395" s="5">
        <f>IF(F395="Rural",N395*1.1,N395)</f>
        <v>51760</v>
      </c>
      <c r="P395" s="3">
        <v>10</v>
      </c>
    </row>
    <row r="396" spans="1:16" x14ac:dyDescent="0.25">
      <c r="A396" s="2" t="s">
        <v>38</v>
      </c>
      <c r="B396" s="2">
        <v>300054200</v>
      </c>
      <c r="C396" s="2" t="s">
        <v>1050</v>
      </c>
      <c r="D396" s="2" t="s">
        <v>11</v>
      </c>
      <c r="E396" s="2" t="str">
        <f>UPPER(Padron_Establecimiento[[#This Row],[Sector]])</f>
        <v>ESTATAL</v>
      </c>
      <c r="F396" s="2" t="s">
        <v>12</v>
      </c>
      <c r="G396" s="2" t="s">
        <v>1051</v>
      </c>
      <c r="H396" s="2" t="s">
        <v>1052</v>
      </c>
      <c r="I396" s="2">
        <v>0</v>
      </c>
      <c r="J396" s="3" t="s">
        <v>212</v>
      </c>
      <c r="K396" s="4">
        <v>24314</v>
      </c>
      <c r="L396" s="2">
        <v>2378</v>
      </c>
      <c r="M396">
        <f>IF(L396&lt;&gt;"", L396, "")</f>
        <v>2378</v>
      </c>
      <c r="N396" s="5">
        <f>IF(L396&lt;&gt;"", L396*20, "")</f>
        <v>47560</v>
      </c>
      <c r="O396" s="5">
        <f>IF(F396="Rural",N396*1.1,N396)</f>
        <v>52316.000000000007</v>
      </c>
      <c r="P396" s="3">
        <v>10</v>
      </c>
    </row>
    <row r="397" spans="1:16" x14ac:dyDescent="0.25">
      <c r="A397" s="2" t="s">
        <v>38</v>
      </c>
      <c r="B397" s="2">
        <v>300100700</v>
      </c>
      <c r="C397" s="2" t="s">
        <v>1295</v>
      </c>
      <c r="D397" s="2" t="s">
        <v>11</v>
      </c>
      <c r="E397" s="2" t="str">
        <f>UPPER(Padron_Establecimiento[[#This Row],[Sector]])</f>
        <v>ESTATAL</v>
      </c>
      <c r="F397" s="2" t="s">
        <v>12</v>
      </c>
      <c r="G397" s="2" t="s">
        <v>1296</v>
      </c>
      <c r="H397" s="2" t="s">
        <v>740</v>
      </c>
      <c r="I397" s="2"/>
      <c r="J397" s="3" t="s">
        <v>15</v>
      </c>
      <c r="K397" s="4">
        <v>31312</v>
      </c>
      <c r="L397" s="2">
        <v>3467</v>
      </c>
      <c r="M397">
        <f>IF(L397&lt;&gt;"", L397, "")</f>
        <v>3467</v>
      </c>
      <c r="N397" s="5">
        <f>IF(L397&lt;&gt;"", L397*20, "")</f>
        <v>69340</v>
      </c>
      <c r="O397" s="5">
        <f>IF(F397="Rural",N397*1.1,N397)</f>
        <v>76274</v>
      </c>
      <c r="P397" s="3">
        <v>7</v>
      </c>
    </row>
    <row r="398" spans="1:16" x14ac:dyDescent="0.25">
      <c r="A398" s="2" t="s">
        <v>38</v>
      </c>
      <c r="B398" s="2">
        <v>300087900</v>
      </c>
      <c r="C398" s="2" t="s">
        <v>1417</v>
      </c>
      <c r="D398" s="2" t="s">
        <v>11</v>
      </c>
      <c r="E398" s="2" t="str">
        <f>UPPER(Padron_Establecimiento[[#This Row],[Sector]])</f>
        <v>ESTATAL</v>
      </c>
      <c r="F398" s="2" t="s">
        <v>12</v>
      </c>
      <c r="G398" s="2" t="s">
        <v>1418</v>
      </c>
      <c r="H398" s="2" t="s">
        <v>1419</v>
      </c>
      <c r="I398" s="2">
        <v>3435</v>
      </c>
      <c r="J398" s="3" t="s">
        <v>1420</v>
      </c>
      <c r="K398" s="4">
        <v>28948</v>
      </c>
      <c r="L398" s="2">
        <v>1557</v>
      </c>
      <c r="M398">
        <f>IF(L398&lt;&gt;"", L398, "")</f>
        <v>1557</v>
      </c>
      <c r="N398" s="5">
        <f>IF(L398&lt;&gt;"", L398*20, "")</f>
        <v>31140</v>
      </c>
      <c r="O398" s="5">
        <f>IF(F398="Rural",N398*1.1,N398)</f>
        <v>34254</v>
      </c>
      <c r="P398" s="3">
        <v>10</v>
      </c>
    </row>
    <row r="399" spans="1:16" x14ac:dyDescent="0.25">
      <c r="A399" s="2" t="s">
        <v>38</v>
      </c>
      <c r="B399" s="2">
        <v>300125600</v>
      </c>
      <c r="C399" s="2" t="s">
        <v>1433</v>
      </c>
      <c r="D399" s="2" t="s">
        <v>11</v>
      </c>
      <c r="E399" s="2" t="str">
        <f>UPPER(Padron_Establecimiento[[#This Row],[Sector]])</f>
        <v>ESTATAL</v>
      </c>
      <c r="F399" s="2" t="s">
        <v>23</v>
      </c>
      <c r="G399" s="2" t="s">
        <v>1434</v>
      </c>
      <c r="H399" s="2" t="s">
        <v>1435</v>
      </c>
      <c r="I399" s="2"/>
      <c r="J399" s="3" t="s">
        <v>1436</v>
      </c>
      <c r="K399" s="4">
        <v>25368</v>
      </c>
      <c r="L399" s="2">
        <v>3666</v>
      </c>
      <c r="M399">
        <f>IF(L399&lt;&gt;"", L399, "")</f>
        <v>3666</v>
      </c>
      <c r="N399" s="5">
        <f>IF(L399&lt;&gt;"", L399*20, "")</f>
        <v>73320</v>
      </c>
      <c r="O399" s="5">
        <f>IF(F399="Rural",N399*1.1,N399)</f>
        <v>73320</v>
      </c>
      <c r="P399" s="3">
        <v>8</v>
      </c>
    </row>
    <row r="400" spans="1:16" x14ac:dyDescent="0.25">
      <c r="A400" s="2" t="s">
        <v>38</v>
      </c>
      <c r="B400" s="2">
        <v>300025200</v>
      </c>
      <c r="C400" s="2" t="s">
        <v>1663</v>
      </c>
      <c r="D400" s="2" t="s">
        <v>11</v>
      </c>
      <c r="E400" s="2" t="str">
        <f>UPPER(Padron_Establecimiento[[#This Row],[Sector]])</f>
        <v>ESTATAL</v>
      </c>
      <c r="F400" s="2" t="s">
        <v>23</v>
      </c>
      <c r="G400" s="2" t="s">
        <v>1664</v>
      </c>
      <c r="H400" s="2" t="s">
        <v>472</v>
      </c>
      <c r="I400" s="2">
        <v>-3436</v>
      </c>
      <c r="J400" s="3" t="s">
        <v>1665</v>
      </c>
      <c r="K400" s="4">
        <v>25382</v>
      </c>
      <c r="L400" s="2">
        <v>2550</v>
      </c>
      <c r="M400">
        <f>IF(L400&lt;&gt;"", L400, "")</f>
        <v>2550</v>
      </c>
      <c r="N400" s="5">
        <f>IF(L400&lt;&gt;"", L400*20, "")</f>
        <v>51000</v>
      </c>
      <c r="O400" s="5">
        <f>IF(F400="Rural",N400*1.1,N400)</f>
        <v>51000</v>
      </c>
      <c r="P400" s="3">
        <v>10</v>
      </c>
    </row>
    <row r="401" spans="1:16" x14ac:dyDescent="0.25">
      <c r="A401" s="2" t="s">
        <v>38</v>
      </c>
      <c r="B401" s="2">
        <v>300106500</v>
      </c>
      <c r="C401" s="2" t="s">
        <v>1757</v>
      </c>
      <c r="D401" s="2" t="s">
        <v>11</v>
      </c>
      <c r="E401" s="2" t="str">
        <f>UPPER(Padron_Establecimiento[[#This Row],[Sector]])</f>
        <v>ESTATAL</v>
      </c>
      <c r="F401" s="2" t="s">
        <v>12</v>
      </c>
      <c r="G401" s="2" t="s">
        <v>1758</v>
      </c>
      <c r="H401" s="2" t="s">
        <v>1759</v>
      </c>
      <c r="I401" s="2">
        <v>0</v>
      </c>
      <c r="J401" s="3" t="s">
        <v>212</v>
      </c>
      <c r="K401" s="4">
        <v>31864</v>
      </c>
      <c r="L401" s="2">
        <v>2063</v>
      </c>
      <c r="M401">
        <f>IF(L401&lt;&gt;"", L401, "")</f>
        <v>2063</v>
      </c>
      <c r="N401" s="5">
        <f>IF(L401&lt;&gt;"", L401*20, "")</f>
        <v>41260</v>
      </c>
      <c r="O401" s="5">
        <f>IF(F401="Rural",N401*1.1,N401)</f>
        <v>45386.000000000007</v>
      </c>
      <c r="P401" s="3">
        <v>5</v>
      </c>
    </row>
    <row r="402" spans="1:16" x14ac:dyDescent="0.25">
      <c r="A402" s="2" t="s">
        <v>38</v>
      </c>
      <c r="B402" s="2">
        <v>300106300</v>
      </c>
      <c r="C402" s="2" t="s">
        <v>1781</v>
      </c>
      <c r="D402" s="2" t="s">
        <v>11</v>
      </c>
      <c r="E402" s="2" t="str">
        <f>UPPER(Padron_Establecimiento[[#This Row],[Sector]])</f>
        <v>ESTATAL</v>
      </c>
      <c r="F402" s="2" t="s">
        <v>12</v>
      </c>
      <c r="G402" s="2" t="s">
        <v>1782</v>
      </c>
      <c r="H402" s="2" t="s">
        <v>1759</v>
      </c>
      <c r="I402" s="2">
        <v>0</v>
      </c>
      <c r="J402" s="3" t="s">
        <v>212</v>
      </c>
      <c r="K402" s="4">
        <v>20722</v>
      </c>
      <c r="L402" s="2">
        <v>3650</v>
      </c>
      <c r="M402">
        <f>IF(L402&lt;&gt;"", L402, "")</f>
        <v>3650</v>
      </c>
      <c r="N402" s="5">
        <f>IF(L402&lt;&gt;"", L402*20, "")</f>
        <v>73000</v>
      </c>
      <c r="O402" s="5">
        <f>IF(F402="Rural",N402*1.1,N402)</f>
        <v>80300</v>
      </c>
      <c r="P402" s="3">
        <v>9</v>
      </c>
    </row>
    <row r="403" spans="1:16" x14ac:dyDescent="0.25">
      <c r="A403" s="2" t="s">
        <v>38</v>
      </c>
      <c r="B403" s="2">
        <v>300058300</v>
      </c>
      <c r="C403" s="2" t="s">
        <v>1816</v>
      </c>
      <c r="D403" s="2" t="s">
        <v>11</v>
      </c>
      <c r="E403" s="2" t="str">
        <f>UPPER(Padron_Establecimiento[[#This Row],[Sector]])</f>
        <v>ESTATAL</v>
      </c>
      <c r="F403" s="2" t="s">
        <v>12</v>
      </c>
      <c r="G403" s="2" t="s">
        <v>1817</v>
      </c>
      <c r="H403" s="2" t="s">
        <v>1818</v>
      </c>
      <c r="I403" s="2"/>
      <c r="J403" s="3" t="s">
        <v>15</v>
      </c>
      <c r="K403" s="4">
        <v>29514</v>
      </c>
      <c r="L403" s="2">
        <v>3204</v>
      </c>
      <c r="M403">
        <f>IF(L403&lt;&gt;"", L403, "")</f>
        <v>3204</v>
      </c>
      <c r="N403" s="5">
        <f>IF(L403&lt;&gt;"", L403*20, "")</f>
        <v>64080</v>
      </c>
      <c r="O403" s="5">
        <f>IF(F403="Rural",N403*1.1,N403)</f>
        <v>70488</v>
      </c>
      <c r="P403" s="3">
        <v>7</v>
      </c>
    </row>
    <row r="404" spans="1:16" x14ac:dyDescent="0.25">
      <c r="A404" s="2" t="s">
        <v>38</v>
      </c>
      <c r="B404" s="2">
        <v>300068800</v>
      </c>
      <c r="C404" s="2" t="s">
        <v>1909</v>
      </c>
      <c r="D404" s="2" t="s">
        <v>11</v>
      </c>
      <c r="E404" s="2" t="str">
        <f>UPPER(Padron_Establecimiento[[#This Row],[Sector]])</f>
        <v>ESTATAL</v>
      </c>
      <c r="F404" s="2" t="s">
        <v>12</v>
      </c>
      <c r="G404" s="2" t="s">
        <v>1910</v>
      </c>
      <c r="H404" s="2" t="s">
        <v>1911</v>
      </c>
      <c r="I404" s="2"/>
      <c r="J404" s="3" t="s">
        <v>15</v>
      </c>
      <c r="K404" s="4">
        <v>28349</v>
      </c>
      <c r="L404" s="2">
        <v>2057</v>
      </c>
      <c r="M404">
        <f>IF(L404&lt;&gt;"", L404, "")</f>
        <v>2057</v>
      </c>
      <c r="N404" s="5">
        <f>IF(L404&lt;&gt;"", L404*20, "")</f>
        <v>41140</v>
      </c>
      <c r="O404" s="5">
        <f>IF(F404="Rural",N404*1.1,N404)</f>
        <v>45254.000000000007</v>
      </c>
      <c r="P404" s="3">
        <v>9</v>
      </c>
    </row>
    <row r="405" spans="1:16" x14ac:dyDescent="0.25">
      <c r="A405" s="2" t="s">
        <v>38</v>
      </c>
      <c r="B405" s="2">
        <v>300032400</v>
      </c>
      <c r="C405" s="2" t="s">
        <v>1916</v>
      </c>
      <c r="D405" s="2" t="s">
        <v>11</v>
      </c>
      <c r="E405" s="2" t="str">
        <f>UPPER(Padron_Establecimiento[[#This Row],[Sector]])</f>
        <v>ESTATAL</v>
      </c>
      <c r="F405" s="2" t="s">
        <v>12</v>
      </c>
      <c r="G405" s="2" t="s">
        <v>1917</v>
      </c>
      <c r="H405" s="2" t="s">
        <v>314</v>
      </c>
      <c r="I405" s="2">
        <v>0</v>
      </c>
      <c r="J405" s="3" t="s">
        <v>212</v>
      </c>
      <c r="K405" s="4">
        <v>29272</v>
      </c>
      <c r="L405" s="2">
        <v>2192</v>
      </c>
      <c r="M405">
        <f>IF(L405&lt;&gt;"", L405, "")</f>
        <v>2192</v>
      </c>
      <c r="N405" s="5">
        <f>IF(L405&lt;&gt;"", L405*20, "")</f>
        <v>43840</v>
      </c>
      <c r="O405" s="5">
        <f>IF(F405="Rural",N405*1.1,N405)</f>
        <v>48224.000000000007</v>
      </c>
      <c r="P405" s="3">
        <v>5</v>
      </c>
    </row>
    <row r="406" spans="1:16" x14ac:dyDescent="0.25">
      <c r="A406" s="2" t="s">
        <v>38</v>
      </c>
      <c r="B406" s="2">
        <v>300035900</v>
      </c>
      <c r="C406" s="2" t="s">
        <v>2083</v>
      </c>
      <c r="D406" s="2" t="s">
        <v>11</v>
      </c>
      <c r="E406" s="2" t="str">
        <f>UPPER(Padron_Establecimiento[[#This Row],[Sector]])</f>
        <v>ESTATAL</v>
      </c>
      <c r="F406" s="2" t="s">
        <v>12</v>
      </c>
      <c r="G406" s="2" t="s">
        <v>2084</v>
      </c>
      <c r="H406" s="2" t="s">
        <v>555</v>
      </c>
      <c r="I406" s="2">
        <v>0</v>
      </c>
      <c r="J406" s="3" t="s">
        <v>212</v>
      </c>
      <c r="K406" s="4">
        <v>31088</v>
      </c>
      <c r="L406" s="2">
        <v>4753</v>
      </c>
      <c r="M406">
        <f>IF(L406&lt;&gt;"", L406, "")</f>
        <v>4753</v>
      </c>
      <c r="N406" s="5">
        <f>IF(L406&lt;&gt;"", L406*20, "")</f>
        <v>95060</v>
      </c>
      <c r="O406" s="5">
        <f>IF(F406="Rural",N406*1.1,N406)</f>
        <v>104566.00000000001</v>
      </c>
      <c r="P406" s="3">
        <v>4</v>
      </c>
    </row>
    <row r="407" spans="1:16" x14ac:dyDescent="0.25">
      <c r="A407" s="2" t="s">
        <v>38</v>
      </c>
      <c r="B407" s="2">
        <v>300015100</v>
      </c>
      <c r="C407" s="2" t="s">
        <v>2123</v>
      </c>
      <c r="D407" s="2" t="s">
        <v>11</v>
      </c>
      <c r="E407" s="2" t="str">
        <f>UPPER(Padron_Establecimiento[[#This Row],[Sector]])</f>
        <v>ESTATAL</v>
      </c>
      <c r="F407" s="2" t="s">
        <v>12</v>
      </c>
      <c r="G407" s="2" t="s">
        <v>2124</v>
      </c>
      <c r="H407" s="2" t="s">
        <v>2125</v>
      </c>
      <c r="I407" s="2"/>
      <c r="J407" s="3" t="s">
        <v>15</v>
      </c>
      <c r="K407" s="4">
        <v>32745</v>
      </c>
      <c r="L407" s="2">
        <v>4146</v>
      </c>
      <c r="M407">
        <f>IF(L407&lt;&gt;"", L407, "")</f>
        <v>4146</v>
      </c>
      <c r="N407" s="5">
        <f>IF(L407&lt;&gt;"", L407*20, "")</f>
        <v>82920</v>
      </c>
      <c r="O407" s="5">
        <f>IF(F407="Rural",N407*1.1,N407)</f>
        <v>91212.000000000015</v>
      </c>
      <c r="P407" s="3">
        <v>9</v>
      </c>
    </row>
    <row r="408" spans="1:16" x14ac:dyDescent="0.25">
      <c r="A408" s="2" t="s">
        <v>38</v>
      </c>
      <c r="B408" s="2">
        <v>300064400</v>
      </c>
      <c r="C408" s="2" t="s">
        <v>2255</v>
      </c>
      <c r="D408" s="2" t="s">
        <v>11</v>
      </c>
      <c r="E408" s="2" t="str">
        <f>UPPER(Padron_Establecimiento[[#This Row],[Sector]])</f>
        <v>ESTATAL</v>
      </c>
      <c r="F408" s="2" t="s">
        <v>12</v>
      </c>
      <c r="G408" s="2" t="s">
        <v>2256</v>
      </c>
      <c r="H408" s="2" t="s">
        <v>2125</v>
      </c>
      <c r="I408" s="2"/>
      <c r="J408" s="3" t="s">
        <v>15</v>
      </c>
      <c r="K408" s="4">
        <v>22499</v>
      </c>
      <c r="L408" s="2">
        <v>4673</v>
      </c>
      <c r="M408">
        <f>IF(L408&lt;&gt;"", L408, "")</f>
        <v>4673</v>
      </c>
      <c r="N408" s="5">
        <f>IF(L408&lt;&gt;"", L408*20, "")</f>
        <v>93460</v>
      </c>
      <c r="O408" s="5">
        <f>IF(F408="Rural",N408*1.1,N408)</f>
        <v>102806.00000000001</v>
      </c>
      <c r="P408" s="3">
        <v>5</v>
      </c>
    </row>
    <row r="409" spans="1:16" x14ac:dyDescent="0.25">
      <c r="A409" s="2" t="s">
        <v>38</v>
      </c>
      <c r="B409" s="2">
        <v>300103400</v>
      </c>
      <c r="C409" s="2" t="s">
        <v>2308</v>
      </c>
      <c r="D409" s="2" t="s">
        <v>11</v>
      </c>
      <c r="E409" s="2" t="str">
        <f>UPPER(Padron_Establecimiento[[#This Row],[Sector]])</f>
        <v>ESTATAL</v>
      </c>
      <c r="F409" s="2" t="s">
        <v>12</v>
      </c>
      <c r="G409" s="2" t="s">
        <v>2309</v>
      </c>
      <c r="H409" s="2" t="s">
        <v>740</v>
      </c>
      <c r="I409" s="2">
        <v>0</v>
      </c>
      <c r="J409" s="3" t="s">
        <v>212</v>
      </c>
      <c r="K409" s="4">
        <v>19684</v>
      </c>
      <c r="L409" s="2">
        <v>4154</v>
      </c>
      <c r="M409">
        <f>IF(L409&lt;&gt;"", L409, "")</f>
        <v>4154</v>
      </c>
      <c r="N409" s="5">
        <f>IF(L409&lt;&gt;"", L409*20, "")</f>
        <v>83080</v>
      </c>
      <c r="O409" s="5">
        <f>IF(F409="Rural",N409*1.1,N409)</f>
        <v>91388.000000000015</v>
      </c>
      <c r="P409" s="3">
        <v>9</v>
      </c>
    </row>
    <row r="410" spans="1:16" x14ac:dyDescent="0.25">
      <c r="A410" s="2" t="s">
        <v>38</v>
      </c>
      <c r="B410" s="2">
        <v>300115400</v>
      </c>
      <c r="C410" s="2" t="s">
        <v>2368</v>
      </c>
      <c r="D410" s="2" t="s">
        <v>11</v>
      </c>
      <c r="E410" s="2" t="str">
        <f>UPPER(Padron_Establecimiento[[#This Row],[Sector]])</f>
        <v>ESTATAL</v>
      </c>
      <c r="F410" s="2" t="s">
        <v>23</v>
      </c>
      <c r="G410" s="2" t="s">
        <v>2369</v>
      </c>
      <c r="H410" s="2" t="s">
        <v>371</v>
      </c>
      <c r="I410" s="2">
        <v>3435</v>
      </c>
      <c r="J410" s="3" t="s">
        <v>2370</v>
      </c>
      <c r="K410" s="4">
        <v>26966</v>
      </c>
      <c r="L410" s="2">
        <v>4670</v>
      </c>
      <c r="M410">
        <f>IF(L410&lt;&gt;"", L410, "")</f>
        <v>4670</v>
      </c>
      <c r="N410" s="5">
        <f>IF(L410&lt;&gt;"", L410*20, "")</f>
        <v>93400</v>
      </c>
      <c r="O410" s="5">
        <f>IF(F410="Rural",N410*1.1,N410)</f>
        <v>93400</v>
      </c>
      <c r="P410" s="3">
        <v>6</v>
      </c>
    </row>
    <row r="411" spans="1:16" x14ac:dyDescent="0.25">
      <c r="A411" s="2" t="s">
        <v>38</v>
      </c>
      <c r="B411" s="2">
        <v>300110300</v>
      </c>
      <c r="C411" s="2" t="s">
        <v>2419</v>
      </c>
      <c r="D411" s="2" t="s">
        <v>11</v>
      </c>
      <c r="E411" s="2" t="str">
        <f>UPPER(Padron_Establecimiento[[#This Row],[Sector]])</f>
        <v>ESTATAL</v>
      </c>
      <c r="F411" s="2" t="s">
        <v>12</v>
      </c>
      <c r="G411" s="2" t="s">
        <v>2420</v>
      </c>
      <c r="H411" s="2" t="s">
        <v>555</v>
      </c>
      <c r="I411" s="2"/>
      <c r="J411" s="3" t="s">
        <v>15</v>
      </c>
      <c r="K411" s="4">
        <v>26511</v>
      </c>
      <c r="L411" s="2">
        <v>2298</v>
      </c>
      <c r="M411">
        <f>IF(L411&lt;&gt;"", L411, "")</f>
        <v>2298</v>
      </c>
      <c r="N411" s="5">
        <f>IF(L411&lt;&gt;"", L411*20, "")</f>
        <v>45960</v>
      </c>
      <c r="O411" s="5">
        <f>IF(F411="Rural",N411*1.1,N411)</f>
        <v>50556.000000000007</v>
      </c>
      <c r="P411" s="3">
        <v>8</v>
      </c>
    </row>
    <row r="412" spans="1:16" x14ac:dyDescent="0.25">
      <c r="A412" s="2" t="s">
        <v>38</v>
      </c>
      <c r="B412" s="2">
        <v>300052300</v>
      </c>
      <c r="C412" s="2" t="s">
        <v>2440</v>
      </c>
      <c r="D412" s="2" t="s">
        <v>11</v>
      </c>
      <c r="E412" s="2" t="str">
        <f>UPPER(Padron_Establecimiento[[#This Row],[Sector]])</f>
        <v>ESTATAL</v>
      </c>
      <c r="F412" s="2" t="s">
        <v>23</v>
      </c>
      <c r="G412" s="2" t="s">
        <v>2441</v>
      </c>
      <c r="H412" s="2" t="s">
        <v>314</v>
      </c>
      <c r="I412" s="2">
        <v>3446</v>
      </c>
      <c r="J412" s="3" t="s">
        <v>2442</v>
      </c>
      <c r="K412" s="4">
        <v>20598</v>
      </c>
      <c r="L412" s="2">
        <v>4915</v>
      </c>
      <c r="M412">
        <f>IF(L412&lt;&gt;"", L412, "")</f>
        <v>4915</v>
      </c>
      <c r="N412" s="5">
        <f>IF(L412&lt;&gt;"", L412*20, "")</f>
        <v>98300</v>
      </c>
      <c r="O412" s="5">
        <f>IF(F412="Rural",N412*1.1,N412)</f>
        <v>98300</v>
      </c>
      <c r="P412" s="3">
        <v>9</v>
      </c>
    </row>
    <row r="413" spans="1:16" x14ac:dyDescent="0.25">
      <c r="A413" s="2" t="s">
        <v>38</v>
      </c>
      <c r="B413" s="2">
        <v>300095900</v>
      </c>
      <c r="C413" s="2" t="s">
        <v>2609</v>
      </c>
      <c r="D413" s="2" t="s">
        <v>11</v>
      </c>
      <c r="E413" s="2" t="str">
        <f>UPPER(Padron_Establecimiento[[#This Row],[Sector]])</f>
        <v>ESTATAL</v>
      </c>
      <c r="F413" s="2" t="s">
        <v>12</v>
      </c>
      <c r="G413" s="2" t="s">
        <v>2610</v>
      </c>
      <c r="H413" s="2" t="s">
        <v>651</v>
      </c>
      <c r="I413" s="2"/>
      <c r="J413" s="3" t="s">
        <v>15</v>
      </c>
      <c r="K413" s="4">
        <v>30786</v>
      </c>
      <c r="L413" s="2">
        <v>3285</v>
      </c>
      <c r="M413">
        <f>IF(L413&lt;&gt;"", L413, "")</f>
        <v>3285</v>
      </c>
      <c r="N413" s="5">
        <f>IF(L413&lt;&gt;"", L413*20, "")</f>
        <v>65700</v>
      </c>
      <c r="O413" s="5">
        <f>IF(F413="Rural",N413*1.1,N413)</f>
        <v>72270</v>
      </c>
      <c r="P413" s="3">
        <v>8</v>
      </c>
    </row>
    <row r="414" spans="1:16" x14ac:dyDescent="0.25">
      <c r="A414" s="2" t="s">
        <v>38</v>
      </c>
      <c r="B414" s="2">
        <v>300012200</v>
      </c>
      <c r="C414" s="2" t="s">
        <v>2887</v>
      </c>
      <c r="D414" s="2" t="s">
        <v>11</v>
      </c>
      <c r="E414" s="2" t="str">
        <f>UPPER(Padron_Establecimiento[[#This Row],[Sector]])</f>
        <v>ESTATAL</v>
      </c>
      <c r="F414" s="2" t="s">
        <v>12</v>
      </c>
      <c r="G414" s="2" t="s">
        <v>2888</v>
      </c>
      <c r="H414" s="2" t="s">
        <v>472</v>
      </c>
      <c r="I414" s="2">
        <v>0</v>
      </c>
      <c r="J414" s="3" t="s">
        <v>212</v>
      </c>
      <c r="K414" s="4">
        <v>31508</v>
      </c>
      <c r="L414" s="2">
        <v>2616</v>
      </c>
      <c r="M414">
        <f>IF(L414&lt;&gt;"", L414, "")</f>
        <v>2616</v>
      </c>
      <c r="N414" s="5">
        <f>IF(L414&lt;&gt;"", L414*20, "")</f>
        <v>52320</v>
      </c>
      <c r="O414" s="5">
        <f>IF(F414="Rural",N414*1.1,N414)</f>
        <v>57552.000000000007</v>
      </c>
      <c r="P414" s="3">
        <v>5</v>
      </c>
    </row>
    <row r="415" spans="1:16" x14ac:dyDescent="0.25">
      <c r="A415" s="2" t="s">
        <v>38</v>
      </c>
      <c r="B415" s="2">
        <v>300169200</v>
      </c>
      <c r="C415" s="2" t="s">
        <v>3316</v>
      </c>
      <c r="D415" s="2" t="s">
        <v>11</v>
      </c>
      <c r="E415" s="2" t="str">
        <f>UPPER(Padron_Establecimiento[[#This Row],[Sector]])</f>
        <v>ESTATAL</v>
      </c>
      <c r="F415" s="2" t="s">
        <v>12</v>
      </c>
      <c r="G415" s="2" t="s">
        <v>3317</v>
      </c>
      <c r="H415" s="2" t="s">
        <v>472</v>
      </c>
      <c r="I415" s="2"/>
      <c r="J415" s="3" t="s">
        <v>15</v>
      </c>
      <c r="K415" s="4">
        <v>22006</v>
      </c>
      <c r="L415" s="2">
        <v>3686</v>
      </c>
      <c r="M415">
        <f>IF(L415&lt;&gt;"", L415, "")</f>
        <v>3686</v>
      </c>
      <c r="N415" s="5">
        <f>IF(L415&lt;&gt;"", L415*20, "")</f>
        <v>73720</v>
      </c>
      <c r="O415" s="5">
        <f>IF(F415="Rural",N415*1.1,N415)</f>
        <v>81092</v>
      </c>
      <c r="P415" s="3">
        <v>8</v>
      </c>
    </row>
    <row r="416" spans="1:16" x14ac:dyDescent="0.25">
      <c r="A416" s="2" t="s">
        <v>70</v>
      </c>
      <c r="B416" s="2">
        <v>340058600</v>
      </c>
      <c r="C416" s="2" t="s">
        <v>71</v>
      </c>
      <c r="D416" s="2" t="s">
        <v>11</v>
      </c>
      <c r="E416" s="2" t="str">
        <f>UPPER(Padron_Establecimiento[[#This Row],[Sector]])</f>
        <v>ESTATAL</v>
      </c>
      <c r="F416" s="2" t="s">
        <v>12</v>
      </c>
      <c r="G416" s="2" t="s">
        <v>72</v>
      </c>
      <c r="H416" s="2" t="s">
        <v>73</v>
      </c>
      <c r="I416" s="2"/>
      <c r="J416" s="3" t="s">
        <v>74</v>
      </c>
      <c r="K416" s="4">
        <v>25073</v>
      </c>
      <c r="L416" s="2">
        <v>1711</v>
      </c>
      <c r="M416">
        <f>IF(L416&lt;&gt;"", L416, "")</f>
        <v>1711</v>
      </c>
      <c r="N416" s="5">
        <f>IF(L416&lt;&gt;"", L416*20, "")</f>
        <v>34220</v>
      </c>
      <c r="O416" s="5">
        <f>IF(F416="Rural",N416*1.1,N416)</f>
        <v>37642</v>
      </c>
      <c r="P416" s="3">
        <v>4</v>
      </c>
    </row>
    <row r="417" spans="1:16" x14ac:dyDescent="0.25">
      <c r="A417" s="2" t="s">
        <v>70</v>
      </c>
      <c r="B417" s="2">
        <v>340063800</v>
      </c>
      <c r="C417" s="2" t="s">
        <v>112</v>
      </c>
      <c r="D417" s="2" t="s">
        <v>11</v>
      </c>
      <c r="E417" s="2" t="str">
        <f>UPPER(Padron_Establecimiento[[#This Row],[Sector]])</f>
        <v>ESTATAL</v>
      </c>
      <c r="F417" s="2" t="s">
        <v>12</v>
      </c>
      <c r="G417" s="2" t="s">
        <v>113</v>
      </c>
      <c r="H417" s="2" t="s">
        <v>114</v>
      </c>
      <c r="I417" s="2"/>
      <c r="J417" s="3" t="s">
        <v>15</v>
      </c>
      <c r="K417" s="4">
        <v>20257</v>
      </c>
      <c r="L417" s="2">
        <v>2599</v>
      </c>
      <c r="M417">
        <f>IF(L417&lt;&gt;"", L417, "")</f>
        <v>2599</v>
      </c>
      <c r="N417" s="5">
        <f>IF(L417&lt;&gt;"", L417*20, "")</f>
        <v>51980</v>
      </c>
      <c r="O417" s="5">
        <f>IF(F417="Rural",N417*1.1,N417)</f>
        <v>57178.000000000007</v>
      </c>
      <c r="P417" s="3">
        <v>6</v>
      </c>
    </row>
    <row r="418" spans="1:16" x14ac:dyDescent="0.25">
      <c r="A418" s="2" t="s">
        <v>70</v>
      </c>
      <c r="B418" s="2">
        <v>340107303</v>
      </c>
      <c r="C418" s="2" t="s">
        <v>140</v>
      </c>
      <c r="D418" s="2" t="s">
        <v>11</v>
      </c>
      <c r="E418" s="2" t="str">
        <f>UPPER(Padron_Establecimiento[[#This Row],[Sector]])</f>
        <v>ESTATAL</v>
      </c>
      <c r="F418" s="2" t="s">
        <v>12</v>
      </c>
      <c r="G418" s="2" t="s">
        <v>141</v>
      </c>
      <c r="H418" s="2" t="s">
        <v>142</v>
      </c>
      <c r="I418" s="2"/>
      <c r="J418" s="3" t="s">
        <v>15</v>
      </c>
      <c r="K418" s="4">
        <v>31397</v>
      </c>
      <c r="L418" s="2">
        <v>4391</v>
      </c>
      <c r="M418">
        <f>IF(L418&lt;&gt;"", L418, "")</f>
        <v>4391</v>
      </c>
      <c r="N418" s="5">
        <f>IF(L418&lt;&gt;"", L418*20, "")</f>
        <v>87820</v>
      </c>
      <c r="O418" s="5">
        <f>IF(F418="Rural",N418*1.1,N418)</f>
        <v>96602.000000000015</v>
      </c>
      <c r="P418" s="3">
        <v>6</v>
      </c>
    </row>
    <row r="419" spans="1:16" x14ac:dyDescent="0.25">
      <c r="A419" s="2" t="s">
        <v>70</v>
      </c>
      <c r="B419" s="2">
        <v>700016201</v>
      </c>
      <c r="C419" s="2" t="s">
        <v>143</v>
      </c>
      <c r="D419" s="2" t="s">
        <v>11</v>
      </c>
      <c r="E419" s="2" t="str">
        <f>UPPER(Padron_Establecimiento[[#This Row],[Sector]])</f>
        <v>ESTATAL</v>
      </c>
      <c r="F419" s="2" t="s">
        <v>12</v>
      </c>
      <c r="G419" s="2" t="s">
        <v>144</v>
      </c>
      <c r="H419" s="2" t="s">
        <v>145</v>
      </c>
      <c r="I419" s="2"/>
      <c r="J419" s="3" t="s">
        <v>15</v>
      </c>
      <c r="K419" s="4">
        <v>24930</v>
      </c>
      <c r="L419" s="2">
        <v>2110</v>
      </c>
      <c r="M419">
        <f>IF(L419&lt;&gt;"", L419, "")</f>
        <v>2110</v>
      </c>
      <c r="N419" s="5">
        <f>IF(L419&lt;&gt;"", L419*20, "")</f>
        <v>42200</v>
      </c>
      <c r="O419" s="5">
        <f>IF(F419="Rural",N419*1.1,N419)</f>
        <v>46420.000000000007</v>
      </c>
      <c r="P419" s="3">
        <v>9</v>
      </c>
    </row>
    <row r="420" spans="1:16" x14ac:dyDescent="0.25">
      <c r="A420" s="2" t="s">
        <v>70</v>
      </c>
      <c r="B420" s="2">
        <v>340079400</v>
      </c>
      <c r="C420" s="2" t="s">
        <v>316</v>
      </c>
      <c r="D420" s="2" t="s">
        <v>11</v>
      </c>
      <c r="E420" s="2" t="str">
        <f>UPPER(Padron_Establecimiento[[#This Row],[Sector]])</f>
        <v>ESTATAL</v>
      </c>
      <c r="F420" s="2" t="s">
        <v>12</v>
      </c>
      <c r="G420" s="2" t="s">
        <v>317</v>
      </c>
      <c r="H420" s="2" t="s">
        <v>73</v>
      </c>
      <c r="I420" s="2"/>
      <c r="J420" s="3" t="s">
        <v>15</v>
      </c>
      <c r="K420" s="4">
        <v>18279</v>
      </c>
      <c r="L420" s="2">
        <v>4845</v>
      </c>
      <c r="M420">
        <f>IF(L420&lt;&gt;"", L420, "")</f>
        <v>4845</v>
      </c>
      <c r="N420" s="5">
        <f>IF(L420&lt;&gt;"", L420*20, "")</f>
        <v>96900</v>
      </c>
      <c r="O420" s="5">
        <f>IF(F420="Rural",N420*1.1,N420)</f>
        <v>106590.00000000001</v>
      </c>
      <c r="P420" s="3">
        <v>3</v>
      </c>
    </row>
    <row r="421" spans="1:16" x14ac:dyDescent="0.25">
      <c r="A421" s="2" t="s">
        <v>70</v>
      </c>
      <c r="B421" s="2">
        <v>340069505</v>
      </c>
      <c r="C421" s="2" t="s">
        <v>419</v>
      </c>
      <c r="D421" s="2" t="s">
        <v>11</v>
      </c>
      <c r="E421" s="2" t="str">
        <f>UPPER(Padron_Establecimiento[[#This Row],[Sector]])</f>
        <v>ESTATAL</v>
      </c>
      <c r="F421" s="2" t="s">
        <v>12</v>
      </c>
      <c r="G421" s="2" t="s">
        <v>420</v>
      </c>
      <c r="H421" s="2" t="s">
        <v>421</v>
      </c>
      <c r="I421" s="2">
        <v>3718</v>
      </c>
      <c r="J421" s="3" t="s">
        <v>422</v>
      </c>
      <c r="K421" s="4">
        <v>20687</v>
      </c>
      <c r="L421" s="2">
        <v>3154</v>
      </c>
      <c r="M421">
        <f>IF(L421&lt;&gt;"", L421, "")</f>
        <v>3154</v>
      </c>
      <c r="N421" s="5">
        <f>IF(L421&lt;&gt;"", L421*20, "")</f>
        <v>63080</v>
      </c>
      <c r="O421" s="5">
        <f>IF(F421="Rural",N421*1.1,N421)</f>
        <v>69388</v>
      </c>
      <c r="P421" s="3">
        <v>3</v>
      </c>
    </row>
    <row r="422" spans="1:16" x14ac:dyDescent="0.25">
      <c r="A422" s="2" t="s">
        <v>70</v>
      </c>
      <c r="B422" s="2">
        <v>340002500</v>
      </c>
      <c r="C422" s="2" t="s">
        <v>426</v>
      </c>
      <c r="D422" s="2" t="s">
        <v>11</v>
      </c>
      <c r="E422" s="2" t="str">
        <f>UPPER(Padron_Establecimiento[[#This Row],[Sector]])</f>
        <v>ESTATAL</v>
      </c>
      <c r="F422" s="2" t="s">
        <v>23</v>
      </c>
      <c r="G422" s="2" t="s">
        <v>427</v>
      </c>
      <c r="H422" s="2" t="s">
        <v>428</v>
      </c>
      <c r="I422" s="2"/>
      <c r="J422" s="3" t="s">
        <v>15</v>
      </c>
      <c r="K422" s="4">
        <v>31118</v>
      </c>
      <c r="L422" s="2">
        <v>1867</v>
      </c>
      <c r="M422">
        <f>IF(L422&lt;&gt;"", L422, "")</f>
        <v>1867</v>
      </c>
      <c r="N422" s="5">
        <f>IF(L422&lt;&gt;"", L422*20, "")</f>
        <v>37340</v>
      </c>
      <c r="O422" s="5">
        <f>IF(F422="Rural",N422*1.1,N422)</f>
        <v>37340</v>
      </c>
      <c r="P422" s="3">
        <v>7</v>
      </c>
    </row>
    <row r="423" spans="1:16" x14ac:dyDescent="0.25">
      <c r="A423" s="2" t="s">
        <v>70</v>
      </c>
      <c r="B423" s="2">
        <v>340104101</v>
      </c>
      <c r="C423" s="2" t="s">
        <v>534</v>
      </c>
      <c r="D423" s="2" t="s">
        <v>11</v>
      </c>
      <c r="E423" s="2" t="str">
        <f>UPPER(Padron_Establecimiento[[#This Row],[Sector]])</f>
        <v>ESTATAL</v>
      </c>
      <c r="F423" s="2" t="s">
        <v>12</v>
      </c>
      <c r="G423" s="2" t="s">
        <v>535</v>
      </c>
      <c r="H423" s="2" t="s">
        <v>145</v>
      </c>
      <c r="I423" s="2"/>
      <c r="J423" s="3" t="s">
        <v>15</v>
      </c>
      <c r="K423" s="4">
        <v>28521</v>
      </c>
      <c r="L423" s="2">
        <v>2022</v>
      </c>
      <c r="M423">
        <f>IF(L423&lt;&gt;"", L423, "")</f>
        <v>2022</v>
      </c>
      <c r="N423" s="5">
        <f>IF(L423&lt;&gt;"", L423*20, "")</f>
        <v>40440</v>
      </c>
      <c r="O423" s="5">
        <f>IF(F423="Rural",N423*1.1,N423)</f>
        <v>44484</v>
      </c>
      <c r="P423" s="3">
        <v>9</v>
      </c>
    </row>
    <row r="424" spans="1:16" x14ac:dyDescent="0.25">
      <c r="A424" s="2" t="s">
        <v>70</v>
      </c>
      <c r="B424" s="2">
        <v>340015800</v>
      </c>
      <c r="C424" s="2" t="s">
        <v>550</v>
      </c>
      <c r="D424" s="2" t="s">
        <v>11</v>
      </c>
      <c r="E424" s="2" t="str">
        <f>UPPER(Padron_Establecimiento[[#This Row],[Sector]])</f>
        <v>ESTATAL</v>
      </c>
      <c r="F424" s="2" t="s">
        <v>12</v>
      </c>
      <c r="G424" s="2" t="s">
        <v>551</v>
      </c>
      <c r="H424" s="2" t="s">
        <v>428</v>
      </c>
      <c r="I424" s="2">
        <v>3718</v>
      </c>
      <c r="J424" s="3" t="s">
        <v>552</v>
      </c>
      <c r="K424" s="4">
        <v>29143</v>
      </c>
      <c r="L424" s="2">
        <v>2991</v>
      </c>
      <c r="M424">
        <f>IF(L424&lt;&gt;"", L424, "")</f>
        <v>2991</v>
      </c>
      <c r="N424" s="5">
        <f>IF(L424&lt;&gt;"", L424*20, "")</f>
        <v>59820</v>
      </c>
      <c r="O424" s="5">
        <f>IF(F424="Rural",N424*1.1,N424)</f>
        <v>65802</v>
      </c>
      <c r="P424" s="3">
        <v>6</v>
      </c>
    </row>
    <row r="425" spans="1:16" x14ac:dyDescent="0.25">
      <c r="A425" s="2" t="s">
        <v>70</v>
      </c>
      <c r="B425" s="2">
        <v>340032300</v>
      </c>
      <c r="C425" s="2" t="s">
        <v>704</v>
      </c>
      <c r="D425" s="2" t="s">
        <v>11</v>
      </c>
      <c r="E425" s="2" t="str">
        <f>UPPER(Padron_Establecimiento[[#This Row],[Sector]])</f>
        <v>ESTATAL</v>
      </c>
      <c r="F425" s="2" t="s">
        <v>12</v>
      </c>
      <c r="G425" s="2" t="s">
        <v>705</v>
      </c>
      <c r="H425" s="2" t="s">
        <v>114</v>
      </c>
      <c r="I425" s="2"/>
      <c r="J425" s="3" t="s">
        <v>15</v>
      </c>
      <c r="K425" s="4">
        <v>25204</v>
      </c>
      <c r="L425" s="2">
        <v>1608</v>
      </c>
      <c r="M425">
        <f>IF(L425&lt;&gt;"", L425, "")</f>
        <v>1608</v>
      </c>
      <c r="N425" s="5">
        <f>IF(L425&lt;&gt;"", L425*20, "")</f>
        <v>32160</v>
      </c>
      <c r="O425" s="5">
        <f>IF(F425="Rural",N425*1.1,N425)</f>
        <v>35376</v>
      </c>
      <c r="P425" s="3">
        <v>4</v>
      </c>
    </row>
    <row r="426" spans="1:16" x14ac:dyDescent="0.25">
      <c r="A426" s="2" t="s">
        <v>70</v>
      </c>
      <c r="B426" s="2">
        <v>340001900</v>
      </c>
      <c r="C426" s="2" t="s">
        <v>762</v>
      </c>
      <c r="D426" s="2" t="s">
        <v>11</v>
      </c>
      <c r="E426" s="2" t="str">
        <f>UPPER(Padron_Establecimiento[[#This Row],[Sector]])</f>
        <v>ESTATAL</v>
      </c>
      <c r="F426" s="2" t="s">
        <v>12</v>
      </c>
      <c r="G426" s="2" t="s">
        <v>763</v>
      </c>
      <c r="H426" s="2" t="s">
        <v>764</v>
      </c>
      <c r="I426" s="2"/>
      <c r="J426" s="3" t="s">
        <v>765</v>
      </c>
      <c r="K426" s="4">
        <v>28857</v>
      </c>
      <c r="L426" s="2">
        <v>3927</v>
      </c>
      <c r="M426">
        <f>IF(L426&lt;&gt;"", L426, "")</f>
        <v>3927</v>
      </c>
      <c r="N426" s="5">
        <f>IF(L426&lt;&gt;"", L426*20, "")</f>
        <v>78540</v>
      </c>
      <c r="O426" s="5">
        <f>IF(F426="Rural",N426*1.1,N426)</f>
        <v>86394</v>
      </c>
      <c r="P426" s="3">
        <v>6</v>
      </c>
    </row>
    <row r="427" spans="1:16" x14ac:dyDescent="0.25">
      <c r="A427" s="2" t="s">
        <v>70</v>
      </c>
      <c r="B427" s="2">
        <v>340026609</v>
      </c>
      <c r="C427" s="2" t="s">
        <v>951</v>
      </c>
      <c r="D427" s="2" t="s">
        <v>11</v>
      </c>
      <c r="E427" s="2" t="str">
        <f>UPPER(Padron_Establecimiento[[#This Row],[Sector]])</f>
        <v>ESTATAL</v>
      </c>
      <c r="F427" s="2" t="s">
        <v>12</v>
      </c>
      <c r="G427" s="2" t="s">
        <v>952</v>
      </c>
      <c r="H427" s="2" t="s">
        <v>73</v>
      </c>
      <c r="I427" s="2"/>
      <c r="J427" s="3" t="s">
        <v>15</v>
      </c>
      <c r="K427" s="4">
        <v>22183</v>
      </c>
      <c r="L427" s="2">
        <v>4893</v>
      </c>
      <c r="M427">
        <f>IF(L427&lt;&gt;"", L427, "")</f>
        <v>4893</v>
      </c>
      <c r="N427" s="5">
        <f>IF(L427&lt;&gt;"", L427*20, "")</f>
        <v>97860</v>
      </c>
      <c r="O427" s="5">
        <f>IF(F427="Rural",N427*1.1,N427)</f>
        <v>107646.00000000001</v>
      </c>
      <c r="P427" s="3">
        <v>10</v>
      </c>
    </row>
    <row r="428" spans="1:16" x14ac:dyDescent="0.25">
      <c r="A428" s="2" t="s">
        <v>70</v>
      </c>
      <c r="B428" s="2">
        <v>340081407</v>
      </c>
      <c r="C428" s="2" t="s">
        <v>996</v>
      </c>
      <c r="D428" s="2" t="s">
        <v>11</v>
      </c>
      <c r="E428" s="2" t="str">
        <f>UPPER(Padron_Establecimiento[[#This Row],[Sector]])</f>
        <v>ESTATAL</v>
      </c>
      <c r="F428" s="2" t="s">
        <v>23</v>
      </c>
      <c r="G428" s="2" t="s">
        <v>997</v>
      </c>
      <c r="H428" s="2" t="s">
        <v>998</v>
      </c>
      <c r="I428" s="2"/>
      <c r="J428" s="3" t="s">
        <v>15</v>
      </c>
      <c r="K428" s="4">
        <v>30525</v>
      </c>
      <c r="L428" s="2">
        <v>3181</v>
      </c>
      <c r="M428">
        <f>IF(L428&lt;&gt;"", L428, "")</f>
        <v>3181</v>
      </c>
      <c r="N428" s="5">
        <f>IF(L428&lt;&gt;"", L428*20, "")</f>
        <v>63620</v>
      </c>
      <c r="O428" s="5">
        <f>IF(F428="Rural",N428*1.1,N428)</f>
        <v>63620</v>
      </c>
      <c r="P428" s="3">
        <v>3</v>
      </c>
    </row>
    <row r="429" spans="1:16" x14ac:dyDescent="0.25">
      <c r="A429" s="2" t="s">
        <v>70</v>
      </c>
      <c r="B429" s="2">
        <v>340101002</v>
      </c>
      <c r="C429" s="2" t="s">
        <v>1036</v>
      </c>
      <c r="D429" s="2" t="s">
        <v>11</v>
      </c>
      <c r="E429" s="2" t="str">
        <f>UPPER(Padron_Establecimiento[[#This Row],[Sector]])</f>
        <v>ESTATAL</v>
      </c>
      <c r="F429" s="2" t="s">
        <v>23</v>
      </c>
      <c r="G429" s="2" t="s">
        <v>1037</v>
      </c>
      <c r="H429" s="2" t="s">
        <v>1038</v>
      </c>
      <c r="I429" s="2"/>
      <c r="J429" s="3" t="s">
        <v>15</v>
      </c>
      <c r="K429" s="4">
        <v>33982</v>
      </c>
      <c r="L429" s="2">
        <v>2429</v>
      </c>
      <c r="M429">
        <f>IF(L429&lt;&gt;"", L429, "")</f>
        <v>2429</v>
      </c>
      <c r="N429" s="5">
        <f>IF(L429&lt;&gt;"", L429*20, "")</f>
        <v>48580</v>
      </c>
      <c r="O429" s="5">
        <f>IF(F429="Rural",N429*1.1,N429)</f>
        <v>48580</v>
      </c>
      <c r="P429" s="3">
        <v>6</v>
      </c>
    </row>
    <row r="430" spans="1:16" x14ac:dyDescent="0.25">
      <c r="A430" s="2" t="s">
        <v>70</v>
      </c>
      <c r="B430" s="2">
        <v>340067500</v>
      </c>
      <c r="C430" s="2" t="s">
        <v>1105</v>
      </c>
      <c r="D430" s="2" t="s">
        <v>11</v>
      </c>
      <c r="E430" s="2" t="str">
        <f>UPPER(Padron_Establecimiento[[#This Row],[Sector]])</f>
        <v>ESTATAL</v>
      </c>
      <c r="F430" s="2" t="s">
        <v>23</v>
      </c>
      <c r="G430" s="2" t="s">
        <v>1106</v>
      </c>
      <c r="H430" s="2" t="s">
        <v>1107</v>
      </c>
      <c r="I430" s="2">
        <v>370</v>
      </c>
      <c r="J430" s="3" t="s">
        <v>1108</v>
      </c>
      <c r="K430" s="4">
        <v>20849</v>
      </c>
      <c r="L430" s="2">
        <v>2057</v>
      </c>
      <c r="M430">
        <f>IF(L430&lt;&gt;"", L430, "")</f>
        <v>2057</v>
      </c>
      <c r="N430" s="5">
        <f>IF(L430&lt;&gt;"", L430*20, "")</f>
        <v>41140</v>
      </c>
      <c r="O430" s="5">
        <f>IF(F430="Rural",N430*1.1,N430)</f>
        <v>41140</v>
      </c>
      <c r="P430" s="3">
        <v>5</v>
      </c>
    </row>
    <row r="431" spans="1:16" x14ac:dyDescent="0.25">
      <c r="A431" s="2" t="s">
        <v>70</v>
      </c>
      <c r="B431" s="2">
        <v>340057300</v>
      </c>
      <c r="C431" s="2" t="s">
        <v>1336</v>
      </c>
      <c r="D431" s="2" t="s">
        <v>11</v>
      </c>
      <c r="E431" s="2" t="str">
        <f>UPPER(Padron_Establecimiento[[#This Row],[Sector]])</f>
        <v>ESTATAL</v>
      </c>
      <c r="F431" s="2" t="s">
        <v>12</v>
      </c>
      <c r="G431" s="2" t="s">
        <v>1337</v>
      </c>
      <c r="H431" s="2" t="s">
        <v>73</v>
      </c>
      <c r="I431" s="2"/>
      <c r="J431" s="3" t="s">
        <v>15</v>
      </c>
      <c r="K431" s="4">
        <v>34982</v>
      </c>
      <c r="L431" s="2">
        <v>2252</v>
      </c>
      <c r="M431">
        <f>IF(L431&lt;&gt;"", L431, "")</f>
        <v>2252</v>
      </c>
      <c r="N431" s="5">
        <f>IF(L431&lt;&gt;"", L431*20, "")</f>
        <v>45040</v>
      </c>
      <c r="O431" s="5">
        <f>IF(F431="Rural",N431*1.1,N431)</f>
        <v>49544.000000000007</v>
      </c>
      <c r="P431" s="3">
        <v>3</v>
      </c>
    </row>
    <row r="432" spans="1:16" x14ac:dyDescent="0.25">
      <c r="A432" s="2" t="s">
        <v>70</v>
      </c>
      <c r="B432" s="2">
        <v>340056800</v>
      </c>
      <c r="C432" s="2" t="s">
        <v>1382</v>
      </c>
      <c r="D432" s="2" t="s">
        <v>11</v>
      </c>
      <c r="E432" s="2" t="str">
        <f>UPPER(Padron_Establecimiento[[#This Row],[Sector]])</f>
        <v>ESTATAL</v>
      </c>
      <c r="F432" s="2" t="s">
        <v>12</v>
      </c>
      <c r="G432" s="2" t="s">
        <v>1383</v>
      </c>
      <c r="H432" s="2" t="s">
        <v>73</v>
      </c>
      <c r="I432" s="2"/>
      <c r="J432" s="3" t="s">
        <v>15</v>
      </c>
      <c r="K432" s="4">
        <v>21289</v>
      </c>
      <c r="L432" s="2">
        <v>2013</v>
      </c>
      <c r="M432">
        <f>IF(L432&lt;&gt;"", L432, "")</f>
        <v>2013</v>
      </c>
      <c r="N432" s="5">
        <f>IF(L432&lt;&gt;"", L432*20, "")</f>
        <v>40260</v>
      </c>
      <c r="O432" s="5">
        <f>IF(F432="Rural",N432*1.1,N432)</f>
        <v>44286</v>
      </c>
      <c r="P432" s="3">
        <v>4</v>
      </c>
    </row>
    <row r="433" spans="1:16" x14ac:dyDescent="0.25">
      <c r="A433" s="2" t="s">
        <v>70</v>
      </c>
      <c r="B433" s="2">
        <v>340041800</v>
      </c>
      <c r="C433" s="2" t="s">
        <v>1526</v>
      </c>
      <c r="D433" s="2" t="s">
        <v>11</v>
      </c>
      <c r="E433" s="2" t="str">
        <f>UPPER(Padron_Establecimiento[[#This Row],[Sector]])</f>
        <v>ESTATAL</v>
      </c>
      <c r="F433" s="2" t="s">
        <v>12</v>
      </c>
      <c r="G433" s="2" t="s">
        <v>1527</v>
      </c>
      <c r="H433" s="2" t="s">
        <v>1107</v>
      </c>
      <c r="I433" s="2">
        <v>1</v>
      </c>
      <c r="J433" s="3" t="s">
        <v>584</v>
      </c>
      <c r="K433" s="4">
        <v>18291</v>
      </c>
      <c r="L433" s="2">
        <v>2968</v>
      </c>
      <c r="M433">
        <f>IF(L433&lt;&gt;"", L433, "")</f>
        <v>2968</v>
      </c>
      <c r="N433" s="5">
        <f>IF(L433&lt;&gt;"", L433*20, "")</f>
        <v>59360</v>
      </c>
      <c r="O433" s="5">
        <f>IF(F433="Rural",N433*1.1,N433)</f>
        <v>65296.000000000007</v>
      </c>
      <c r="P433" s="3">
        <v>6</v>
      </c>
    </row>
    <row r="434" spans="1:16" x14ac:dyDescent="0.25">
      <c r="A434" s="2" t="s">
        <v>70</v>
      </c>
      <c r="B434" s="2">
        <v>340026700</v>
      </c>
      <c r="C434" s="2" t="s">
        <v>1609</v>
      </c>
      <c r="D434" s="2" t="s">
        <v>11</v>
      </c>
      <c r="E434" s="2" t="str">
        <f>UPPER(Padron_Establecimiento[[#This Row],[Sector]])</f>
        <v>ESTATAL</v>
      </c>
      <c r="F434" s="2" t="s">
        <v>12</v>
      </c>
      <c r="G434" s="2" t="s">
        <v>1610</v>
      </c>
      <c r="H434" s="2" t="s">
        <v>1611</v>
      </c>
      <c r="I434" s="2"/>
      <c r="J434" s="3" t="s">
        <v>1612</v>
      </c>
      <c r="K434" s="4">
        <v>20130</v>
      </c>
      <c r="L434" s="2">
        <v>2651</v>
      </c>
      <c r="M434">
        <f>IF(L434&lt;&gt;"", L434, "")</f>
        <v>2651</v>
      </c>
      <c r="N434" s="5">
        <f>IF(L434&lt;&gt;"", L434*20, "")</f>
        <v>53020</v>
      </c>
      <c r="O434" s="5">
        <f>IF(F434="Rural",N434*1.1,N434)</f>
        <v>58322.000000000007</v>
      </c>
      <c r="P434" s="3">
        <v>3</v>
      </c>
    </row>
    <row r="435" spans="1:16" x14ac:dyDescent="0.25">
      <c r="A435" s="2" t="s">
        <v>70</v>
      </c>
      <c r="B435" s="2">
        <v>340006500</v>
      </c>
      <c r="C435" s="2" t="s">
        <v>1981</v>
      </c>
      <c r="D435" s="2" t="s">
        <v>11</v>
      </c>
      <c r="E435" s="2" t="str">
        <f>UPPER(Padron_Establecimiento[[#This Row],[Sector]])</f>
        <v>ESTATAL</v>
      </c>
      <c r="F435" s="2" t="s">
        <v>23</v>
      </c>
      <c r="G435" s="2" t="s">
        <v>1982</v>
      </c>
      <c r="H435" s="2" t="s">
        <v>1983</v>
      </c>
      <c r="I435" s="2">
        <v>3716</v>
      </c>
      <c r="J435" s="3" t="s">
        <v>1984</v>
      </c>
      <c r="K435" s="4">
        <v>29684</v>
      </c>
      <c r="L435" s="2">
        <v>3842</v>
      </c>
      <c r="M435">
        <f>IF(L435&lt;&gt;"", L435, "")</f>
        <v>3842</v>
      </c>
      <c r="N435" s="5">
        <f>IF(L435&lt;&gt;"", L435*20, "")</f>
        <v>76840</v>
      </c>
      <c r="O435" s="5">
        <f>IF(F435="Rural",N435*1.1,N435)</f>
        <v>76840</v>
      </c>
      <c r="P435" s="3">
        <v>4</v>
      </c>
    </row>
    <row r="436" spans="1:16" x14ac:dyDescent="0.25">
      <c r="A436" s="2" t="s">
        <v>70</v>
      </c>
      <c r="B436" s="2">
        <v>340012400</v>
      </c>
      <c r="C436" s="2" t="s">
        <v>2053</v>
      </c>
      <c r="D436" s="2" t="s">
        <v>11</v>
      </c>
      <c r="E436" s="2" t="str">
        <f>UPPER(Padron_Establecimiento[[#This Row],[Sector]])</f>
        <v>ESTATAL</v>
      </c>
      <c r="F436" s="2" t="s">
        <v>12</v>
      </c>
      <c r="G436" s="2" t="s">
        <v>2054</v>
      </c>
      <c r="H436" s="2" t="s">
        <v>73</v>
      </c>
      <c r="I436" s="2"/>
      <c r="J436" s="3" t="s">
        <v>15</v>
      </c>
      <c r="K436" s="4">
        <v>32259</v>
      </c>
      <c r="L436" s="2">
        <v>3971</v>
      </c>
      <c r="M436">
        <f>IF(L436&lt;&gt;"", L436, "")</f>
        <v>3971</v>
      </c>
      <c r="N436" s="5">
        <f>IF(L436&lt;&gt;"", L436*20, "")</f>
        <v>79420</v>
      </c>
      <c r="O436" s="5">
        <f>IF(F436="Rural",N436*1.1,N436)</f>
        <v>87362</v>
      </c>
      <c r="P436" s="3">
        <v>5</v>
      </c>
    </row>
    <row r="437" spans="1:16" x14ac:dyDescent="0.25">
      <c r="A437" s="2" t="s">
        <v>70</v>
      </c>
      <c r="B437" s="2">
        <v>340098204</v>
      </c>
      <c r="C437" s="2" t="s">
        <v>2235</v>
      </c>
      <c r="D437" s="2" t="s">
        <v>11</v>
      </c>
      <c r="E437" s="2" t="str">
        <f>UPPER(Padron_Establecimiento[[#This Row],[Sector]])</f>
        <v>ESTATAL</v>
      </c>
      <c r="F437" s="2" t="s">
        <v>12</v>
      </c>
      <c r="G437" s="2" t="s">
        <v>2236</v>
      </c>
      <c r="H437" s="2" t="s">
        <v>2237</v>
      </c>
      <c r="I437" s="2"/>
      <c r="J437" s="3" t="s">
        <v>15</v>
      </c>
      <c r="K437" s="4">
        <v>25278</v>
      </c>
      <c r="L437" s="2">
        <v>3162</v>
      </c>
      <c r="M437">
        <f>IF(L437&lt;&gt;"", L437, "")</f>
        <v>3162</v>
      </c>
      <c r="N437" s="5">
        <f>IF(L437&lt;&gt;"", L437*20, "")</f>
        <v>63240</v>
      </c>
      <c r="O437" s="5">
        <f>IF(F437="Rural",N437*1.1,N437)</f>
        <v>69564</v>
      </c>
      <c r="P437" s="3">
        <v>7</v>
      </c>
    </row>
    <row r="438" spans="1:16" x14ac:dyDescent="0.25">
      <c r="A438" s="2" t="s">
        <v>70</v>
      </c>
      <c r="B438" s="2">
        <v>340034600</v>
      </c>
      <c r="C438" s="2" t="s">
        <v>2375</v>
      </c>
      <c r="D438" s="2" t="s">
        <v>11</v>
      </c>
      <c r="E438" s="2" t="str">
        <f>UPPER(Padron_Establecimiento[[#This Row],[Sector]])</f>
        <v>ESTATAL</v>
      </c>
      <c r="F438" s="2" t="s">
        <v>12</v>
      </c>
      <c r="G438" s="2" t="s">
        <v>2376</v>
      </c>
      <c r="H438" s="2" t="s">
        <v>2377</v>
      </c>
      <c r="I438" s="2">
        <v>1</v>
      </c>
      <c r="J438" s="3" t="s">
        <v>584</v>
      </c>
      <c r="K438" s="4">
        <v>30037</v>
      </c>
      <c r="L438" s="2">
        <v>2981</v>
      </c>
      <c r="M438">
        <f>IF(L438&lt;&gt;"", L438, "")</f>
        <v>2981</v>
      </c>
      <c r="N438" s="5">
        <f>IF(L438&lt;&gt;"", L438*20, "")</f>
        <v>59620</v>
      </c>
      <c r="O438" s="5">
        <f>IF(F438="Rural",N438*1.1,N438)</f>
        <v>65582</v>
      </c>
      <c r="P438" s="3">
        <v>6</v>
      </c>
    </row>
    <row r="439" spans="1:16" x14ac:dyDescent="0.25">
      <c r="A439" s="2" t="s">
        <v>70</v>
      </c>
      <c r="B439" s="2">
        <v>340050400</v>
      </c>
      <c r="C439" s="2" t="s">
        <v>2378</v>
      </c>
      <c r="D439" s="2" t="s">
        <v>11</v>
      </c>
      <c r="E439" s="2" t="str">
        <f>UPPER(Padron_Establecimiento[[#This Row],[Sector]])</f>
        <v>ESTATAL</v>
      </c>
      <c r="F439" s="2" t="s">
        <v>12</v>
      </c>
      <c r="G439" s="2" t="s">
        <v>2379</v>
      </c>
      <c r="H439" s="2" t="s">
        <v>998</v>
      </c>
      <c r="I439" s="2">
        <v>3718</v>
      </c>
      <c r="J439" s="3" t="s">
        <v>2380</v>
      </c>
      <c r="K439" s="4">
        <v>31703</v>
      </c>
      <c r="L439" s="2">
        <v>1859</v>
      </c>
      <c r="M439">
        <f>IF(L439&lt;&gt;"", L439, "")</f>
        <v>1859</v>
      </c>
      <c r="N439" s="5">
        <f>IF(L439&lt;&gt;"", L439*20, "")</f>
        <v>37180</v>
      </c>
      <c r="O439" s="5">
        <f>IF(F439="Rural",N439*1.1,N439)</f>
        <v>40898</v>
      </c>
      <c r="P439" s="3">
        <v>8</v>
      </c>
    </row>
    <row r="440" spans="1:16" x14ac:dyDescent="0.25">
      <c r="A440" s="2" t="s">
        <v>70</v>
      </c>
      <c r="B440" s="2">
        <v>340003000</v>
      </c>
      <c r="C440" s="2" t="s">
        <v>2457</v>
      </c>
      <c r="D440" s="2" t="s">
        <v>11</v>
      </c>
      <c r="E440" s="2" t="str">
        <f>UPPER(Padron_Establecimiento[[#This Row],[Sector]])</f>
        <v>ESTATAL</v>
      </c>
      <c r="F440" s="2" t="s">
        <v>23</v>
      </c>
      <c r="G440" s="2" t="s">
        <v>2458</v>
      </c>
      <c r="H440" s="2" t="s">
        <v>2459</v>
      </c>
      <c r="I440" s="2">
        <v>370</v>
      </c>
      <c r="J440" s="3" t="s">
        <v>2460</v>
      </c>
      <c r="K440" s="4">
        <v>20290</v>
      </c>
      <c r="L440" s="2">
        <v>3517</v>
      </c>
      <c r="M440">
        <f>IF(L440&lt;&gt;"", L440, "")</f>
        <v>3517</v>
      </c>
      <c r="N440" s="5">
        <f>IF(L440&lt;&gt;"", L440*20, "")</f>
        <v>70340</v>
      </c>
      <c r="O440" s="5">
        <f>IF(F440="Rural",N440*1.1,N440)</f>
        <v>70340</v>
      </c>
      <c r="P440" s="3">
        <v>9</v>
      </c>
    </row>
    <row r="441" spans="1:16" x14ac:dyDescent="0.25">
      <c r="A441" s="2" t="s">
        <v>70</v>
      </c>
      <c r="B441" s="2">
        <v>340044000</v>
      </c>
      <c r="C441" s="2" t="s">
        <v>2568</v>
      </c>
      <c r="D441" s="2" t="s">
        <v>11</v>
      </c>
      <c r="E441" s="2" t="str">
        <f>UPPER(Padron_Establecimiento[[#This Row],[Sector]])</f>
        <v>ESTATAL</v>
      </c>
      <c r="F441" s="2" t="s">
        <v>23</v>
      </c>
      <c r="G441" s="2" t="s">
        <v>2569</v>
      </c>
      <c r="H441" s="2" t="s">
        <v>1611</v>
      </c>
      <c r="I441" s="2"/>
      <c r="J441" s="3" t="s">
        <v>2570</v>
      </c>
      <c r="K441" s="4">
        <v>25830</v>
      </c>
      <c r="L441" s="2">
        <v>4835</v>
      </c>
      <c r="M441">
        <f>IF(L441&lt;&gt;"", L441, "")</f>
        <v>4835</v>
      </c>
      <c r="N441" s="5">
        <f>IF(L441&lt;&gt;"", L441*20, "")</f>
        <v>96700</v>
      </c>
      <c r="O441" s="5">
        <f>IF(F441="Rural",N441*1.1,N441)</f>
        <v>96700</v>
      </c>
      <c r="P441" s="3">
        <v>5</v>
      </c>
    </row>
    <row r="442" spans="1:16" x14ac:dyDescent="0.25">
      <c r="A442" s="2" t="s">
        <v>70</v>
      </c>
      <c r="B442" s="2">
        <v>340106600</v>
      </c>
      <c r="C442" s="2" t="s">
        <v>2594</v>
      </c>
      <c r="D442" s="2" t="s">
        <v>11</v>
      </c>
      <c r="E442" s="2" t="str">
        <f>UPPER(Padron_Establecimiento[[#This Row],[Sector]])</f>
        <v>ESTATAL</v>
      </c>
      <c r="F442" s="2" t="s">
        <v>12</v>
      </c>
      <c r="G442" s="2" t="s">
        <v>2595</v>
      </c>
      <c r="H442" s="2" t="s">
        <v>145</v>
      </c>
      <c r="I442" s="2">
        <v>3704</v>
      </c>
      <c r="J442" s="3" t="s">
        <v>2596</v>
      </c>
      <c r="K442" s="4">
        <v>33392</v>
      </c>
      <c r="L442" s="2">
        <v>3935</v>
      </c>
      <c r="M442">
        <f>IF(L442&lt;&gt;"", L442, "")</f>
        <v>3935</v>
      </c>
      <c r="N442" s="5">
        <f>IF(L442&lt;&gt;"", L442*20, "")</f>
        <v>78700</v>
      </c>
      <c r="O442" s="5">
        <f>IF(F442="Rural",N442*1.1,N442)</f>
        <v>86570</v>
      </c>
      <c r="P442" s="3">
        <v>9</v>
      </c>
    </row>
    <row r="443" spans="1:16" x14ac:dyDescent="0.25">
      <c r="A443" s="2" t="s">
        <v>70</v>
      </c>
      <c r="B443" s="2">
        <v>340117801</v>
      </c>
      <c r="C443" s="2" t="s">
        <v>2611</v>
      </c>
      <c r="D443" s="2" t="s">
        <v>11</v>
      </c>
      <c r="E443" s="2" t="str">
        <f>UPPER(Padron_Establecimiento[[#This Row],[Sector]])</f>
        <v>ESTATAL</v>
      </c>
      <c r="F443" s="2" t="s">
        <v>12</v>
      </c>
      <c r="G443" s="2" t="s">
        <v>2612</v>
      </c>
      <c r="H443" s="2" t="s">
        <v>2377</v>
      </c>
      <c r="I443" s="2"/>
      <c r="J443" s="3" t="s">
        <v>15</v>
      </c>
      <c r="K443" s="4">
        <v>24843</v>
      </c>
      <c r="L443" s="2">
        <v>4298</v>
      </c>
      <c r="M443">
        <f>IF(L443&lt;&gt;"", L443, "")</f>
        <v>4298</v>
      </c>
      <c r="N443" s="5">
        <f>IF(L443&lt;&gt;"", L443*20, "")</f>
        <v>85960</v>
      </c>
      <c r="O443" s="5">
        <f>IF(F443="Rural",N443*1.1,N443)</f>
        <v>94556.000000000015</v>
      </c>
      <c r="P443" s="3">
        <v>3</v>
      </c>
    </row>
    <row r="444" spans="1:16" x14ac:dyDescent="0.25">
      <c r="A444" s="2" t="s">
        <v>70</v>
      </c>
      <c r="B444" s="2">
        <v>340048800</v>
      </c>
      <c r="C444" s="2" t="s">
        <v>2627</v>
      </c>
      <c r="D444" s="2" t="s">
        <v>11</v>
      </c>
      <c r="E444" s="2" t="str">
        <f>UPPER(Padron_Establecimiento[[#This Row],[Sector]])</f>
        <v>ESTATAL</v>
      </c>
      <c r="F444" s="2" t="s">
        <v>12</v>
      </c>
      <c r="G444" s="2" t="s">
        <v>2628</v>
      </c>
      <c r="H444" s="2" t="s">
        <v>998</v>
      </c>
      <c r="I444" s="2"/>
      <c r="J444" s="3" t="s">
        <v>15</v>
      </c>
      <c r="K444" s="4">
        <v>29276</v>
      </c>
      <c r="L444" s="2">
        <v>4346</v>
      </c>
      <c r="M444">
        <f>IF(L444&lt;&gt;"", L444, "")</f>
        <v>4346</v>
      </c>
      <c r="N444" s="5">
        <f>IF(L444&lt;&gt;"", L444*20, "")</f>
        <v>86920</v>
      </c>
      <c r="O444" s="5">
        <f>IF(F444="Rural",N444*1.1,N444)</f>
        <v>95612.000000000015</v>
      </c>
      <c r="P444" s="3">
        <v>3</v>
      </c>
    </row>
    <row r="445" spans="1:16" x14ac:dyDescent="0.25">
      <c r="A445" s="2" t="s">
        <v>70</v>
      </c>
      <c r="B445" s="2">
        <v>340069500</v>
      </c>
      <c r="C445" s="2" t="s">
        <v>2742</v>
      </c>
      <c r="D445" s="2" t="s">
        <v>11</v>
      </c>
      <c r="E445" s="2" t="str">
        <f>UPPER(Padron_Establecimiento[[#This Row],[Sector]])</f>
        <v>ESTATAL</v>
      </c>
      <c r="F445" s="2" t="s">
        <v>23</v>
      </c>
      <c r="G445" s="2" t="s">
        <v>2743</v>
      </c>
      <c r="H445" s="2" t="s">
        <v>421</v>
      </c>
      <c r="I445" s="2">
        <v>3718</v>
      </c>
      <c r="J445" s="3" t="s">
        <v>422</v>
      </c>
      <c r="K445" s="4">
        <v>31259</v>
      </c>
      <c r="L445" s="2">
        <v>4395</v>
      </c>
      <c r="M445">
        <f>IF(L445&lt;&gt;"", L445, "")</f>
        <v>4395</v>
      </c>
      <c r="N445" s="5">
        <f>IF(L445&lt;&gt;"", L445*20, "")</f>
        <v>87900</v>
      </c>
      <c r="O445" s="5">
        <f>IF(F445="Rural",N445*1.1,N445)</f>
        <v>87900</v>
      </c>
      <c r="P445" s="3">
        <v>10</v>
      </c>
    </row>
    <row r="446" spans="1:16" x14ac:dyDescent="0.25">
      <c r="A446" s="2" t="s">
        <v>70</v>
      </c>
      <c r="B446" s="2">
        <v>340085504</v>
      </c>
      <c r="C446" s="2" t="s">
        <v>2897</v>
      </c>
      <c r="D446" s="2" t="s">
        <v>11</v>
      </c>
      <c r="E446" s="2" t="str">
        <f>UPPER(Padron_Establecimiento[[#This Row],[Sector]])</f>
        <v>ESTATAL</v>
      </c>
      <c r="F446" s="2" t="s">
        <v>23</v>
      </c>
      <c r="G446" s="2" t="s">
        <v>2898</v>
      </c>
      <c r="H446" s="2" t="s">
        <v>2459</v>
      </c>
      <c r="I446" s="2">
        <v>3704</v>
      </c>
      <c r="J446" s="3" t="s">
        <v>2899</v>
      </c>
      <c r="K446" s="4">
        <v>32337</v>
      </c>
      <c r="L446" s="2">
        <v>2482</v>
      </c>
      <c r="M446">
        <f>IF(L446&lt;&gt;"", L446, "")</f>
        <v>2482</v>
      </c>
      <c r="N446" s="5">
        <f>IF(L446&lt;&gt;"", L446*20, "")</f>
        <v>49640</v>
      </c>
      <c r="O446" s="5">
        <f>IF(F446="Rural",N446*1.1,N446)</f>
        <v>49640</v>
      </c>
      <c r="P446" s="3">
        <v>7</v>
      </c>
    </row>
    <row r="447" spans="1:16" x14ac:dyDescent="0.25">
      <c r="A447" s="2" t="s">
        <v>70</v>
      </c>
      <c r="B447" s="2">
        <v>340013800</v>
      </c>
      <c r="C447" s="2" t="s">
        <v>2934</v>
      </c>
      <c r="D447" s="2" t="s">
        <v>11</v>
      </c>
      <c r="E447" s="2" t="str">
        <f>UPPER(Padron_Establecimiento[[#This Row],[Sector]])</f>
        <v>ESTATAL</v>
      </c>
      <c r="F447" s="2" t="s">
        <v>12</v>
      </c>
      <c r="G447" s="2" t="s">
        <v>2935</v>
      </c>
      <c r="H447" s="2" t="s">
        <v>1983</v>
      </c>
      <c r="I447" s="2">
        <v>3716618623</v>
      </c>
      <c r="J447" s="3" t="s">
        <v>15</v>
      </c>
      <c r="K447" s="4">
        <v>31984</v>
      </c>
      <c r="L447" s="2">
        <v>2715</v>
      </c>
      <c r="M447">
        <f>IF(L447&lt;&gt;"", L447, "")</f>
        <v>2715</v>
      </c>
      <c r="N447" s="5">
        <f>IF(L447&lt;&gt;"", L447*20, "")</f>
        <v>54300</v>
      </c>
      <c r="O447" s="5">
        <f>IF(F447="Rural",N447*1.1,N447)</f>
        <v>59730.000000000007</v>
      </c>
      <c r="P447" s="3">
        <v>3</v>
      </c>
    </row>
    <row r="448" spans="1:16" x14ac:dyDescent="0.25">
      <c r="A448" s="2" t="s">
        <v>70</v>
      </c>
      <c r="B448" s="2">
        <v>340089300</v>
      </c>
      <c r="C448" s="2" t="s">
        <v>3065</v>
      </c>
      <c r="D448" s="2" t="s">
        <v>11</v>
      </c>
      <c r="E448" s="2" t="str">
        <f>UPPER(Padron_Establecimiento[[#This Row],[Sector]])</f>
        <v>ESTATAL</v>
      </c>
      <c r="F448" s="2" t="s">
        <v>23</v>
      </c>
      <c r="G448" s="2" t="s">
        <v>3066</v>
      </c>
      <c r="H448" s="2" t="s">
        <v>421</v>
      </c>
      <c r="I448" s="2">
        <v>3718</v>
      </c>
      <c r="J448" s="3" t="s">
        <v>3067</v>
      </c>
      <c r="K448" s="4">
        <v>25050</v>
      </c>
      <c r="L448" s="2">
        <v>3296</v>
      </c>
      <c r="M448">
        <f>IF(L448&lt;&gt;"", L448, "")</f>
        <v>3296</v>
      </c>
      <c r="N448" s="5">
        <f>IF(L448&lt;&gt;"", L448*20, "")</f>
        <v>65920</v>
      </c>
      <c r="O448" s="5">
        <f>IF(F448="Rural",N448*1.1,N448)</f>
        <v>65920</v>
      </c>
      <c r="P448" s="3">
        <v>7</v>
      </c>
    </row>
    <row r="449" spans="1:16" x14ac:dyDescent="0.25">
      <c r="A449" s="2" t="s">
        <v>70</v>
      </c>
      <c r="B449" s="2">
        <v>340081410</v>
      </c>
      <c r="C449" s="2" t="s">
        <v>3270</v>
      </c>
      <c r="D449" s="2" t="s">
        <v>11</v>
      </c>
      <c r="E449" s="2" t="str">
        <f>UPPER(Padron_Establecimiento[[#This Row],[Sector]])</f>
        <v>ESTATAL</v>
      </c>
      <c r="F449" s="2" t="s">
        <v>12</v>
      </c>
      <c r="G449" s="2" t="s">
        <v>3271</v>
      </c>
      <c r="H449" s="2" t="s">
        <v>998</v>
      </c>
      <c r="I449" s="2"/>
      <c r="J449" s="3" t="s">
        <v>15</v>
      </c>
      <c r="K449" s="4">
        <v>21421</v>
      </c>
      <c r="L449" s="2">
        <v>3594</v>
      </c>
      <c r="M449">
        <f>IF(L449&lt;&gt;"", L449, "")</f>
        <v>3594</v>
      </c>
      <c r="N449" s="5">
        <f>IF(L449&lt;&gt;"", L449*20, "")</f>
        <v>71880</v>
      </c>
      <c r="O449" s="5">
        <f>IF(F449="Rural",N449*1.1,N449)</f>
        <v>79068</v>
      </c>
      <c r="P449" s="3">
        <v>7</v>
      </c>
    </row>
    <row r="450" spans="1:16" x14ac:dyDescent="0.25">
      <c r="A450" s="2" t="s">
        <v>177</v>
      </c>
      <c r="B450" s="2">
        <v>380065700</v>
      </c>
      <c r="C450" s="2" t="s">
        <v>178</v>
      </c>
      <c r="D450" s="2" t="s">
        <v>11</v>
      </c>
      <c r="E450" s="2" t="str">
        <f>UPPER(Padron_Establecimiento[[#This Row],[Sector]])</f>
        <v>ESTATAL</v>
      </c>
      <c r="F450" s="2" t="s">
        <v>12</v>
      </c>
      <c r="G450" s="2" t="s">
        <v>179</v>
      </c>
      <c r="H450" s="2" t="s">
        <v>180</v>
      </c>
      <c r="I450" s="2"/>
      <c r="J450" s="3" t="s">
        <v>15</v>
      </c>
      <c r="K450" s="4">
        <v>23740</v>
      </c>
      <c r="L450" s="2">
        <v>2143</v>
      </c>
      <c r="M450">
        <f>IF(L450&lt;&gt;"", L450, "")</f>
        <v>2143</v>
      </c>
      <c r="N450" s="5">
        <f>IF(L450&lt;&gt;"", L450*20, "")</f>
        <v>42860</v>
      </c>
      <c r="O450" s="5">
        <f>IF(F450="Rural",N450*1.1,N450)</f>
        <v>47146.000000000007</v>
      </c>
      <c r="P450" s="3">
        <v>9</v>
      </c>
    </row>
    <row r="451" spans="1:16" x14ac:dyDescent="0.25">
      <c r="A451" s="2" t="s">
        <v>177</v>
      </c>
      <c r="B451" s="2">
        <v>380008500</v>
      </c>
      <c r="C451" s="2" t="s">
        <v>493</v>
      </c>
      <c r="D451" s="2" t="s">
        <v>11</v>
      </c>
      <c r="E451" s="2" t="str">
        <f>UPPER(Padron_Establecimiento[[#This Row],[Sector]])</f>
        <v>ESTATAL</v>
      </c>
      <c r="F451" s="2" t="s">
        <v>23</v>
      </c>
      <c r="G451" s="2" t="s">
        <v>494</v>
      </c>
      <c r="H451" s="2" t="s">
        <v>495</v>
      </c>
      <c r="I451" s="2">
        <v>388</v>
      </c>
      <c r="J451" s="3" t="s">
        <v>496</v>
      </c>
      <c r="K451" s="4">
        <v>33605</v>
      </c>
      <c r="L451" s="2">
        <v>4378</v>
      </c>
      <c r="M451">
        <f>IF(L451&lt;&gt;"", L451, "")</f>
        <v>4378</v>
      </c>
      <c r="N451" s="5">
        <f>IF(L451&lt;&gt;"", L451*20, "")</f>
        <v>87560</v>
      </c>
      <c r="O451" s="5">
        <f>IF(F451="Rural",N451*1.1,N451)</f>
        <v>87560</v>
      </c>
      <c r="P451" s="3">
        <v>3</v>
      </c>
    </row>
    <row r="452" spans="1:16" x14ac:dyDescent="0.25">
      <c r="A452" s="2" t="s">
        <v>177</v>
      </c>
      <c r="B452" s="2">
        <v>380074100</v>
      </c>
      <c r="C452" s="2" t="s">
        <v>520</v>
      </c>
      <c r="D452" s="2" t="s">
        <v>11</v>
      </c>
      <c r="E452" s="2" t="str">
        <f>UPPER(Padron_Establecimiento[[#This Row],[Sector]])</f>
        <v>ESTATAL</v>
      </c>
      <c r="F452" s="2" t="s">
        <v>23</v>
      </c>
      <c r="G452" s="2" t="s">
        <v>521</v>
      </c>
      <c r="H452" s="2" t="s">
        <v>495</v>
      </c>
      <c r="I452" s="2">
        <v>388</v>
      </c>
      <c r="J452" s="3" t="s">
        <v>522</v>
      </c>
      <c r="K452" s="4">
        <v>28713</v>
      </c>
      <c r="L452" s="2">
        <v>3752</v>
      </c>
      <c r="M452">
        <f>IF(L452&lt;&gt;"", L452, "")</f>
        <v>3752</v>
      </c>
      <c r="N452" s="5">
        <f>IF(L452&lt;&gt;"", L452*20, "")</f>
        <v>75040</v>
      </c>
      <c r="O452" s="5">
        <f>IF(F452="Rural",N452*1.1,N452)</f>
        <v>75040</v>
      </c>
      <c r="P452" s="3">
        <v>6</v>
      </c>
    </row>
    <row r="453" spans="1:16" x14ac:dyDescent="0.25">
      <c r="A453" s="2" t="s">
        <v>177</v>
      </c>
      <c r="B453" s="2">
        <v>380019400</v>
      </c>
      <c r="C453" s="2" t="s">
        <v>622</v>
      </c>
      <c r="D453" s="2" t="s">
        <v>11</v>
      </c>
      <c r="E453" s="2" t="str">
        <f>UPPER(Padron_Establecimiento[[#This Row],[Sector]])</f>
        <v>ESTATAL</v>
      </c>
      <c r="F453" s="2" t="s">
        <v>23</v>
      </c>
      <c r="G453" s="2" t="s">
        <v>623</v>
      </c>
      <c r="H453" s="2" t="s">
        <v>624</v>
      </c>
      <c r="I453" s="2">
        <v>388</v>
      </c>
      <c r="J453" s="3" t="s">
        <v>625</v>
      </c>
      <c r="K453" s="4">
        <v>34113</v>
      </c>
      <c r="L453" s="2">
        <v>2327</v>
      </c>
      <c r="M453">
        <f>IF(L453&lt;&gt;"", L453, "")</f>
        <v>2327</v>
      </c>
      <c r="N453" s="5">
        <f>IF(L453&lt;&gt;"", L453*20, "")</f>
        <v>46540</v>
      </c>
      <c r="O453" s="5">
        <f>IF(F453="Rural",N453*1.1,N453)</f>
        <v>46540</v>
      </c>
      <c r="P453" s="3">
        <v>3</v>
      </c>
    </row>
    <row r="454" spans="1:16" x14ac:dyDescent="0.25">
      <c r="A454" s="2" t="s">
        <v>177</v>
      </c>
      <c r="B454" s="2">
        <v>380007000</v>
      </c>
      <c r="C454" s="2" t="s">
        <v>723</v>
      </c>
      <c r="D454" s="2" t="s">
        <v>11</v>
      </c>
      <c r="E454" s="2" t="str">
        <f>UPPER(Padron_Establecimiento[[#This Row],[Sector]])</f>
        <v>ESTATAL</v>
      </c>
      <c r="F454" s="2" t="s">
        <v>12</v>
      </c>
      <c r="G454" s="2" t="s">
        <v>724</v>
      </c>
      <c r="H454" s="2" t="s">
        <v>725</v>
      </c>
      <c r="I454" s="2">
        <v>388</v>
      </c>
      <c r="J454" s="3" t="s">
        <v>726</v>
      </c>
      <c r="K454" s="4">
        <v>24969</v>
      </c>
      <c r="L454" s="2">
        <v>1736</v>
      </c>
      <c r="M454">
        <f>IF(L454&lt;&gt;"", L454, "")</f>
        <v>1736</v>
      </c>
      <c r="N454" s="5">
        <f>IF(L454&lt;&gt;"", L454*20, "")</f>
        <v>34720</v>
      </c>
      <c r="O454" s="5">
        <f>IF(F454="Rural",N454*1.1,N454)</f>
        <v>38192</v>
      </c>
      <c r="P454" s="3">
        <v>10</v>
      </c>
    </row>
    <row r="455" spans="1:16" x14ac:dyDescent="0.25">
      <c r="A455" s="2" t="s">
        <v>177</v>
      </c>
      <c r="B455" s="2">
        <v>380072600</v>
      </c>
      <c r="C455" s="2" t="s">
        <v>742</v>
      </c>
      <c r="D455" s="2" t="s">
        <v>11</v>
      </c>
      <c r="E455" s="2" t="str">
        <f>UPPER(Padron_Establecimiento[[#This Row],[Sector]])</f>
        <v>ESTATAL</v>
      </c>
      <c r="F455" s="2" t="s">
        <v>23</v>
      </c>
      <c r="G455" s="2" t="s">
        <v>743</v>
      </c>
      <c r="H455" s="2" t="s">
        <v>495</v>
      </c>
      <c r="I455" s="2">
        <v>388</v>
      </c>
      <c r="J455" s="3" t="s">
        <v>744</v>
      </c>
      <c r="K455" s="4">
        <v>28852</v>
      </c>
      <c r="L455" s="2">
        <v>2250</v>
      </c>
      <c r="M455">
        <f>IF(L455&lt;&gt;"", L455, "")</f>
        <v>2250</v>
      </c>
      <c r="N455" s="5">
        <f>IF(L455&lt;&gt;"", L455*20, "")</f>
        <v>45000</v>
      </c>
      <c r="O455" s="5">
        <f>IF(F455="Rural",N455*1.1,N455)</f>
        <v>45000</v>
      </c>
      <c r="P455" s="3">
        <v>3</v>
      </c>
    </row>
    <row r="456" spans="1:16" x14ac:dyDescent="0.25">
      <c r="A456" s="2" t="s">
        <v>177</v>
      </c>
      <c r="B456" s="2">
        <v>380080800</v>
      </c>
      <c r="C456" s="2" t="s">
        <v>745</v>
      </c>
      <c r="D456" s="2" t="s">
        <v>11</v>
      </c>
      <c r="E456" s="2" t="str">
        <f>UPPER(Padron_Establecimiento[[#This Row],[Sector]])</f>
        <v>ESTATAL</v>
      </c>
      <c r="F456" s="2" t="s">
        <v>23</v>
      </c>
      <c r="G456" s="2" t="s">
        <v>746</v>
      </c>
      <c r="H456" s="2" t="s">
        <v>747</v>
      </c>
      <c r="I456" s="2">
        <v>1</v>
      </c>
      <c r="J456" s="3" t="s">
        <v>584</v>
      </c>
      <c r="K456" s="4">
        <v>24762</v>
      </c>
      <c r="L456" s="2">
        <v>3625</v>
      </c>
      <c r="M456">
        <f>IF(L456&lt;&gt;"", L456, "")</f>
        <v>3625</v>
      </c>
      <c r="N456" s="5">
        <f>IF(L456&lt;&gt;"", L456*20, "")</f>
        <v>72500</v>
      </c>
      <c r="O456" s="5">
        <f>IF(F456="Rural",N456*1.1,N456)</f>
        <v>72500</v>
      </c>
      <c r="P456" s="3">
        <v>3</v>
      </c>
    </row>
    <row r="457" spans="1:16" x14ac:dyDescent="0.25">
      <c r="A457" s="2" t="s">
        <v>177</v>
      </c>
      <c r="B457" s="2">
        <v>380087400</v>
      </c>
      <c r="C457" s="2" t="s">
        <v>1196</v>
      </c>
      <c r="D457" s="2" t="s">
        <v>11</v>
      </c>
      <c r="E457" s="2" t="str">
        <f>UPPER(Padron_Establecimiento[[#This Row],[Sector]])</f>
        <v>ESTATAL</v>
      </c>
      <c r="F457" s="2" t="s">
        <v>23</v>
      </c>
      <c r="G457" s="2" t="s">
        <v>1197</v>
      </c>
      <c r="H457" s="2" t="s">
        <v>1198</v>
      </c>
      <c r="I457" s="2">
        <v>3886</v>
      </c>
      <c r="J457" s="3" t="s">
        <v>1199</v>
      </c>
      <c r="K457" s="4">
        <v>24484</v>
      </c>
      <c r="L457" s="2">
        <v>1597</v>
      </c>
      <c r="M457">
        <f>IF(L457&lt;&gt;"", L457, "")</f>
        <v>1597</v>
      </c>
      <c r="N457" s="5">
        <f>IF(L457&lt;&gt;"", L457*20, "")</f>
        <v>31940</v>
      </c>
      <c r="O457" s="5">
        <f>IF(F457="Rural",N457*1.1,N457)</f>
        <v>31940</v>
      </c>
      <c r="P457" s="3">
        <v>9</v>
      </c>
    </row>
    <row r="458" spans="1:16" x14ac:dyDescent="0.25">
      <c r="A458" s="2" t="s">
        <v>177</v>
      </c>
      <c r="B458" s="2">
        <v>380089201</v>
      </c>
      <c r="C458" s="2" t="s">
        <v>1212</v>
      </c>
      <c r="D458" s="2" t="s">
        <v>11</v>
      </c>
      <c r="E458" s="2" t="str">
        <f>UPPER(Padron_Establecimiento[[#This Row],[Sector]])</f>
        <v>ESTATAL</v>
      </c>
      <c r="F458" s="2" t="s">
        <v>23</v>
      </c>
      <c r="G458" s="2" t="s">
        <v>1213</v>
      </c>
      <c r="H458" s="2" t="s">
        <v>1214</v>
      </c>
      <c r="I458" s="2">
        <v>3886</v>
      </c>
      <c r="J458" s="3" t="s">
        <v>1215</v>
      </c>
      <c r="K458" s="4">
        <v>25119</v>
      </c>
      <c r="L458" s="2">
        <v>4530</v>
      </c>
      <c r="M458">
        <f>IF(L458&lt;&gt;"", L458, "")</f>
        <v>4530</v>
      </c>
      <c r="N458" s="5">
        <f>IF(L458&lt;&gt;"", L458*20, "")</f>
        <v>90600</v>
      </c>
      <c r="O458" s="5">
        <f>IF(F458="Rural",N458*1.1,N458)</f>
        <v>90600</v>
      </c>
      <c r="P458" s="3">
        <v>7</v>
      </c>
    </row>
    <row r="459" spans="1:16" x14ac:dyDescent="0.25">
      <c r="A459" s="2" t="s">
        <v>177</v>
      </c>
      <c r="B459" s="2">
        <v>380090401</v>
      </c>
      <c r="C459" s="2" t="s">
        <v>1311</v>
      </c>
      <c r="D459" s="2" t="s">
        <v>11</v>
      </c>
      <c r="E459" s="2" t="str">
        <f>UPPER(Padron_Establecimiento[[#This Row],[Sector]])</f>
        <v>ESTATAL</v>
      </c>
      <c r="F459" s="2" t="s">
        <v>23</v>
      </c>
      <c r="G459" s="2" t="s">
        <v>1312</v>
      </c>
      <c r="H459" s="2" t="s">
        <v>656</v>
      </c>
      <c r="I459" s="2">
        <v>388</v>
      </c>
      <c r="J459" s="3" t="s">
        <v>1313</v>
      </c>
      <c r="K459" s="4">
        <v>24197</v>
      </c>
      <c r="L459" s="2">
        <v>3674</v>
      </c>
      <c r="M459">
        <f>IF(L459&lt;&gt;"", L459, "")</f>
        <v>3674</v>
      </c>
      <c r="N459" s="5">
        <f>IF(L459&lt;&gt;"", L459*20, "")</f>
        <v>73480</v>
      </c>
      <c r="O459" s="5">
        <f>IF(F459="Rural",N459*1.1,N459)</f>
        <v>73480</v>
      </c>
      <c r="P459" s="3">
        <v>3</v>
      </c>
    </row>
    <row r="460" spans="1:16" x14ac:dyDescent="0.25">
      <c r="A460" s="2" t="s">
        <v>177</v>
      </c>
      <c r="B460" s="2">
        <v>380007700</v>
      </c>
      <c r="C460" s="2" t="s">
        <v>1543</v>
      </c>
      <c r="D460" s="2" t="s">
        <v>11</v>
      </c>
      <c r="E460" s="2" t="str">
        <f>UPPER(Padron_Establecimiento[[#This Row],[Sector]])</f>
        <v>ESTATAL</v>
      </c>
      <c r="F460" s="2" t="s">
        <v>23</v>
      </c>
      <c r="G460" s="2" t="s">
        <v>1544</v>
      </c>
      <c r="H460" s="2" t="s">
        <v>1545</v>
      </c>
      <c r="I460" s="2">
        <v>388</v>
      </c>
      <c r="J460" s="3" t="s">
        <v>1546</v>
      </c>
      <c r="K460" s="4">
        <v>31095</v>
      </c>
      <c r="L460" s="2">
        <v>1688</v>
      </c>
      <c r="M460">
        <f>IF(L460&lt;&gt;"", L460, "")</f>
        <v>1688</v>
      </c>
      <c r="N460" s="5">
        <f>IF(L460&lt;&gt;"", L460*20, "")</f>
        <v>33760</v>
      </c>
      <c r="O460" s="5">
        <f>IF(F460="Rural",N460*1.1,N460)</f>
        <v>33760</v>
      </c>
      <c r="P460" s="3">
        <v>4</v>
      </c>
    </row>
    <row r="461" spans="1:16" x14ac:dyDescent="0.25">
      <c r="A461" s="2" t="s">
        <v>177</v>
      </c>
      <c r="B461" s="2">
        <v>380015000</v>
      </c>
      <c r="C461" s="2" t="s">
        <v>1599</v>
      </c>
      <c r="D461" s="2" t="s">
        <v>11</v>
      </c>
      <c r="E461" s="2" t="str">
        <f>UPPER(Padron_Establecimiento[[#This Row],[Sector]])</f>
        <v>ESTATAL</v>
      </c>
      <c r="F461" s="2" t="s">
        <v>12</v>
      </c>
      <c r="G461" s="2" t="s">
        <v>1600</v>
      </c>
      <c r="H461" s="2" t="s">
        <v>1601</v>
      </c>
      <c r="I461" s="2">
        <v>388</v>
      </c>
      <c r="J461" s="3" t="s">
        <v>1602</v>
      </c>
      <c r="K461" s="4">
        <v>22766</v>
      </c>
      <c r="L461" s="2">
        <v>4614</v>
      </c>
      <c r="M461">
        <f>IF(L461&lt;&gt;"", L461, "")</f>
        <v>4614</v>
      </c>
      <c r="N461" s="5">
        <f>IF(L461&lt;&gt;"", L461*20, "")</f>
        <v>92280</v>
      </c>
      <c r="O461" s="5">
        <f>IF(F461="Rural",N461*1.1,N461)</f>
        <v>101508.00000000001</v>
      </c>
      <c r="P461" s="3">
        <v>10</v>
      </c>
    </row>
    <row r="462" spans="1:16" x14ac:dyDescent="0.25">
      <c r="A462" s="2" t="s">
        <v>177</v>
      </c>
      <c r="B462" s="2">
        <v>380074800</v>
      </c>
      <c r="C462" s="2" t="s">
        <v>2019</v>
      </c>
      <c r="D462" s="2" t="s">
        <v>11</v>
      </c>
      <c r="E462" s="2" t="str">
        <f>UPPER(Padron_Establecimiento[[#This Row],[Sector]])</f>
        <v>ESTATAL</v>
      </c>
      <c r="F462" s="2" t="s">
        <v>23</v>
      </c>
      <c r="G462" s="2" t="s">
        <v>2020</v>
      </c>
      <c r="H462" s="2" t="s">
        <v>495</v>
      </c>
      <c r="I462" s="2">
        <v>388</v>
      </c>
      <c r="J462" s="3" t="s">
        <v>2021</v>
      </c>
      <c r="K462" s="4">
        <v>34163</v>
      </c>
      <c r="L462" s="2">
        <v>4963</v>
      </c>
      <c r="M462">
        <f>IF(L462&lt;&gt;"", L462, "")</f>
        <v>4963</v>
      </c>
      <c r="N462" s="5">
        <f>IF(L462&lt;&gt;"", L462*20, "")</f>
        <v>99260</v>
      </c>
      <c r="O462" s="5">
        <f>IF(F462="Rural",N462*1.1,N462)</f>
        <v>99260</v>
      </c>
      <c r="P462" s="3">
        <v>8</v>
      </c>
    </row>
    <row r="463" spans="1:16" x14ac:dyDescent="0.25">
      <c r="A463" s="2" t="s">
        <v>177</v>
      </c>
      <c r="B463" s="2">
        <v>380047500</v>
      </c>
      <c r="C463" s="2" t="s">
        <v>2114</v>
      </c>
      <c r="D463" s="2" t="s">
        <v>11</v>
      </c>
      <c r="E463" s="2" t="str">
        <f>UPPER(Padron_Establecimiento[[#This Row],[Sector]])</f>
        <v>ESTATAL</v>
      </c>
      <c r="F463" s="2" t="s">
        <v>23</v>
      </c>
      <c r="G463" s="2" t="s">
        <v>2115</v>
      </c>
      <c r="H463" s="2" t="s">
        <v>2116</v>
      </c>
      <c r="I463" s="2">
        <v>1</v>
      </c>
      <c r="J463" s="3" t="s">
        <v>584</v>
      </c>
      <c r="K463" s="4">
        <v>34433</v>
      </c>
      <c r="L463" s="2">
        <v>3640</v>
      </c>
      <c r="M463">
        <f>IF(L463&lt;&gt;"", L463, "")</f>
        <v>3640</v>
      </c>
      <c r="N463" s="5">
        <f>IF(L463&lt;&gt;"", L463*20, "")</f>
        <v>72800</v>
      </c>
      <c r="O463" s="5">
        <f>IF(F463="Rural",N463*1.1,N463)</f>
        <v>72800</v>
      </c>
      <c r="P463" s="3">
        <v>6</v>
      </c>
    </row>
    <row r="464" spans="1:16" x14ac:dyDescent="0.25">
      <c r="A464" s="2" t="s">
        <v>177</v>
      </c>
      <c r="B464" s="2">
        <v>380050500</v>
      </c>
      <c r="C464" s="2" t="s">
        <v>2289</v>
      </c>
      <c r="D464" s="2" t="s">
        <v>11</v>
      </c>
      <c r="E464" s="2" t="str">
        <f>UPPER(Padron_Establecimiento[[#This Row],[Sector]])</f>
        <v>ESTATAL</v>
      </c>
      <c r="F464" s="2" t="s">
        <v>23</v>
      </c>
      <c r="G464" s="2" t="s">
        <v>2290</v>
      </c>
      <c r="H464" s="2" t="s">
        <v>2291</v>
      </c>
      <c r="I464" s="2"/>
      <c r="J464" s="3" t="s">
        <v>15</v>
      </c>
      <c r="K464" s="4">
        <v>30070</v>
      </c>
      <c r="L464" s="2">
        <v>2303</v>
      </c>
      <c r="M464">
        <f>IF(L464&lt;&gt;"", L464, "")</f>
        <v>2303</v>
      </c>
      <c r="N464" s="5">
        <f>IF(L464&lt;&gt;"", L464*20, "")</f>
        <v>46060</v>
      </c>
      <c r="O464" s="5">
        <f>IF(F464="Rural",N464*1.1,N464)</f>
        <v>46060</v>
      </c>
      <c r="P464" s="3">
        <v>8</v>
      </c>
    </row>
    <row r="465" spans="1:16" x14ac:dyDescent="0.25">
      <c r="A465" s="2" t="s">
        <v>177</v>
      </c>
      <c r="B465" s="2">
        <v>380085900</v>
      </c>
      <c r="C465" s="2" t="s">
        <v>2461</v>
      </c>
      <c r="D465" s="2" t="s">
        <v>11</v>
      </c>
      <c r="E465" s="2" t="str">
        <f>UPPER(Padron_Establecimiento[[#This Row],[Sector]])</f>
        <v>ESTATAL</v>
      </c>
      <c r="F465" s="2" t="s">
        <v>23</v>
      </c>
      <c r="G465" s="2" t="s">
        <v>2462</v>
      </c>
      <c r="H465" s="2" t="s">
        <v>495</v>
      </c>
      <c r="I465" s="2">
        <v>388</v>
      </c>
      <c r="J465" s="3" t="s">
        <v>2463</v>
      </c>
      <c r="K465" s="4">
        <v>30221</v>
      </c>
      <c r="L465" s="2">
        <v>4218</v>
      </c>
      <c r="M465">
        <f>IF(L465&lt;&gt;"", L465, "")</f>
        <v>4218</v>
      </c>
      <c r="N465" s="5">
        <f>IF(L465&lt;&gt;"", L465*20, "")</f>
        <v>84360</v>
      </c>
      <c r="O465" s="5">
        <f>IF(F465="Rural",N465*1.1,N465)</f>
        <v>84360</v>
      </c>
      <c r="P465" s="3">
        <v>6</v>
      </c>
    </row>
    <row r="466" spans="1:16" x14ac:dyDescent="0.25">
      <c r="A466" s="2" t="s">
        <v>177</v>
      </c>
      <c r="B466" s="2">
        <v>380074900</v>
      </c>
      <c r="C466" s="2" t="s">
        <v>2524</v>
      </c>
      <c r="D466" s="2" t="s">
        <v>11</v>
      </c>
      <c r="E466" s="2" t="str">
        <f>UPPER(Padron_Establecimiento[[#This Row],[Sector]])</f>
        <v>ESTATAL</v>
      </c>
      <c r="F466" s="2" t="s">
        <v>12</v>
      </c>
      <c r="G466" s="2" t="s">
        <v>2525</v>
      </c>
      <c r="H466" s="2" t="s">
        <v>2526</v>
      </c>
      <c r="I466" s="2">
        <v>0</v>
      </c>
      <c r="J466" s="3" t="s">
        <v>212</v>
      </c>
      <c r="K466" s="4">
        <v>18349</v>
      </c>
      <c r="L466" s="2">
        <v>4411</v>
      </c>
      <c r="M466">
        <f>IF(L466&lt;&gt;"", L466, "")</f>
        <v>4411</v>
      </c>
      <c r="N466" s="5">
        <f>IF(L466&lt;&gt;"", L466*20, "")</f>
        <v>88220</v>
      </c>
      <c r="O466" s="5">
        <f>IF(F466="Rural",N466*1.1,N466)</f>
        <v>97042.000000000015</v>
      </c>
      <c r="P466" s="3">
        <v>5</v>
      </c>
    </row>
    <row r="467" spans="1:16" x14ac:dyDescent="0.25">
      <c r="A467" s="2" t="s">
        <v>177</v>
      </c>
      <c r="B467" s="2">
        <v>380070600</v>
      </c>
      <c r="C467" s="2" t="s">
        <v>2692</v>
      </c>
      <c r="D467" s="2" t="s">
        <v>11</v>
      </c>
      <c r="E467" s="2" t="str">
        <f>UPPER(Padron_Establecimiento[[#This Row],[Sector]])</f>
        <v>ESTATAL</v>
      </c>
      <c r="F467" s="2" t="s">
        <v>23</v>
      </c>
      <c r="G467" s="2" t="s">
        <v>2693</v>
      </c>
      <c r="H467" s="2" t="s">
        <v>495</v>
      </c>
      <c r="I467" s="2">
        <v>388</v>
      </c>
      <c r="J467" s="3" t="s">
        <v>2694</v>
      </c>
      <c r="K467" s="4">
        <v>18349</v>
      </c>
      <c r="L467" s="2">
        <v>4562</v>
      </c>
      <c r="M467">
        <f>IF(L467&lt;&gt;"", L467, "")</f>
        <v>4562</v>
      </c>
      <c r="N467" s="5">
        <f>IF(L467&lt;&gt;"", L467*20, "")</f>
        <v>91240</v>
      </c>
      <c r="O467" s="5">
        <f>IF(F467="Rural",N467*1.1,N467)</f>
        <v>91240</v>
      </c>
      <c r="P467" s="3">
        <v>5</v>
      </c>
    </row>
    <row r="468" spans="1:16" x14ac:dyDescent="0.25">
      <c r="A468" s="2" t="s">
        <v>177</v>
      </c>
      <c r="B468" s="2">
        <v>380033800</v>
      </c>
      <c r="C468" s="2" t="s">
        <v>2872</v>
      </c>
      <c r="D468" s="2" t="s">
        <v>11</v>
      </c>
      <c r="E468" s="2" t="str">
        <f>UPPER(Padron_Establecimiento[[#This Row],[Sector]])</f>
        <v>ESTATAL</v>
      </c>
      <c r="F468" s="2" t="s">
        <v>12</v>
      </c>
      <c r="G468" s="2" t="s">
        <v>2873</v>
      </c>
      <c r="H468" s="2" t="s">
        <v>2874</v>
      </c>
      <c r="I468" s="2"/>
      <c r="J468" s="3" t="s">
        <v>15</v>
      </c>
      <c r="K468" s="4">
        <v>25055</v>
      </c>
      <c r="L468" s="2">
        <v>4611</v>
      </c>
      <c r="M468">
        <f>IF(L468&lt;&gt;"", L468, "")</f>
        <v>4611</v>
      </c>
      <c r="N468" s="5">
        <f>IF(L468&lt;&gt;"", L468*20, "")</f>
        <v>92220</v>
      </c>
      <c r="O468" s="5">
        <f>IF(F468="Rural",N468*1.1,N468)</f>
        <v>101442.00000000001</v>
      </c>
      <c r="P468" s="3">
        <v>8</v>
      </c>
    </row>
    <row r="469" spans="1:16" x14ac:dyDescent="0.25">
      <c r="A469" s="2" t="s">
        <v>177</v>
      </c>
      <c r="B469" s="2">
        <v>380010400</v>
      </c>
      <c r="C469" s="2" t="s">
        <v>2919</v>
      </c>
      <c r="D469" s="2" t="s">
        <v>11</v>
      </c>
      <c r="E469" s="2" t="str">
        <f>UPPER(Padron_Establecimiento[[#This Row],[Sector]])</f>
        <v>ESTATAL</v>
      </c>
      <c r="F469" s="2" t="s">
        <v>12</v>
      </c>
      <c r="G469" s="2" t="s">
        <v>2920</v>
      </c>
      <c r="H469" s="2" t="s">
        <v>2921</v>
      </c>
      <c r="I469" s="2">
        <v>1</v>
      </c>
      <c r="J469" s="3" t="s">
        <v>584</v>
      </c>
      <c r="K469" s="4">
        <v>30821</v>
      </c>
      <c r="L469" s="2">
        <v>2025</v>
      </c>
      <c r="M469">
        <f>IF(L469&lt;&gt;"", L469, "")</f>
        <v>2025</v>
      </c>
      <c r="N469" s="5">
        <f>IF(L469&lt;&gt;"", L469*20, "")</f>
        <v>40500</v>
      </c>
      <c r="O469" s="5">
        <f>IF(F469="Rural",N469*1.1,N469)</f>
        <v>44550</v>
      </c>
      <c r="P469" s="3">
        <v>9</v>
      </c>
    </row>
    <row r="470" spans="1:16" x14ac:dyDescent="0.25">
      <c r="A470" s="2" t="s">
        <v>177</v>
      </c>
      <c r="B470" s="2">
        <v>380073300</v>
      </c>
      <c r="C470" s="2" t="s">
        <v>3000</v>
      </c>
      <c r="D470" s="2" t="s">
        <v>11</v>
      </c>
      <c r="E470" s="2" t="str">
        <f>UPPER(Padron_Establecimiento[[#This Row],[Sector]])</f>
        <v>ESTATAL</v>
      </c>
      <c r="F470" s="2" t="s">
        <v>23</v>
      </c>
      <c r="G470" s="2" t="s">
        <v>3001</v>
      </c>
      <c r="H470" s="2" t="s">
        <v>624</v>
      </c>
      <c r="I470" s="2">
        <v>388</v>
      </c>
      <c r="J470" s="3" t="s">
        <v>3002</v>
      </c>
      <c r="K470" s="4">
        <v>30570</v>
      </c>
      <c r="L470" s="2">
        <v>4005</v>
      </c>
      <c r="M470">
        <f>IF(L470&lt;&gt;"", L470, "")</f>
        <v>4005</v>
      </c>
      <c r="N470" s="5">
        <f>IF(L470&lt;&gt;"", L470*20, "")</f>
        <v>80100</v>
      </c>
      <c r="O470" s="5">
        <f>IF(F470="Rural",N470*1.1,N470)</f>
        <v>80100</v>
      </c>
      <c r="P470" s="3">
        <v>10</v>
      </c>
    </row>
    <row r="471" spans="1:16" x14ac:dyDescent="0.25">
      <c r="A471" s="2" t="s">
        <v>177</v>
      </c>
      <c r="B471" s="2">
        <v>380008200</v>
      </c>
      <c r="C471" s="2" t="s">
        <v>3167</v>
      </c>
      <c r="D471" s="2" t="s">
        <v>11</v>
      </c>
      <c r="E471" s="2" t="str">
        <f>UPPER(Padron_Establecimiento[[#This Row],[Sector]])</f>
        <v>ESTATAL</v>
      </c>
      <c r="F471" s="2" t="s">
        <v>23</v>
      </c>
      <c r="G471" s="2" t="s">
        <v>3168</v>
      </c>
      <c r="H471" s="2" t="s">
        <v>495</v>
      </c>
      <c r="I471" s="2">
        <v>388</v>
      </c>
      <c r="J471" s="3" t="s">
        <v>3169</v>
      </c>
      <c r="K471" s="4">
        <v>20403</v>
      </c>
      <c r="L471" s="2">
        <v>2581</v>
      </c>
      <c r="M471">
        <f>IF(L471&lt;&gt;"", L471, "")</f>
        <v>2581</v>
      </c>
      <c r="N471" s="5">
        <f>IF(L471&lt;&gt;"", L471*20, "")</f>
        <v>51620</v>
      </c>
      <c r="O471" s="5">
        <f>IF(F471="Rural",N471*1.1,N471)</f>
        <v>51620</v>
      </c>
      <c r="P471" s="3">
        <v>10</v>
      </c>
    </row>
    <row r="472" spans="1:16" x14ac:dyDescent="0.25">
      <c r="A472" s="2" t="s">
        <v>177</v>
      </c>
      <c r="B472" s="2">
        <v>380016700</v>
      </c>
      <c r="C472" s="2" t="s">
        <v>3298</v>
      </c>
      <c r="D472" s="2" t="s">
        <v>11</v>
      </c>
      <c r="E472" s="2" t="str">
        <f>UPPER(Padron_Establecimiento[[#This Row],[Sector]])</f>
        <v>ESTATAL</v>
      </c>
      <c r="F472" s="2" t="s">
        <v>23</v>
      </c>
      <c r="G472" s="2" t="s">
        <v>3299</v>
      </c>
      <c r="H472" s="2" t="s">
        <v>624</v>
      </c>
      <c r="I472" s="2">
        <v>388</v>
      </c>
      <c r="J472" s="3" t="s">
        <v>3300</v>
      </c>
      <c r="K472" s="4">
        <v>22832</v>
      </c>
      <c r="L472" s="2">
        <v>2183</v>
      </c>
      <c r="M472">
        <f>IF(L472&lt;&gt;"", L472, "")</f>
        <v>2183</v>
      </c>
      <c r="N472" s="5">
        <f>IF(L472&lt;&gt;"", L472*20, "")</f>
        <v>43660</v>
      </c>
      <c r="O472" s="5">
        <f>IF(F472="Rural",N472*1.1,N472)</f>
        <v>43660</v>
      </c>
      <c r="P472" s="3">
        <v>4</v>
      </c>
    </row>
    <row r="473" spans="1:16" x14ac:dyDescent="0.25">
      <c r="A473" s="2" t="s">
        <v>192</v>
      </c>
      <c r="B473" s="2">
        <v>420070202</v>
      </c>
      <c r="C473" s="2" t="s">
        <v>193</v>
      </c>
      <c r="D473" s="2" t="s">
        <v>11</v>
      </c>
      <c r="E473" s="2" t="str">
        <f>UPPER(Padron_Establecimiento[[#This Row],[Sector]])</f>
        <v>ESTATAL</v>
      </c>
      <c r="F473" s="2" t="s">
        <v>12</v>
      </c>
      <c r="G473" s="2" t="s">
        <v>194</v>
      </c>
      <c r="H473" s="2" t="s">
        <v>195</v>
      </c>
      <c r="I473" s="2">
        <v>2954</v>
      </c>
      <c r="J473" s="3" t="s">
        <v>196</v>
      </c>
      <c r="K473" s="4">
        <v>29507</v>
      </c>
      <c r="L473" s="2">
        <v>1685</v>
      </c>
      <c r="M473">
        <f>IF(L473&lt;&gt;"", L473, "")</f>
        <v>1685</v>
      </c>
      <c r="N473" s="5">
        <f>IF(L473&lt;&gt;"", L473*20, "")</f>
        <v>33700</v>
      </c>
      <c r="O473" s="5">
        <f>IF(F473="Rural",N473*1.1,N473)</f>
        <v>37070</v>
      </c>
      <c r="P473" s="3">
        <v>5</v>
      </c>
    </row>
    <row r="474" spans="1:16" x14ac:dyDescent="0.25">
      <c r="A474" s="2" t="s">
        <v>192</v>
      </c>
      <c r="B474" s="2">
        <v>420046602</v>
      </c>
      <c r="C474" s="2" t="s">
        <v>637</v>
      </c>
      <c r="D474" s="2" t="s">
        <v>11</v>
      </c>
      <c r="E474" s="2" t="str">
        <f>UPPER(Padron_Establecimiento[[#This Row],[Sector]])</f>
        <v>ESTATAL</v>
      </c>
      <c r="F474" s="2" t="s">
        <v>23</v>
      </c>
      <c r="G474" s="2" t="s">
        <v>638</v>
      </c>
      <c r="H474" s="2" t="s">
        <v>639</v>
      </c>
      <c r="I474" s="2">
        <v>2302</v>
      </c>
      <c r="J474" s="3" t="s">
        <v>640</v>
      </c>
      <c r="K474" s="4">
        <v>29028</v>
      </c>
      <c r="L474" s="2">
        <v>2153</v>
      </c>
      <c r="M474">
        <f>IF(L474&lt;&gt;"", L474, "")</f>
        <v>2153</v>
      </c>
      <c r="N474" s="5">
        <f>IF(L474&lt;&gt;"", L474*20, "")</f>
        <v>43060</v>
      </c>
      <c r="O474" s="5">
        <f>IF(F474="Rural",N474*1.1,N474)</f>
        <v>43060</v>
      </c>
      <c r="P474" s="3">
        <v>8</v>
      </c>
    </row>
    <row r="475" spans="1:16" x14ac:dyDescent="0.25">
      <c r="A475" s="2" t="s">
        <v>192</v>
      </c>
      <c r="B475" s="2">
        <v>420007700</v>
      </c>
      <c r="C475" s="2" t="s">
        <v>1571</v>
      </c>
      <c r="D475" s="2" t="s">
        <v>11</v>
      </c>
      <c r="E475" s="2" t="str">
        <f>UPPER(Padron_Establecimiento[[#This Row],[Sector]])</f>
        <v>ESTATAL</v>
      </c>
      <c r="F475" s="2" t="s">
        <v>23</v>
      </c>
      <c r="G475" s="2" t="s">
        <v>1572</v>
      </c>
      <c r="H475" s="2" t="s">
        <v>1573</v>
      </c>
      <c r="I475" s="2">
        <v>2335</v>
      </c>
      <c r="J475" s="3" t="s">
        <v>1574</v>
      </c>
      <c r="K475" s="4">
        <v>21390</v>
      </c>
      <c r="L475" s="2">
        <v>1606</v>
      </c>
      <c r="M475">
        <f>IF(L475&lt;&gt;"", L475, "")</f>
        <v>1606</v>
      </c>
      <c r="N475" s="5">
        <f>IF(L475&lt;&gt;"", L475*20, "")</f>
        <v>32120</v>
      </c>
      <c r="O475" s="5">
        <f>IF(F475="Rural",N475*1.1,N475)</f>
        <v>32120</v>
      </c>
      <c r="P475" s="3">
        <v>5</v>
      </c>
    </row>
    <row r="476" spans="1:16" x14ac:dyDescent="0.25">
      <c r="A476" s="2" t="s">
        <v>192</v>
      </c>
      <c r="B476" s="2">
        <v>420103600</v>
      </c>
      <c r="C476" s="2" t="s">
        <v>1613</v>
      </c>
      <c r="D476" s="2" t="s">
        <v>11</v>
      </c>
      <c r="E476" s="2" t="str">
        <f>UPPER(Padron_Establecimiento[[#This Row],[Sector]])</f>
        <v>ESTATAL</v>
      </c>
      <c r="F476" s="2" t="s">
        <v>23</v>
      </c>
      <c r="G476" s="2" t="s">
        <v>1614</v>
      </c>
      <c r="H476" s="2" t="s">
        <v>1615</v>
      </c>
      <c r="I476" s="2">
        <v>2302</v>
      </c>
      <c r="J476" s="3" t="s">
        <v>1616</v>
      </c>
      <c r="K476" s="4">
        <v>26309</v>
      </c>
      <c r="L476" s="2">
        <v>3974</v>
      </c>
      <c r="M476">
        <f>IF(L476&lt;&gt;"", L476, "")</f>
        <v>3974</v>
      </c>
      <c r="N476" s="5">
        <f>IF(L476&lt;&gt;"", L476*20, "")</f>
        <v>79480</v>
      </c>
      <c r="O476" s="5">
        <f>IF(F476="Rural",N476*1.1,N476)</f>
        <v>79480</v>
      </c>
      <c r="P476" s="3">
        <v>6</v>
      </c>
    </row>
    <row r="477" spans="1:16" x14ac:dyDescent="0.25">
      <c r="A477" s="2" t="s">
        <v>192</v>
      </c>
      <c r="B477" s="2">
        <v>420012800</v>
      </c>
      <c r="C477" s="2" t="s">
        <v>1723</v>
      </c>
      <c r="D477" s="2" t="s">
        <v>11</v>
      </c>
      <c r="E477" s="2" t="str">
        <f>UPPER(Padron_Establecimiento[[#This Row],[Sector]])</f>
        <v>ESTATAL</v>
      </c>
      <c r="F477" s="2" t="s">
        <v>23</v>
      </c>
      <c r="G477" s="2" t="s">
        <v>1724</v>
      </c>
      <c r="H477" s="2" t="s">
        <v>266</v>
      </c>
      <c r="I477" s="2">
        <v>2302</v>
      </c>
      <c r="J477" s="3" t="s">
        <v>1725</v>
      </c>
      <c r="K477" s="4">
        <v>26869</v>
      </c>
      <c r="L477" s="2">
        <v>3756</v>
      </c>
      <c r="M477">
        <f>IF(L477&lt;&gt;"", L477, "")</f>
        <v>3756</v>
      </c>
      <c r="N477" s="5">
        <f>IF(L477&lt;&gt;"", L477*20, "")</f>
        <v>75120</v>
      </c>
      <c r="O477" s="5">
        <f>IF(F477="Rural",N477*1.1,N477)</f>
        <v>75120</v>
      </c>
      <c r="P477" s="3">
        <v>3</v>
      </c>
    </row>
    <row r="478" spans="1:16" x14ac:dyDescent="0.25">
      <c r="A478" s="2" t="s">
        <v>192</v>
      </c>
      <c r="B478" s="2">
        <v>420019900</v>
      </c>
      <c r="C478" s="2" t="s">
        <v>1764</v>
      </c>
      <c r="D478" s="2" t="s">
        <v>11</v>
      </c>
      <c r="E478" s="2" t="str">
        <f>UPPER(Padron_Establecimiento[[#This Row],[Sector]])</f>
        <v>ESTATAL</v>
      </c>
      <c r="F478" s="2" t="s">
        <v>23</v>
      </c>
      <c r="G478" s="2" t="s">
        <v>1765</v>
      </c>
      <c r="H478" s="2" t="s">
        <v>1766</v>
      </c>
      <c r="I478" s="2">
        <v>2954</v>
      </c>
      <c r="J478" s="3" t="s">
        <v>1767</v>
      </c>
      <c r="K478" s="4">
        <v>21958</v>
      </c>
      <c r="L478" s="2">
        <v>1677</v>
      </c>
      <c r="M478">
        <f>IF(L478&lt;&gt;"", L478, "")</f>
        <v>1677</v>
      </c>
      <c r="N478" s="5">
        <f>IF(L478&lt;&gt;"", L478*20, "")</f>
        <v>33540</v>
      </c>
      <c r="O478" s="5">
        <f>IF(F478="Rural",N478*1.1,N478)</f>
        <v>33540</v>
      </c>
      <c r="P478" s="3">
        <v>7</v>
      </c>
    </row>
    <row r="479" spans="1:16" x14ac:dyDescent="0.25">
      <c r="A479" s="2" t="s">
        <v>192</v>
      </c>
      <c r="B479" s="2">
        <v>420060700</v>
      </c>
      <c r="C479" s="2" t="s">
        <v>2178</v>
      </c>
      <c r="D479" s="2" t="s">
        <v>11</v>
      </c>
      <c r="E479" s="2" t="str">
        <f>UPPER(Padron_Establecimiento[[#This Row],[Sector]])</f>
        <v>ESTATAL</v>
      </c>
      <c r="F479" s="2" t="s">
        <v>23</v>
      </c>
      <c r="G479" s="2" t="s">
        <v>2179</v>
      </c>
      <c r="H479" s="2" t="s">
        <v>1766</v>
      </c>
      <c r="I479" s="2">
        <v>2954</v>
      </c>
      <c r="J479" s="3" t="s">
        <v>2180</v>
      </c>
      <c r="K479" s="4">
        <v>29008</v>
      </c>
      <c r="L479" s="2">
        <v>4428</v>
      </c>
      <c r="M479">
        <f>IF(L479&lt;&gt;"", L479, "")</f>
        <v>4428</v>
      </c>
      <c r="N479" s="5">
        <f>IF(L479&lt;&gt;"", L479*20, "")</f>
        <v>88560</v>
      </c>
      <c r="O479" s="5">
        <f>IF(F479="Rural",N479*1.1,N479)</f>
        <v>88560</v>
      </c>
      <c r="P479" s="3">
        <v>6</v>
      </c>
    </row>
    <row r="480" spans="1:16" x14ac:dyDescent="0.25">
      <c r="A480" s="2" t="s">
        <v>192</v>
      </c>
      <c r="B480" s="2">
        <v>420077300</v>
      </c>
      <c r="C480" s="2" t="s">
        <v>2814</v>
      </c>
      <c r="D480" s="2" t="s">
        <v>11</v>
      </c>
      <c r="E480" s="2" t="str">
        <f>UPPER(Padron_Establecimiento[[#This Row],[Sector]])</f>
        <v>ESTATAL</v>
      </c>
      <c r="F480" s="2" t="s">
        <v>23</v>
      </c>
      <c r="G480" s="2" t="s">
        <v>2815</v>
      </c>
      <c r="H480" s="2" t="s">
        <v>266</v>
      </c>
      <c r="I480" s="2">
        <v>2302</v>
      </c>
      <c r="J480" s="3" t="s">
        <v>2816</v>
      </c>
      <c r="K480" s="4">
        <v>20403</v>
      </c>
      <c r="L480" s="2">
        <v>3037</v>
      </c>
      <c r="M480">
        <f>IF(L480&lt;&gt;"", L480, "")</f>
        <v>3037</v>
      </c>
      <c r="N480" s="5">
        <f>IF(L480&lt;&gt;"", L480*20, "")</f>
        <v>60740</v>
      </c>
      <c r="O480" s="5">
        <f>IF(F480="Rural",N480*1.1,N480)</f>
        <v>60740</v>
      </c>
      <c r="P480" s="3">
        <v>4</v>
      </c>
    </row>
    <row r="481" spans="1:16" x14ac:dyDescent="0.25">
      <c r="A481" s="2" t="s">
        <v>192</v>
      </c>
      <c r="B481" s="2">
        <v>420045003</v>
      </c>
      <c r="C481" s="2" t="s">
        <v>3120</v>
      </c>
      <c r="D481" s="2" t="s">
        <v>11</v>
      </c>
      <c r="E481" s="2" t="str">
        <f>UPPER(Padron_Establecimiento[[#This Row],[Sector]])</f>
        <v>ESTATAL</v>
      </c>
      <c r="F481" s="2" t="s">
        <v>12</v>
      </c>
      <c r="G481" s="2" t="s">
        <v>3121</v>
      </c>
      <c r="H481" s="2" t="s">
        <v>3122</v>
      </c>
      <c r="I481" s="2">
        <v>2335</v>
      </c>
      <c r="J481" s="3" t="s">
        <v>3123</v>
      </c>
      <c r="K481" s="4">
        <v>19209</v>
      </c>
      <c r="L481" s="2">
        <v>2208</v>
      </c>
      <c r="M481">
        <f>IF(L481&lt;&gt;"", L481, "")</f>
        <v>2208</v>
      </c>
      <c r="N481" s="5">
        <f>IF(L481&lt;&gt;"", L481*20, "")</f>
        <v>44160</v>
      </c>
      <c r="O481" s="5">
        <f>IF(F481="Rural",N481*1.1,N481)</f>
        <v>48576.000000000007</v>
      </c>
      <c r="P481" s="3">
        <v>3</v>
      </c>
    </row>
    <row r="482" spans="1:16" x14ac:dyDescent="0.25">
      <c r="A482" s="2" t="s">
        <v>192</v>
      </c>
      <c r="B482" s="2">
        <v>420006601</v>
      </c>
      <c r="C482" s="2" t="s">
        <v>3267</v>
      </c>
      <c r="D482" s="2" t="s">
        <v>11</v>
      </c>
      <c r="E482" s="2" t="str">
        <f>UPPER(Padron_Establecimiento[[#This Row],[Sector]])</f>
        <v>ESTATAL</v>
      </c>
      <c r="F482" s="2" t="s">
        <v>12</v>
      </c>
      <c r="G482" s="2" t="s">
        <v>3268</v>
      </c>
      <c r="H482" s="2" t="s">
        <v>639</v>
      </c>
      <c r="I482" s="2">
        <v>2302</v>
      </c>
      <c r="J482" s="3" t="s">
        <v>3269</v>
      </c>
      <c r="K482" s="4">
        <v>33761</v>
      </c>
      <c r="L482" s="2">
        <v>3863</v>
      </c>
      <c r="M482">
        <f>IF(L482&lt;&gt;"", L482, "")</f>
        <v>3863</v>
      </c>
      <c r="N482" s="5">
        <f>IF(L482&lt;&gt;"", L482*20, "")</f>
        <v>77260</v>
      </c>
      <c r="O482" s="5">
        <f>IF(F482="Rural",N482*1.1,N482)</f>
        <v>84986</v>
      </c>
      <c r="P482" s="3">
        <v>3</v>
      </c>
    </row>
    <row r="483" spans="1:16" x14ac:dyDescent="0.25">
      <c r="A483" s="2" t="s">
        <v>257</v>
      </c>
      <c r="B483" s="2">
        <v>460014900</v>
      </c>
      <c r="C483" s="2" t="s">
        <v>258</v>
      </c>
      <c r="D483" s="2" t="s">
        <v>11</v>
      </c>
      <c r="E483" s="2" t="str">
        <f>UPPER(Padron_Establecimiento[[#This Row],[Sector]])</f>
        <v>ESTATAL</v>
      </c>
      <c r="F483" s="2" t="s">
        <v>12</v>
      </c>
      <c r="G483" s="2" t="s">
        <v>259</v>
      </c>
      <c r="H483" s="2" t="s">
        <v>260</v>
      </c>
      <c r="I483" s="2"/>
      <c r="J483" s="3" t="s">
        <v>15</v>
      </c>
      <c r="K483" s="4">
        <v>31521</v>
      </c>
      <c r="L483" s="2">
        <v>4000</v>
      </c>
      <c r="M483">
        <f>IF(L483&lt;&gt;"", L483, "")</f>
        <v>4000</v>
      </c>
      <c r="N483" s="5">
        <f>IF(L483&lt;&gt;"", L483*20, "")</f>
        <v>80000</v>
      </c>
      <c r="O483" s="5">
        <f>IF(F483="Rural",N483*1.1,N483)</f>
        <v>88000</v>
      </c>
      <c r="P483" s="3">
        <v>10</v>
      </c>
    </row>
    <row r="484" spans="1:16" x14ac:dyDescent="0.25">
      <c r="A484" s="2" t="s">
        <v>257</v>
      </c>
      <c r="B484" s="2">
        <v>460031400</v>
      </c>
      <c r="C484" s="2" t="s">
        <v>275</v>
      </c>
      <c r="D484" s="2" t="s">
        <v>11</v>
      </c>
      <c r="E484" s="2" t="str">
        <f>UPPER(Padron_Establecimiento[[#This Row],[Sector]])</f>
        <v>ESTATAL</v>
      </c>
      <c r="F484" s="2" t="s">
        <v>12</v>
      </c>
      <c r="G484" s="2" t="s">
        <v>276</v>
      </c>
      <c r="H484" s="2" t="s">
        <v>277</v>
      </c>
      <c r="I484" s="2"/>
      <c r="J484" s="3" t="s">
        <v>15</v>
      </c>
      <c r="K484" s="4">
        <v>18846</v>
      </c>
      <c r="L484" s="2">
        <v>3165</v>
      </c>
      <c r="M484">
        <f>IF(L484&lt;&gt;"", L484, "")</f>
        <v>3165</v>
      </c>
      <c r="N484" s="5">
        <f>IF(L484&lt;&gt;"", L484*20, "")</f>
        <v>63300</v>
      </c>
      <c r="O484" s="5">
        <f>IF(F484="Rural",N484*1.1,N484)</f>
        <v>69630</v>
      </c>
      <c r="P484" s="3">
        <v>7</v>
      </c>
    </row>
    <row r="485" spans="1:16" x14ac:dyDescent="0.25">
      <c r="A485" s="2" t="s">
        <v>257</v>
      </c>
      <c r="B485" s="2">
        <v>460064300</v>
      </c>
      <c r="C485" s="2" t="s">
        <v>318</v>
      </c>
      <c r="D485" s="2" t="s">
        <v>11</v>
      </c>
      <c r="E485" s="2" t="str">
        <f>UPPER(Padron_Establecimiento[[#This Row],[Sector]])</f>
        <v>ESTATAL</v>
      </c>
      <c r="F485" s="2" t="s">
        <v>23</v>
      </c>
      <c r="G485" s="2" t="s">
        <v>319</v>
      </c>
      <c r="H485" s="2" t="s">
        <v>320</v>
      </c>
      <c r="I485" s="2"/>
      <c r="J485" s="3" t="s">
        <v>15</v>
      </c>
      <c r="K485" s="4">
        <v>20915</v>
      </c>
      <c r="L485" s="2">
        <v>4528</v>
      </c>
      <c r="M485">
        <f>IF(L485&lt;&gt;"", L485, "")</f>
        <v>4528</v>
      </c>
      <c r="N485" s="5">
        <f>IF(L485&lt;&gt;"", L485*20, "")</f>
        <v>90560</v>
      </c>
      <c r="O485" s="5">
        <f>IF(F485="Rural",N485*1.1,N485)</f>
        <v>90560</v>
      </c>
      <c r="P485" s="3">
        <v>5</v>
      </c>
    </row>
    <row r="486" spans="1:16" x14ac:dyDescent="0.25">
      <c r="A486" s="2" t="s">
        <v>257</v>
      </c>
      <c r="B486" s="2">
        <v>460052100</v>
      </c>
      <c r="C486" s="2" t="s">
        <v>527</v>
      </c>
      <c r="D486" s="2" t="s">
        <v>11</v>
      </c>
      <c r="E486" s="2" t="str">
        <f>UPPER(Padron_Establecimiento[[#This Row],[Sector]])</f>
        <v>ESTATAL</v>
      </c>
      <c r="F486" s="2" t="s">
        <v>12</v>
      </c>
      <c r="G486" s="2" t="s">
        <v>528</v>
      </c>
      <c r="H486" s="2" t="s">
        <v>529</v>
      </c>
      <c r="I486" s="2"/>
      <c r="J486" s="3" t="s">
        <v>530</v>
      </c>
      <c r="K486" s="4">
        <v>24888</v>
      </c>
      <c r="L486" s="2">
        <v>4486</v>
      </c>
      <c r="M486">
        <f>IF(L486&lt;&gt;"", L486, "")</f>
        <v>4486</v>
      </c>
      <c r="N486" s="5">
        <f>IF(L486&lt;&gt;"", L486*20, "")</f>
        <v>89720</v>
      </c>
      <c r="O486" s="5">
        <f>IF(F486="Rural",N486*1.1,N486)</f>
        <v>98692.000000000015</v>
      </c>
      <c r="P486" s="3">
        <v>8</v>
      </c>
    </row>
    <row r="487" spans="1:16" x14ac:dyDescent="0.25">
      <c r="A487" s="2" t="s">
        <v>257</v>
      </c>
      <c r="B487" s="2">
        <v>460047700</v>
      </c>
      <c r="C487" s="2" t="s">
        <v>626</v>
      </c>
      <c r="D487" s="2" t="s">
        <v>11</v>
      </c>
      <c r="E487" s="2" t="str">
        <f>UPPER(Padron_Establecimiento[[#This Row],[Sector]])</f>
        <v>ESTATAL</v>
      </c>
      <c r="F487" s="2" t="s">
        <v>23</v>
      </c>
      <c r="G487" s="2" t="s">
        <v>627</v>
      </c>
      <c r="H487" s="2" t="s">
        <v>628</v>
      </c>
      <c r="I487" s="2"/>
      <c r="J487" s="3" t="s">
        <v>629</v>
      </c>
      <c r="K487" s="4">
        <v>25001</v>
      </c>
      <c r="L487" s="2">
        <v>4957</v>
      </c>
      <c r="M487">
        <f>IF(L487&lt;&gt;"", L487, "")</f>
        <v>4957</v>
      </c>
      <c r="N487" s="5">
        <f>IF(L487&lt;&gt;"", L487*20, "")</f>
        <v>99140</v>
      </c>
      <c r="O487" s="5">
        <f>IF(F487="Rural",N487*1.1,N487)</f>
        <v>99140</v>
      </c>
      <c r="P487" s="3">
        <v>8</v>
      </c>
    </row>
    <row r="488" spans="1:16" x14ac:dyDescent="0.25">
      <c r="A488" s="2" t="s">
        <v>257</v>
      </c>
      <c r="B488" s="2">
        <v>460076600</v>
      </c>
      <c r="C488" s="2" t="s">
        <v>735</v>
      </c>
      <c r="D488" s="2" t="s">
        <v>11</v>
      </c>
      <c r="E488" s="2" t="str">
        <f>UPPER(Padron_Establecimiento[[#This Row],[Sector]])</f>
        <v>ESTATAL</v>
      </c>
      <c r="F488" s="2" t="s">
        <v>23</v>
      </c>
      <c r="G488" s="2" t="s">
        <v>736</v>
      </c>
      <c r="H488" s="2" t="s">
        <v>320</v>
      </c>
      <c r="I488" s="2"/>
      <c r="J488" s="3" t="s">
        <v>737</v>
      </c>
      <c r="K488" s="4">
        <v>30608</v>
      </c>
      <c r="L488" s="2">
        <v>2824</v>
      </c>
      <c r="M488">
        <f>IF(L488&lt;&gt;"", L488, "")</f>
        <v>2824</v>
      </c>
      <c r="N488" s="5">
        <f>IF(L488&lt;&gt;"", L488*20, "")</f>
        <v>56480</v>
      </c>
      <c r="O488" s="5">
        <f>IF(F488="Rural",N488*1.1,N488)</f>
        <v>56480</v>
      </c>
      <c r="P488" s="3">
        <v>7</v>
      </c>
    </row>
    <row r="489" spans="1:16" x14ac:dyDescent="0.25">
      <c r="A489" s="2" t="s">
        <v>257</v>
      </c>
      <c r="B489" s="2">
        <v>460022300</v>
      </c>
      <c r="C489" s="2" t="s">
        <v>930</v>
      </c>
      <c r="D489" s="2" t="s">
        <v>11</v>
      </c>
      <c r="E489" s="2" t="str">
        <f>UPPER(Padron_Establecimiento[[#This Row],[Sector]])</f>
        <v>ESTATAL</v>
      </c>
      <c r="F489" s="2" t="s">
        <v>23</v>
      </c>
      <c r="G489" s="2" t="s">
        <v>931</v>
      </c>
      <c r="H489" s="2" t="s">
        <v>320</v>
      </c>
      <c r="I489" s="2"/>
      <c r="J489" s="3" t="s">
        <v>932</v>
      </c>
      <c r="K489" s="4">
        <v>18793</v>
      </c>
      <c r="L489" s="2">
        <v>3608</v>
      </c>
      <c r="M489">
        <f>IF(L489&lt;&gt;"", L489, "")</f>
        <v>3608</v>
      </c>
      <c r="N489" s="5">
        <f>IF(L489&lt;&gt;"", L489*20, "")</f>
        <v>72160</v>
      </c>
      <c r="O489" s="5">
        <f>IF(F489="Rural",N489*1.1,N489)</f>
        <v>72160</v>
      </c>
      <c r="P489" s="3">
        <v>7</v>
      </c>
    </row>
    <row r="490" spans="1:16" x14ac:dyDescent="0.25">
      <c r="A490" s="2" t="s">
        <v>257</v>
      </c>
      <c r="B490" s="2">
        <v>460026700</v>
      </c>
      <c r="C490" s="2" t="s">
        <v>1362</v>
      </c>
      <c r="D490" s="2" t="s">
        <v>11</v>
      </c>
      <c r="E490" s="2" t="str">
        <f>UPPER(Padron_Establecimiento[[#This Row],[Sector]])</f>
        <v>ESTATAL</v>
      </c>
      <c r="F490" s="2" t="s">
        <v>12</v>
      </c>
      <c r="G490" s="2" t="s">
        <v>1167</v>
      </c>
      <c r="H490" s="2" t="s">
        <v>1363</v>
      </c>
      <c r="I490" s="2"/>
      <c r="J490" s="3" t="s">
        <v>15</v>
      </c>
      <c r="K490" s="4">
        <v>34826</v>
      </c>
      <c r="L490" s="2">
        <v>3072</v>
      </c>
      <c r="M490">
        <f>IF(L490&lt;&gt;"", L490, "")</f>
        <v>3072</v>
      </c>
      <c r="N490" s="5">
        <f>IF(L490&lt;&gt;"", L490*20, "")</f>
        <v>61440</v>
      </c>
      <c r="O490" s="5">
        <f>IF(F490="Rural",N490*1.1,N490)</f>
        <v>67584</v>
      </c>
      <c r="P490" s="3">
        <v>3</v>
      </c>
    </row>
    <row r="491" spans="1:16" x14ac:dyDescent="0.25">
      <c r="A491" s="2" t="s">
        <v>257</v>
      </c>
      <c r="B491" s="2">
        <v>460046900</v>
      </c>
      <c r="C491" s="2" t="s">
        <v>1447</v>
      </c>
      <c r="D491" s="2" t="s">
        <v>11</v>
      </c>
      <c r="E491" s="2" t="str">
        <f>UPPER(Padron_Establecimiento[[#This Row],[Sector]])</f>
        <v>ESTATAL</v>
      </c>
      <c r="F491" s="2" t="s">
        <v>12</v>
      </c>
      <c r="G491" s="2" t="s">
        <v>1448</v>
      </c>
      <c r="H491" s="2" t="s">
        <v>1449</v>
      </c>
      <c r="I491" s="2"/>
      <c r="J491" s="3" t="s">
        <v>1450</v>
      </c>
      <c r="K491" s="4">
        <v>24702</v>
      </c>
      <c r="L491" s="2">
        <v>3447</v>
      </c>
      <c r="M491">
        <f>IF(L491&lt;&gt;"", L491, "")</f>
        <v>3447</v>
      </c>
      <c r="N491" s="5">
        <f>IF(L491&lt;&gt;"", L491*20, "")</f>
        <v>68940</v>
      </c>
      <c r="O491" s="5">
        <f>IF(F491="Rural",N491*1.1,N491)</f>
        <v>75834</v>
      </c>
      <c r="P491" s="3">
        <v>6</v>
      </c>
    </row>
    <row r="492" spans="1:16" x14ac:dyDescent="0.25">
      <c r="A492" s="2" t="s">
        <v>257</v>
      </c>
      <c r="B492" s="2">
        <v>460085900</v>
      </c>
      <c r="C492" s="2" t="s">
        <v>1550</v>
      </c>
      <c r="D492" s="2" t="s">
        <v>11</v>
      </c>
      <c r="E492" s="2" t="str">
        <f>UPPER(Padron_Establecimiento[[#This Row],[Sector]])</f>
        <v>ESTATAL</v>
      </c>
      <c r="F492" s="2" t="s">
        <v>23</v>
      </c>
      <c r="G492" s="2" t="s">
        <v>1551</v>
      </c>
      <c r="H492" s="2" t="s">
        <v>212</v>
      </c>
      <c r="I492" s="2"/>
      <c r="J492" s="3" t="s">
        <v>15</v>
      </c>
      <c r="K492" s="4">
        <v>28828</v>
      </c>
      <c r="L492" s="2">
        <v>4609</v>
      </c>
      <c r="M492">
        <f>IF(L492&lt;&gt;"", L492, "")</f>
        <v>4609</v>
      </c>
      <c r="N492" s="5">
        <f>IF(L492&lt;&gt;"", L492*20, "")</f>
        <v>92180</v>
      </c>
      <c r="O492" s="5">
        <f>IF(F492="Rural",N492*1.1,N492)</f>
        <v>92180</v>
      </c>
      <c r="P492" s="3">
        <v>4</v>
      </c>
    </row>
    <row r="493" spans="1:16" x14ac:dyDescent="0.25">
      <c r="A493" s="2" t="s">
        <v>257</v>
      </c>
      <c r="B493" s="2">
        <v>460050900</v>
      </c>
      <c r="C493" s="2" t="s">
        <v>1688</v>
      </c>
      <c r="D493" s="2" t="s">
        <v>11</v>
      </c>
      <c r="E493" s="2" t="str">
        <f>UPPER(Padron_Establecimiento[[#This Row],[Sector]])</f>
        <v>ESTATAL</v>
      </c>
      <c r="F493" s="2" t="s">
        <v>12</v>
      </c>
      <c r="G493" s="2" t="s">
        <v>1689</v>
      </c>
      <c r="H493" s="2" t="s">
        <v>1690</v>
      </c>
      <c r="I493" s="2"/>
      <c r="J493" s="3" t="s">
        <v>15</v>
      </c>
      <c r="K493" s="4">
        <v>21435</v>
      </c>
      <c r="L493" s="2">
        <v>4685</v>
      </c>
      <c r="M493">
        <f>IF(L493&lt;&gt;"", L493, "")</f>
        <v>4685</v>
      </c>
      <c r="N493" s="5">
        <f>IF(L493&lt;&gt;"", L493*20, "")</f>
        <v>93700</v>
      </c>
      <c r="O493" s="5">
        <f>IF(F493="Rural",N493*1.1,N493)</f>
        <v>103070.00000000001</v>
      </c>
      <c r="P493" s="3">
        <v>6</v>
      </c>
    </row>
    <row r="494" spans="1:16" x14ac:dyDescent="0.25">
      <c r="A494" s="2" t="s">
        <v>257</v>
      </c>
      <c r="B494" s="2">
        <v>460020500</v>
      </c>
      <c r="C494" s="2" t="s">
        <v>1741</v>
      </c>
      <c r="D494" s="2" t="s">
        <v>11</v>
      </c>
      <c r="E494" s="2" t="str">
        <f>UPPER(Padron_Establecimiento[[#This Row],[Sector]])</f>
        <v>ESTATAL</v>
      </c>
      <c r="F494" s="2" t="s">
        <v>23</v>
      </c>
      <c r="G494" s="2" t="s">
        <v>1742</v>
      </c>
      <c r="H494" s="2" t="s">
        <v>1743</v>
      </c>
      <c r="I494" s="2"/>
      <c r="J494" s="3" t="s">
        <v>1744</v>
      </c>
      <c r="K494" s="4">
        <v>24390</v>
      </c>
      <c r="L494" s="2">
        <v>4049</v>
      </c>
      <c r="M494">
        <f>IF(L494&lt;&gt;"", L494, "")</f>
        <v>4049</v>
      </c>
      <c r="N494" s="5">
        <f>IF(L494&lt;&gt;"", L494*20, "")</f>
        <v>80980</v>
      </c>
      <c r="O494" s="5">
        <f>IF(F494="Rural",N494*1.1,N494)</f>
        <v>80980</v>
      </c>
      <c r="P494" s="3">
        <v>4</v>
      </c>
    </row>
    <row r="495" spans="1:16" x14ac:dyDescent="0.25">
      <c r="A495" s="2" t="s">
        <v>257</v>
      </c>
      <c r="B495" s="2">
        <v>460000400</v>
      </c>
      <c r="C495" s="2" t="s">
        <v>1778</v>
      </c>
      <c r="D495" s="2" t="s">
        <v>11</v>
      </c>
      <c r="E495" s="2" t="str">
        <f>UPPER(Padron_Establecimiento[[#This Row],[Sector]])</f>
        <v>ESTATAL</v>
      </c>
      <c r="F495" s="2" t="s">
        <v>23</v>
      </c>
      <c r="G495" s="2" t="s">
        <v>1779</v>
      </c>
      <c r="H495" s="2" t="s">
        <v>320</v>
      </c>
      <c r="I495" s="2"/>
      <c r="J495" s="3" t="s">
        <v>1780</v>
      </c>
      <c r="K495" s="4">
        <v>31095</v>
      </c>
      <c r="L495" s="2">
        <v>4828</v>
      </c>
      <c r="M495">
        <f>IF(L495&lt;&gt;"", L495, "")</f>
        <v>4828</v>
      </c>
      <c r="N495" s="5">
        <f>IF(L495&lt;&gt;"", L495*20, "")</f>
        <v>96560</v>
      </c>
      <c r="O495" s="5">
        <f>IF(F495="Rural",N495*1.1,N495)</f>
        <v>96560</v>
      </c>
      <c r="P495" s="3">
        <v>8</v>
      </c>
    </row>
    <row r="496" spans="1:16" x14ac:dyDescent="0.25">
      <c r="A496" s="2" t="s">
        <v>257</v>
      </c>
      <c r="B496" s="2">
        <v>460090200</v>
      </c>
      <c r="C496" s="2" t="s">
        <v>1882</v>
      </c>
      <c r="D496" s="2" t="s">
        <v>11</v>
      </c>
      <c r="E496" s="2" t="str">
        <f>UPPER(Padron_Establecimiento[[#This Row],[Sector]])</f>
        <v>ESTATAL</v>
      </c>
      <c r="F496" s="2" t="s">
        <v>23</v>
      </c>
      <c r="G496" s="2" t="s">
        <v>1883</v>
      </c>
      <c r="H496" s="2" t="s">
        <v>1884</v>
      </c>
      <c r="I496" s="2">
        <v>3804</v>
      </c>
      <c r="J496" s="3" t="s">
        <v>1885</v>
      </c>
      <c r="K496" s="4">
        <v>29185</v>
      </c>
      <c r="L496" s="2">
        <v>3263</v>
      </c>
      <c r="M496">
        <f>IF(L496&lt;&gt;"", L496, "")</f>
        <v>3263</v>
      </c>
      <c r="N496" s="5">
        <f>IF(L496&lt;&gt;"", L496*20, "")</f>
        <v>65260</v>
      </c>
      <c r="O496" s="5">
        <f>IF(F496="Rural",N496*1.1,N496)</f>
        <v>65260</v>
      </c>
      <c r="P496" s="3">
        <v>7</v>
      </c>
    </row>
    <row r="497" spans="1:16" x14ac:dyDescent="0.25">
      <c r="A497" s="2" t="s">
        <v>257</v>
      </c>
      <c r="B497" s="2">
        <v>460048100</v>
      </c>
      <c r="C497" s="2" t="s">
        <v>2025</v>
      </c>
      <c r="D497" s="2" t="s">
        <v>11</v>
      </c>
      <c r="E497" s="2" t="str">
        <f>UPPER(Padron_Establecimiento[[#This Row],[Sector]])</f>
        <v>ESTATAL</v>
      </c>
      <c r="F497" s="2" t="s">
        <v>23</v>
      </c>
      <c r="G497" s="2" t="s">
        <v>2026</v>
      </c>
      <c r="H497" s="2" t="s">
        <v>628</v>
      </c>
      <c r="I497" s="2"/>
      <c r="J497" s="3" t="s">
        <v>15</v>
      </c>
      <c r="K497" s="4">
        <v>32632</v>
      </c>
      <c r="L497" s="2">
        <v>2147</v>
      </c>
      <c r="M497">
        <f>IF(L497&lt;&gt;"", L497, "")</f>
        <v>2147</v>
      </c>
      <c r="N497" s="5">
        <f>IF(L497&lt;&gt;"", L497*20, "")</f>
        <v>42940</v>
      </c>
      <c r="O497" s="5">
        <f>IF(F497="Rural",N497*1.1,N497)</f>
        <v>42940</v>
      </c>
      <c r="P497" s="3">
        <v>9</v>
      </c>
    </row>
    <row r="498" spans="1:16" x14ac:dyDescent="0.25">
      <c r="A498" s="2" t="s">
        <v>257</v>
      </c>
      <c r="B498" s="2">
        <v>460069815</v>
      </c>
      <c r="C498" s="2" t="s">
        <v>2059</v>
      </c>
      <c r="D498" s="2" t="s">
        <v>11</v>
      </c>
      <c r="E498" s="2" t="str">
        <f>UPPER(Padron_Establecimiento[[#This Row],[Sector]])</f>
        <v>ESTATAL</v>
      </c>
      <c r="F498" s="2" t="s">
        <v>23</v>
      </c>
      <c r="G498" s="2" t="s">
        <v>2060</v>
      </c>
      <c r="H498" s="2" t="s">
        <v>2061</v>
      </c>
      <c r="I498" s="2"/>
      <c r="J498" s="3" t="s">
        <v>15</v>
      </c>
      <c r="K498" s="4">
        <v>34001</v>
      </c>
      <c r="L498" s="2">
        <v>2837</v>
      </c>
      <c r="M498">
        <f>IF(L498&lt;&gt;"", L498, "")</f>
        <v>2837</v>
      </c>
      <c r="N498" s="5">
        <f>IF(L498&lt;&gt;"", L498*20, "")</f>
        <v>56740</v>
      </c>
      <c r="O498" s="5">
        <f>IF(F498="Rural",N498*1.1,N498)</f>
        <v>56740</v>
      </c>
      <c r="P498" s="3">
        <v>4</v>
      </c>
    </row>
    <row r="499" spans="1:16" x14ac:dyDescent="0.25">
      <c r="A499" s="2" t="s">
        <v>257</v>
      </c>
      <c r="B499" s="2">
        <v>460036800</v>
      </c>
      <c r="C499" s="2" t="s">
        <v>2073</v>
      </c>
      <c r="D499" s="2" t="s">
        <v>11</v>
      </c>
      <c r="E499" s="2" t="str">
        <f>UPPER(Padron_Establecimiento[[#This Row],[Sector]])</f>
        <v>ESTATAL</v>
      </c>
      <c r="F499" s="2" t="s">
        <v>12</v>
      </c>
      <c r="G499" s="2" t="s">
        <v>2074</v>
      </c>
      <c r="H499" s="2" t="s">
        <v>1690</v>
      </c>
      <c r="I499" s="2"/>
      <c r="J499" s="3" t="s">
        <v>15</v>
      </c>
      <c r="K499" s="4">
        <v>32679</v>
      </c>
      <c r="L499" s="2">
        <v>3884</v>
      </c>
      <c r="M499">
        <f>IF(L499&lt;&gt;"", L499, "")</f>
        <v>3884</v>
      </c>
      <c r="N499" s="5">
        <f>IF(L499&lt;&gt;"", L499*20, "")</f>
        <v>77680</v>
      </c>
      <c r="O499" s="5">
        <f>IF(F499="Rural",N499*1.1,N499)</f>
        <v>85448</v>
      </c>
      <c r="P499" s="3">
        <v>10</v>
      </c>
    </row>
    <row r="500" spans="1:16" x14ac:dyDescent="0.25">
      <c r="A500" s="2" t="s">
        <v>257</v>
      </c>
      <c r="B500" s="2">
        <v>460037000</v>
      </c>
      <c r="C500" s="2" t="s">
        <v>2139</v>
      </c>
      <c r="D500" s="2" t="s">
        <v>11</v>
      </c>
      <c r="E500" s="2" t="str">
        <f>UPPER(Padron_Establecimiento[[#This Row],[Sector]])</f>
        <v>ESTATAL</v>
      </c>
      <c r="F500" s="2" t="s">
        <v>12</v>
      </c>
      <c r="G500" s="2" t="s">
        <v>2140</v>
      </c>
      <c r="H500" s="2" t="s">
        <v>2141</v>
      </c>
      <c r="I500" s="2"/>
      <c r="J500" s="3" t="s">
        <v>15</v>
      </c>
      <c r="K500" s="4">
        <v>19010</v>
      </c>
      <c r="L500" s="2">
        <v>4384</v>
      </c>
      <c r="M500">
        <f>IF(L500&lt;&gt;"", L500, "")</f>
        <v>4384</v>
      </c>
      <c r="N500" s="5">
        <f>IF(L500&lt;&gt;"", L500*20, "")</f>
        <v>87680</v>
      </c>
      <c r="O500" s="5">
        <f>IF(F500="Rural",N500*1.1,N500)</f>
        <v>96448.000000000015</v>
      </c>
      <c r="P500" s="3">
        <v>9</v>
      </c>
    </row>
    <row r="501" spans="1:16" x14ac:dyDescent="0.25">
      <c r="A501" s="2" t="s">
        <v>257</v>
      </c>
      <c r="B501" s="2">
        <v>460041301</v>
      </c>
      <c r="C501" s="2" t="s">
        <v>2306</v>
      </c>
      <c r="D501" s="2" t="s">
        <v>11</v>
      </c>
      <c r="E501" s="2" t="str">
        <f>UPPER(Padron_Establecimiento[[#This Row],[Sector]])</f>
        <v>ESTATAL</v>
      </c>
      <c r="F501" s="2" t="s">
        <v>12</v>
      </c>
      <c r="G501" s="2" t="s">
        <v>2307</v>
      </c>
      <c r="H501" s="2" t="s">
        <v>628</v>
      </c>
      <c r="I501" s="2"/>
      <c r="J501" s="3" t="s">
        <v>15</v>
      </c>
      <c r="K501" s="4">
        <v>28858</v>
      </c>
      <c r="L501" s="2">
        <v>4301</v>
      </c>
      <c r="M501">
        <f>IF(L501&lt;&gt;"", L501, "")</f>
        <v>4301</v>
      </c>
      <c r="N501" s="5">
        <f>IF(L501&lt;&gt;"", L501*20, "")</f>
        <v>86020</v>
      </c>
      <c r="O501" s="5">
        <f>IF(F501="Rural",N501*1.1,N501)</f>
        <v>94622.000000000015</v>
      </c>
      <c r="P501" s="3">
        <v>3</v>
      </c>
    </row>
    <row r="502" spans="1:16" x14ac:dyDescent="0.25">
      <c r="A502" s="2" t="s">
        <v>257</v>
      </c>
      <c r="B502" s="2">
        <v>460028600</v>
      </c>
      <c r="C502" s="2" t="s">
        <v>2366</v>
      </c>
      <c r="D502" s="2" t="s">
        <v>11</v>
      </c>
      <c r="E502" s="2" t="str">
        <f>UPPER(Padron_Establecimiento[[#This Row],[Sector]])</f>
        <v>ESTATAL</v>
      </c>
      <c r="F502" s="2" t="s">
        <v>12</v>
      </c>
      <c r="G502" s="2" t="s">
        <v>2367</v>
      </c>
      <c r="H502" s="2" t="s">
        <v>1363</v>
      </c>
      <c r="I502" s="2"/>
      <c r="J502" s="3" t="s">
        <v>15</v>
      </c>
      <c r="K502" s="4">
        <v>34760</v>
      </c>
      <c r="L502" s="2">
        <v>4111</v>
      </c>
      <c r="M502">
        <f>IF(L502&lt;&gt;"", L502, "")</f>
        <v>4111</v>
      </c>
      <c r="N502" s="5">
        <f>IF(L502&lt;&gt;"", L502*20, "")</f>
        <v>82220</v>
      </c>
      <c r="O502" s="5">
        <f>IF(F502="Rural",N502*1.1,N502)</f>
        <v>90442.000000000015</v>
      </c>
      <c r="P502" s="3">
        <v>3</v>
      </c>
    </row>
    <row r="503" spans="1:16" x14ac:dyDescent="0.25">
      <c r="A503" s="2" t="s">
        <v>257</v>
      </c>
      <c r="B503" s="2">
        <v>460037300</v>
      </c>
      <c r="C503" s="2" t="s">
        <v>2396</v>
      </c>
      <c r="D503" s="2" t="s">
        <v>11</v>
      </c>
      <c r="E503" s="2" t="str">
        <f>UPPER(Padron_Establecimiento[[#This Row],[Sector]])</f>
        <v>ESTATAL</v>
      </c>
      <c r="F503" s="2" t="s">
        <v>23</v>
      </c>
      <c r="G503" s="2" t="s">
        <v>2397</v>
      </c>
      <c r="H503" s="2" t="s">
        <v>2398</v>
      </c>
      <c r="I503" s="2"/>
      <c r="J503" s="3" t="s">
        <v>2399</v>
      </c>
      <c r="K503" s="4">
        <v>23688</v>
      </c>
      <c r="L503" s="2">
        <v>2907</v>
      </c>
      <c r="M503">
        <f>IF(L503&lt;&gt;"", L503, "")</f>
        <v>2907</v>
      </c>
      <c r="N503" s="5">
        <f>IF(L503&lt;&gt;"", L503*20, "")</f>
        <v>58140</v>
      </c>
      <c r="O503" s="5">
        <f>IF(F503="Rural",N503*1.1,N503)</f>
        <v>58140</v>
      </c>
      <c r="P503" s="3">
        <v>6</v>
      </c>
    </row>
    <row r="504" spans="1:16" x14ac:dyDescent="0.25">
      <c r="A504" s="2" t="s">
        <v>257</v>
      </c>
      <c r="B504" s="2">
        <v>460031700</v>
      </c>
      <c r="C504" s="2" t="s">
        <v>2542</v>
      </c>
      <c r="D504" s="2" t="s">
        <v>11</v>
      </c>
      <c r="E504" s="2" t="str">
        <f>UPPER(Padron_Establecimiento[[#This Row],[Sector]])</f>
        <v>ESTATAL</v>
      </c>
      <c r="F504" s="2" t="s">
        <v>23</v>
      </c>
      <c r="G504" s="2" t="s">
        <v>2543</v>
      </c>
      <c r="H504" s="2" t="s">
        <v>2544</v>
      </c>
      <c r="I504" s="2"/>
      <c r="J504" s="3" t="s">
        <v>2545</v>
      </c>
      <c r="K504" s="4">
        <v>21389</v>
      </c>
      <c r="L504" s="2">
        <v>1517</v>
      </c>
      <c r="M504">
        <f>IF(L504&lt;&gt;"", L504, "")</f>
        <v>1517</v>
      </c>
      <c r="N504" s="5">
        <f>IF(L504&lt;&gt;"", L504*20, "")</f>
        <v>30340</v>
      </c>
      <c r="O504" s="5">
        <f>IF(F504="Rural",N504*1.1,N504)</f>
        <v>30340</v>
      </c>
      <c r="P504" s="3">
        <v>10</v>
      </c>
    </row>
    <row r="505" spans="1:16" x14ac:dyDescent="0.25">
      <c r="A505" s="2" t="s">
        <v>257</v>
      </c>
      <c r="B505" s="2">
        <v>460050800</v>
      </c>
      <c r="C505" s="2" t="s">
        <v>2667</v>
      </c>
      <c r="D505" s="2" t="s">
        <v>11</v>
      </c>
      <c r="E505" s="2" t="str">
        <f>UPPER(Padron_Establecimiento[[#This Row],[Sector]])</f>
        <v>ESTATAL</v>
      </c>
      <c r="F505" s="2" t="s">
        <v>12</v>
      </c>
      <c r="G505" s="2" t="s">
        <v>2668</v>
      </c>
      <c r="H505" s="2" t="s">
        <v>1690</v>
      </c>
      <c r="I505" s="2">
        <v>3826</v>
      </c>
      <c r="J505" s="3" t="s">
        <v>2669</v>
      </c>
      <c r="K505" s="4">
        <v>28192</v>
      </c>
      <c r="L505" s="2">
        <v>4646</v>
      </c>
      <c r="M505">
        <f>IF(L505&lt;&gt;"", L505, "")</f>
        <v>4646</v>
      </c>
      <c r="N505" s="5">
        <f>IF(L505&lt;&gt;"", L505*20, "")</f>
        <v>92920</v>
      </c>
      <c r="O505" s="5">
        <f>IF(F505="Rural",N505*1.1,N505)</f>
        <v>102212.00000000001</v>
      </c>
      <c r="P505" s="3">
        <v>5</v>
      </c>
    </row>
    <row r="506" spans="1:16" x14ac:dyDescent="0.25">
      <c r="A506" s="2" t="s">
        <v>257</v>
      </c>
      <c r="B506" s="2">
        <v>460023500</v>
      </c>
      <c r="C506" s="2" t="s">
        <v>3135</v>
      </c>
      <c r="D506" s="2" t="s">
        <v>11</v>
      </c>
      <c r="E506" s="2" t="str">
        <f>UPPER(Padron_Establecimiento[[#This Row],[Sector]])</f>
        <v>ESTATAL</v>
      </c>
      <c r="F506" s="2" t="s">
        <v>23</v>
      </c>
      <c r="G506" s="2" t="s">
        <v>3136</v>
      </c>
      <c r="H506" s="2" t="s">
        <v>2544</v>
      </c>
      <c r="I506" s="2"/>
      <c r="J506" s="3" t="s">
        <v>15</v>
      </c>
      <c r="K506" s="4">
        <v>27246</v>
      </c>
      <c r="L506" s="2">
        <v>3603</v>
      </c>
      <c r="M506">
        <f>IF(L506&lt;&gt;"", L506, "")</f>
        <v>3603</v>
      </c>
      <c r="N506" s="5">
        <f>IF(L506&lt;&gt;"", L506*20, "")</f>
        <v>72060</v>
      </c>
      <c r="O506" s="5">
        <f>IF(F506="Rural",N506*1.1,N506)</f>
        <v>72060</v>
      </c>
      <c r="P506" s="3">
        <v>9</v>
      </c>
    </row>
    <row r="507" spans="1:16" x14ac:dyDescent="0.25">
      <c r="A507" s="2" t="s">
        <v>257</v>
      </c>
      <c r="B507" s="2">
        <v>460050400</v>
      </c>
      <c r="C507" s="2" t="s">
        <v>3240</v>
      </c>
      <c r="D507" s="2" t="s">
        <v>11</v>
      </c>
      <c r="E507" s="2" t="str">
        <f>UPPER(Padron_Establecimiento[[#This Row],[Sector]])</f>
        <v>ESTATAL</v>
      </c>
      <c r="F507" s="2" t="s">
        <v>12</v>
      </c>
      <c r="G507" s="2" t="s">
        <v>3241</v>
      </c>
      <c r="H507" s="2" t="s">
        <v>1690</v>
      </c>
      <c r="I507" s="2"/>
      <c r="J507" s="3" t="s">
        <v>15</v>
      </c>
      <c r="K507" s="4">
        <v>25937</v>
      </c>
      <c r="L507" s="2">
        <v>3842</v>
      </c>
      <c r="M507">
        <f>IF(L507&lt;&gt;"", L507, "")</f>
        <v>3842</v>
      </c>
      <c r="N507" s="5">
        <f>IF(L507&lt;&gt;"", L507*20, "")</f>
        <v>76840</v>
      </c>
      <c r="O507" s="5">
        <f>IF(F507="Rural",N507*1.1,N507)</f>
        <v>84524</v>
      </c>
      <c r="P507" s="3">
        <v>3</v>
      </c>
    </row>
    <row r="508" spans="1:16" x14ac:dyDescent="0.25">
      <c r="A508" s="2" t="s">
        <v>47</v>
      </c>
      <c r="B508" s="2">
        <v>500217300</v>
      </c>
      <c r="C508" s="2" t="s">
        <v>75</v>
      </c>
      <c r="D508" s="2" t="s">
        <v>11</v>
      </c>
      <c r="E508" s="2" t="str">
        <f>UPPER(Padron_Establecimiento[[#This Row],[Sector]])</f>
        <v>ESTATAL</v>
      </c>
      <c r="F508" s="2" t="s">
        <v>23</v>
      </c>
      <c r="G508" s="2" t="s">
        <v>76</v>
      </c>
      <c r="H508" s="2" t="s">
        <v>77</v>
      </c>
      <c r="I508" s="2"/>
      <c r="J508" s="3" t="s">
        <v>78</v>
      </c>
      <c r="K508" s="4">
        <v>29345</v>
      </c>
      <c r="L508" s="2">
        <v>1815</v>
      </c>
      <c r="M508">
        <f>IF(L508&lt;&gt;"", L508, "")</f>
        <v>1815</v>
      </c>
      <c r="N508" s="5">
        <f>IF(L508&lt;&gt;"", L508*20, "")</f>
        <v>36300</v>
      </c>
      <c r="O508" s="5">
        <f>IF(F508="Rural",N508*1.1,N508)</f>
        <v>36300</v>
      </c>
      <c r="P508" s="3">
        <v>7</v>
      </c>
    </row>
    <row r="509" spans="1:16" x14ac:dyDescent="0.25">
      <c r="A509" s="2" t="s">
        <v>47</v>
      </c>
      <c r="B509" s="2">
        <v>500097000</v>
      </c>
      <c r="C509" s="2" t="s">
        <v>197</v>
      </c>
      <c r="D509" s="2" t="s">
        <v>11</v>
      </c>
      <c r="E509" s="2" t="str">
        <f>UPPER(Padron_Establecimiento[[#This Row],[Sector]])</f>
        <v>ESTATAL</v>
      </c>
      <c r="F509" s="2" t="s">
        <v>23</v>
      </c>
      <c r="G509" s="2" t="s">
        <v>198</v>
      </c>
      <c r="H509" s="2" t="s">
        <v>199</v>
      </c>
      <c r="I509" s="2">
        <v>261</v>
      </c>
      <c r="J509" s="3" t="s">
        <v>200</v>
      </c>
      <c r="K509" s="4">
        <v>28263</v>
      </c>
      <c r="L509" s="2">
        <v>3274</v>
      </c>
      <c r="M509">
        <f>IF(L509&lt;&gt;"", L509, "")</f>
        <v>3274</v>
      </c>
      <c r="N509" s="5">
        <f>IF(L509&lt;&gt;"", L509*20, "")</f>
        <v>65480</v>
      </c>
      <c r="O509" s="5">
        <f>IF(F509="Rural",N509*1.1,N509)</f>
        <v>65480</v>
      </c>
      <c r="P509" s="3">
        <v>3</v>
      </c>
    </row>
    <row r="510" spans="1:16" x14ac:dyDescent="0.25">
      <c r="A510" s="2" t="s">
        <v>47</v>
      </c>
      <c r="B510" s="2">
        <v>500194800</v>
      </c>
      <c r="C510" s="2" t="s">
        <v>281</v>
      </c>
      <c r="D510" s="2" t="s">
        <v>11</v>
      </c>
      <c r="E510" s="2" t="str">
        <f>UPPER(Padron_Establecimiento[[#This Row],[Sector]])</f>
        <v>ESTATAL</v>
      </c>
      <c r="F510" s="2" t="s">
        <v>23</v>
      </c>
      <c r="G510" s="2" t="s">
        <v>282</v>
      </c>
      <c r="H510" s="2" t="s">
        <v>283</v>
      </c>
      <c r="I510" s="2"/>
      <c r="J510" s="3" t="s">
        <v>284</v>
      </c>
      <c r="K510" s="4">
        <v>34364</v>
      </c>
      <c r="L510" s="2">
        <v>2755</v>
      </c>
      <c r="M510">
        <f>IF(L510&lt;&gt;"", L510, "")</f>
        <v>2755</v>
      </c>
      <c r="N510" s="5">
        <f>IF(L510&lt;&gt;"", L510*20, "")</f>
        <v>55100</v>
      </c>
      <c r="O510" s="5">
        <f>IF(F510="Rural",N510*1.1,N510)</f>
        <v>55100</v>
      </c>
      <c r="P510" s="3">
        <v>3</v>
      </c>
    </row>
    <row r="511" spans="1:16" x14ac:dyDescent="0.25">
      <c r="A511" s="2" t="s">
        <v>47</v>
      </c>
      <c r="B511" s="2">
        <v>500094800</v>
      </c>
      <c r="C511" s="2" t="s">
        <v>365</v>
      </c>
      <c r="D511" s="2" t="s">
        <v>11</v>
      </c>
      <c r="E511" s="2" t="str">
        <f>UPPER(Padron_Establecimiento[[#This Row],[Sector]])</f>
        <v>ESTATAL</v>
      </c>
      <c r="F511" s="2" t="s">
        <v>12</v>
      </c>
      <c r="G511" s="2" t="s">
        <v>366</v>
      </c>
      <c r="H511" s="2" t="s">
        <v>367</v>
      </c>
      <c r="I511" s="2">
        <v>263</v>
      </c>
      <c r="J511" s="3" t="s">
        <v>368</v>
      </c>
      <c r="K511" s="4">
        <v>34456</v>
      </c>
      <c r="L511" s="2">
        <v>1876</v>
      </c>
      <c r="M511">
        <f>IF(L511&lt;&gt;"", L511, "")</f>
        <v>1876</v>
      </c>
      <c r="N511" s="5">
        <f>IF(L511&lt;&gt;"", L511*20, "")</f>
        <v>37520</v>
      </c>
      <c r="O511" s="5">
        <f>IF(F511="Rural",N511*1.1,N511)</f>
        <v>41272</v>
      </c>
      <c r="P511" s="3">
        <v>9</v>
      </c>
    </row>
    <row r="512" spans="1:16" x14ac:dyDescent="0.25">
      <c r="A512" s="2" t="s">
        <v>47</v>
      </c>
      <c r="B512" s="2">
        <v>500054700</v>
      </c>
      <c r="C512" s="2" t="s">
        <v>540</v>
      </c>
      <c r="D512" s="2" t="s">
        <v>11</v>
      </c>
      <c r="E512" s="2" t="str">
        <f>UPPER(Padron_Establecimiento[[#This Row],[Sector]])</f>
        <v>ESTATAL</v>
      </c>
      <c r="F512" s="2" t="s">
        <v>12</v>
      </c>
      <c r="G512" s="2" t="s">
        <v>541</v>
      </c>
      <c r="H512" s="2" t="s">
        <v>542</v>
      </c>
      <c r="I512" s="2">
        <v>261</v>
      </c>
      <c r="J512" s="3" t="s">
        <v>212</v>
      </c>
      <c r="K512" s="4">
        <v>34773</v>
      </c>
      <c r="L512" s="2">
        <v>4854</v>
      </c>
      <c r="M512">
        <f>IF(L512&lt;&gt;"", L512, "")</f>
        <v>4854</v>
      </c>
      <c r="N512" s="5">
        <f>IF(L512&lt;&gt;"", L512*20, "")</f>
        <v>97080</v>
      </c>
      <c r="O512" s="5">
        <f>IF(F512="Rural",N512*1.1,N512)</f>
        <v>106788.00000000001</v>
      </c>
      <c r="P512" s="3">
        <v>4</v>
      </c>
    </row>
    <row r="513" spans="1:16" x14ac:dyDescent="0.25">
      <c r="A513" s="2" t="s">
        <v>47</v>
      </c>
      <c r="B513" s="2">
        <v>500032602</v>
      </c>
      <c r="C513" s="2" t="s">
        <v>596</v>
      </c>
      <c r="D513" s="2" t="s">
        <v>11</v>
      </c>
      <c r="E513" s="2" t="str">
        <f>UPPER(Padron_Establecimiento[[#This Row],[Sector]])</f>
        <v>ESTATAL</v>
      </c>
      <c r="F513" s="2" t="s">
        <v>12</v>
      </c>
      <c r="G513" s="2" t="s">
        <v>597</v>
      </c>
      <c r="H513" s="2" t="s">
        <v>598</v>
      </c>
      <c r="I513" s="2">
        <v>263</v>
      </c>
      <c r="J513" s="3" t="s">
        <v>599</v>
      </c>
      <c r="K513" s="4">
        <v>20233</v>
      </c>
      <c r="L513" s="2">
        <v>2710</v>
      </c>
      <c r="M513">
        <f>IF(L513&lt;&gt;"", L513, "")</f>
        <v>2710</v>
      </c>
      <c r="N513" s="5">
        <f>IF(L513&lt;&gt;"", L513*20, "")</f>
        <v>54200</v>
      </c>
      <c r="O513" s="5">
        <f>IF(F513="Rural",N513*1.1,N513)</f>
        <v>59620.000000000007</v>
      </c>
      <c r="P513" s="3">
        <v>9</v>
      </c>
    </row>
    <row r="514" spans="1:16" x14ac:dyDescent="0.25">
      <c r="A514" s="2" t="s">
        <v>47</v>
      </c>
      <c r="B514" s="2">
        <v>500135800</v>
      </c>
      <c r="C514" s="2" t="s">
        <v>602</v>
      </c>
      <c r="D514" s="2" t="s">
        <v>11</v>
      </c>
      <c r="E514" s="2" t="str">
        <f>UPPER(Padron_Establecimiento[[#This Row],[Sector]])</f>
        <v>ESTATAL</v>
      </c>
      <c r="F514" s="2" t="s">
        <v>23</v>
      </c>
      <c r="G514" s="2" t="s">
        <v>603</v>
      </c>
      <c r="H514" s="2" t="s">
        <v>367</v>
      </c>
      <c r="I514" s="2">
        <v>263</v>
      </c>
      <c r="J514" s="3" t="s">
        <v>604</v>
      </c>
      <c r="K514" s="4">
        <v>24037</v>
      </c>
      <c r="L514" s="2">
        <v>3857</v>
      </c>
      <c r="M514">
        <f>IF(L514&lt;&gt;"", L514, "")</f>
        <v>3857</v>
      </c>
      <c r="N514" s="5">
        <f>IF(L514&lt;&gt;"", L514*20, "")</f>
        <v>77140</v>
      </c>
      <c r="O514" s="5">
        <f>IF(F514="Rural",N514*1.1,N514)</f>
        <v>77140</v>
      </c>
      <c r="P514" s="3">
        <v>8</v>
      </c>
    </row>
    <row r="515" spans="1:16" x14ac:dyDescent="0.25">
      <c r="A515" s="2" t="s">
        <v>47</v>
      </c>
      <c r="B515" s="2">
        <v>500044300</v>
      </c>
      <c r="C515" s="2" t="s">
        <v>605</v>
      </c>
      <c r="D515" s="2" t="s">
        <v>11</v>
      </c>
      <c r="E515" s="2" t="str">
        <f>UPPER(Padron_Establecimiento[[#This Row],[Sector]])</f>
        <v>ESTATAL</v>
      </c>
      <c r="F515" s="2" t="s">
        <v>12</v>
      </c>
      <c r="G515" s="2" t="s">
        <v>606</v>
      </c>
      <c r="H515" s="2" t="s">
        <v>607</v>
      </c>
      <c r="I515" s="2">
        <v>2622</v>
      </c>
      <c r="J515" s="3" t="s">
        <v>608</v>
      </c>
      <c r="K515" s="4">
        <v>18997</v>
      </c>
      <c r="L515" s="2">
        <v>2190</v>
      </c>
      <c r="M515">
        <f>IF(L515&lt;&gt;"", L515, "")</f>
        <v>2190</v>
      </c>
      <c r="N515" s="5">
        <f>IF(L515&lt;&gt;"", L515*20, "")</f>
        <v>43800</v>
      </c>
      <c r="O515" s="5">
        <f>IF(F515="Rural",N515*1.1,N515)</f>
        <v>48180.000000000007</v>
      </c>
      <c r="P515" s="3">
        <v>4</v>
      </c>
    </row>
    <row r="516" spans="1:16" x14ac:dyDescent="0.25">
      <c r="A516" s="2" t="s">
        <v>47</v>
      </c>
      <c r="B516" s="2">
        <v>500089500</v>
      </c>
      <c r="C516" s="2" t="s">
        <v>706</v>
      </c>
      <c r="D516" s="2" t="s">
        <v>11</v>
      </c>
      <c r="E516" s="2" t="str">
        <f>UPPER(Padron_Establecimiento[[#This Row],[Sector]])</f>
        <v>ESTATAL</v>
      </c>
      <c r="F516" s="2" t="s">
        <v>23</v>
      </c>
      <c r="G516" s="2" t="s">
        <v>707</v>
      </c>
      <c r="H516" s="2" t="s">
        <v>283</v>
      </c>
      <c r="I516" s="2">
        <v>261</v>
      </c>
      <c r="J516" s="3" t="s">
        <v>708</v>
      </c>
      <c r="K516" s="4">
        <v>18562</v>
      </c>
      <c r="L516" s="2">
        <v>1551</v>
      </c>
      <c r="M516">
        <f>IF(L516&lt;&gt;"", L516, "")</f>
        <v>1551</v>
      </c>
      <c r="N516" s="5">
        <f>IF(L516&lt;&gt;"", L516*20, "")</f>
        <v>31020</v>
      </c>
      <c r="O516" s="5">
        <f>IF(F516="Rural",N516*1.1,N516)</f>
        <v>31020</v>
      </c>
      <c r="P516" s="3">
        <v>6</v>
      </c>
    </row>
    <row r="517" spans="1:16" x14ac:dyDescent="0.25">
      <c r="A517" s="2" t="s">
        <v>47</v>
      </c>
      <c r="B517" s="2">
        <v>500081900</v>
      </c>
      <c r="C517" s="2" t="s">
        <v>774</v>
      </c>
      <c r="D517" s="2" t="s">
        <v>11</v>
      </c>
      <c r="E517" s="2" t="str">
        <f>UPPER(Padron_Establecimiento[[#This Row],[Sector]])</f>
        <v>ESTATAL</v>
      </c>
      <c r="F517" s="2" t="s">
        <v>23</v>
      </c>
      <c r="G517" s="2" t="s">
        <v>775</v>
      </c>
      <c r="H517" s="2" t="s">
        <v>776</v>
      </c>
      <c r="I517" s="2"/>
      <c r="J517" s="3" t="s">
        <v>777</v>
      </c>
      <c r="K517" s="4">
        <v>19351</v>
      </c>
      <c r="L517" s="2">
        <v>4142</v>
      </c>
      <c r="M517">
        <f>IF(L517&lt;&gt;"", L517, "")</f>
        <v>4142</v>
      </c>
      <c r="N517" s="5">
        <f>IF(L517&lt;&gt;"", L517*20, "")</f>
        <v>82840</v>
      </c>
      <c r="O517" s="5">
        <f>IF(F517="Rural",N517*1.1,N517)</f>
        <v>82840</v>
      </c>
      <c r="P517" s="3">
        <v>3</v>
      </c>
    </row>
    <row r="518" spans="1:16" x14ac:dyDescent="0.25">
      <c r="A518" s="2" t="s">
        <v>47</v>
      </c>
      <c r="B518" s="2">
        <v>500113201</v>
      </c>
      <c r="C518" s="2" t="s">
        <v>852</v>
      </c>
      <c r="D518" s="2" t="s">
        <v>11</v>
      </c>
      <c r="E518" s="2" t="str">
        <f>UPPER(Padron_Establecimiento[[#This Row],[Sector]])</f>
        <v>ESTATAL</v>
      </c>
      <c r="F518" s="2" t="s">
        <v>23</v>
      </c>
      <c r="G518" s="2" t="s">
        <v>853</v>
      </c>
      <c r="H518" s="2" t="s">
        <v>854</v>
      </c>
      <c r="I518" s="2">
        <v>261</v>
      </c>
      <c r="J518" s="3" t="s">
        <v>212</v>
      </c>
      <c r="K518" s="4">
        <v>25975</v>
      </c>
      <c r="L518" s="2">
        <v>3720</v>
      </c>
      <c r="M518">
        <f>IF(L518&lt;&gt;"", L518, "")</f>
        <v>3720</v>
      </c>
      <c r="N518" s="5">
        <f>IF(L518&lt;&gt;"", L518*20, "")</f>
        <v>74400</v>
      </c>
      <c r="O518" s="5">
        <f>IF(F518="Rural",N518*1.1,N518)</f>
        <v>74400</v>
      </c>
      <c r="P518" s="3">
        <v>4</v>
      </c>
    </row>
    <row r="519" spans="1:16" x14ac:dyDescent="0.25">
      <c r="A519" s="2" t="s">
        <v>47</v>
      </c>
      <c r="B519" s="2">
        <v>500230300</v>
      </c>
      <c r="C519" s="2" t="s">
        <v>872</v>
      </c>
      <c r="D519" s="2" t="s">
        <v>11</v>
      </c>
      <c r="E519" s="2" t="str">
        <f>UPPER(Padron_Establecimiento[[#This Row],[Sector]])</f>
        <v>ESTATAL</v>
      </c>
      <c r="F519" s="2" t="s">
        <v>23</v>
      </c>
      <c r="G519" s="2" t="s">
        <v>873</v>
      </c>
      <c r="H519" s="2" t="s">
        <v>77</v>
      </c>
      <c r="I519" s="2"/>
      <c r="J519" s="3" t="s">
        <v>15</v>
      </c>
      <c r="K519" s="4">
        <v>28342</v>
      </c>
      <c r="L519" s="2">
        <v>2985</v>
      </c>
      <c r="M519">
        <f>IF(L519&lt;&gt;"", L519, "")</f>
        <v>2985</v>
      </c>
      <c r="N519" s="5">
        <f>IF(L519&lt;&gt;"", L519*20, "")</f>
        <v>59700</v>
      </c>
      <c r="O519" s="5">
        <f>IF(F519="Rural",N519*1.1,N519)</f>
        <v>59700</v>
      </c>
      <c r="P519" s="3">
        <v>3</v>
      </c>
    </row>
    <row r="520" spans="1:16" x14ac:dyDescent="0.25">
      <c r="A520" s="2" t="s">
        <v>47</v>
      </c>
      <c r="B520" s="2">
        <v>500039500</v>
      </c>
      <c r="C520" s="2" t="s">
        <v>902</v>
      </c>
      <c r="D520" s="2" t="s">
        <v>11</v>
      </c>
      <c r="E520" s="2" t="str">
        <f>UPPER(Padron_Establecimiento[[#This Row],[Sector]])</f>
        <v>ESTATAL</v>
      </c>
      <c r="F520" s="2" t="s">
        <v>12</v>
      </c>
      <c r="G520" s="2" t="s">
        <v>903</v>
      </c>
      <c r="H520" s="2" t="s">
        <v>904</v>
      </c>
      <c r="I520" s="2">
        <v>263</v>
      </c>
      <c r="J520" s="3" t="s">
        <v>905</v>
      </c>
      <c r="K520" s="4">
        <v>23110</v>
      </c>
      <c r="L520" s="2">
        <v>3548</v>
      </c>
      <c r="M520">
        <f>IF(L520&lt;&gt;"", L520, "")</f>
        <v>3548</v>
      </c>
      <c r="N520" s="5">
        <f>IF(L520&lt;&gt;"", L520*20, "")</f>
        <v>70960</v>
      </c>
      <c r="O520" s="5">
        <f>IF(F520="Rural",N520*1.1,N520)</f>
        <v>78056</v>
      </c>
      <c r="P520" s="3">
        <v>5</v>
      </c>
    </row>
    <row r="521" spans="1:16" x14ac:dyDescent="0.25">
      <c r="A521" s="2" t="s">
        <v>47</v>
      </c>
      <c r="B521" s="2">
        <v>500195201</v>
      </c>
      <c r="C521" s="2" t="s">
        <v>910</v>
      </c>
      <c r="D521" s="2" t="s">
        <v>11</v>
      </c>
      <c r="E521" s="2" t="str">
        <f>UPPER(Padron_Establecimiento[[#This Row],[Sector]])</f>
        <v>ESTATAL</v>
      </c>
      <c r="F521" s="2" t="s">
        <v>23</v>
      </c>
      <c r="G521" s="2" t="s">
        <v>911</v>
      </c>
      <c r="H521" s="2" t="s">
        <v>912</v>
      </c>
      <c r="I521" s="2">
        <v>261</v>
      </c>
      <c r="J521" s="3" t="s">
        <v>913</v>
      </c>
      <c r="K521" s="4">
        <v>18495</v>
      </c>
      <c r="L521" s="2">
        <v>4649</v>
      </c>
      <c r="M521">
        <f>IF(L521&lt;&gt;"", L521, "")</f>
        <v>4649</v>
      </c>
      <c r="N521" s="5">
        <f>IF(L521&lt;&gt;"", L521*20, "")</f>
        <v>92980</v>
      </c>
      <c r="O521" s="5">
        <f>IF(F521="Rural",N521*1.1,N521)</f>
        <v>92980</v>
      </c>
      <c r="P521" s="3">
        <v>10</v>
      </c>
    </row>
    <row r="522" spans="1:16" x14ac:dyDescent="0.25">
      <c r="A522" s="2" t="s">
        <v>47</v>
      </c>
      <c r="B522" s="2">
        <v>500205800</v>
      </c>
      <c r="C522" s="2" t="s">
        <v>921</v>
      </c>
      <c r="D522" s="2" t="s">
        <v>11</v>
      </c>
      <c r="E522" s="2" t="str">
        <f>UPPER(Padron_Establecimiento[[#This Row],[Sector]])</f>
        <v>ESTATAL</v>
      </c>
      <c r="F522" s="2" t="s">
        <v>12</v>
      </c>
      <c r="G522" s="2" t="s">
        <v>922</v>
      </c>
      <c r="H522" s="2" t="s">
        <v>199</v>
      </c>
      <c r="I522" s="2"/>
      <c r="J522" s="3" t="s">
        <v>923</v>
      </c>
      <c r="K522" s="4">
        <v>25350</v>
      </c>
      <c r="L522" s="2">
        <v>3575</v>
      </c>
      <c r="M522">
        <f>IF(L522&lt;&gt;"", L522, "")</f>
        <v>3575</v>
      </c>
      <c r="N522" s="5">
        <f>IF(L522&lt;&gt;"", L522*20, "")</f>
        <v>71500</v>
      </c>
      <c r="O522" s="5">
        <f>IF(F522="Rural",N522*1.1,N522)</f>
        <v>78650</v>
      </c>
      <c r="P522" s="3">
        <v>10</v>
      </c>
    </row>
    <row r="523" spans="1:16" x14ac:dyDescent="0.25">
      <c r="A523" s="2" t="s">
        <v>47</v>
      </c>
      <c r="B523" s="2">
        <v>500021200</v>
      </c>
      <c r="C523" s="2" t="s">
        <v>1028</v>
      </c>
      <c r="D523" s="2" t="s">
        <v>11</v>
      </c>
      <c r="E523" s="2" t="str">
        <f>UPPER(Padron_Establecimiento[[#This Row],[Sector]])</f>
        <v>ESTATAL</v>
      </c>
      <c r="F523" s="2" t="s">
        <v>12</v>
      </c>
      <c r="G523" s="2" t="s">
        <v>1029</v>
      </c>
      <c r="H523" s="2" t="s">
        <v>1030</v>
      </c>
      <c r="I523" s="2">
        <v>261</v>
      </c>
      <c r="J523" s="3" t="s">
        <v>1031</v>
      </c>
      <c r="K523" s="4">
        <v>30109</v>
      </c>
      <c r="L523" s="2">
        <v>1582</v>
      </c>
      <c r="M523">
        <f>IF(L523&lt;&gt;"", L523, "")</f>
        <v>1582</v>
      </c>
      <c r="N523" s="5">
        <f>IF(L523&lt;&gt;"", L523*20, "")</f>
        <v>31640</v>
      </c>
      <c r="O523" s="5">
        <f>IF(F523="Rural",N523*1.1,N523)</f>
        <v>34804</v>
      </c>
      <c r="P523" s="3">
        <v>9</v>
      </c>
    </row>
    <row r="524" spans="1:16" x14ac:dyDescent="0.25">
      <c r="A524" s="2" t="s">
        <v>47</v>
      </c>
      <c r="B524" s="2">
        <v>500077301</v>
      </c>
      <c r="C524" s="2" t="s">
        <v>1053</v>
      </c>
      <c r="D524" s="2" t="s">
        <v>11</v>
      </c>
      <c r="E524" s="2" t="str">
        <f>UPPER(Padron_Establecimiento[[#This Row],[Sector]])</f>
        <v>ESTATAL</v>
      </c>
      <c r="F524" s="2" t="s">
        <v>23</v>
      </c>
      <c r="G524" s="2" t="s">
        <v>1054</v>
      </c>
      <c r="H524" s="2" t="s">
        <v>1055</v>
      </c>
      <c r="I524" s="2">
        <v>261</v>
      </c>
      <c r="J524" s="3" t="s">
        <v>212</v>
      </c>
      <c r="K524" s="4">
        <v>24335</v>
      </c>
      <c r="L524" s="2">
        <v>2773</v>
      </c>
      <c r="M524">
        <f>IF(L524&lt;&gt;"", L524, "")</f>
        <v>2773</v>
      </c>
      <c r="N524" s="5">
        <f>IF(L524&lt;&gt;"", L524*20, "")</f>
        <v>55460</v>
      </c>
      <c r="O524" s="5">
        <f>IF(F524="Rural",N524*1.1,N524)</f>
        <v>55460</v>
      </c>
      <c r="P524" s="3">
        <v>6</v>
      </c>
    </row>
    <row r="525" spans="1:16" x14ac:dyDescent="0.25">
      <c r="A525" s="2" t="s">
        <v>47</v>
      </c>
      <c r="B525" s="2">
        <v>500085400</v>
      </c>
      <c r="C525" s="2" t="s">
        <v>1117</v>
      </c>
      <c r="D525" s="2" t="s">
        <v>11</v>
      </c>
      <c r="E525" s="2" t="str">
        <f>UPPER(Padron_Establecimiento[[#This Row],[Sector]])</f>
        <v>ESTATAL</v>
      </c>
      <c r="F525" s="2" t="s">
        <v>23</v>
      </c>
      <c r="G525" s="2" t="s">
        <v>1118</v>
      </c>
      <c r="H525" s="2" t="s">
        <v>77</v>
      </c>
      <c r="I525" s="2">
        <v>261</v>
      </c>
      <c r="J525" s="3" t="s">
        <v>1119</v>
      </c>
      <c r="K525" s="4">
        <v>23057</v>
      </c>
      <c r="L525" s="2">
        <v>4776</v>
      </c>
      <c r="M525">
        <f>IF(L525&lt;&gt;"", L525, "")</f>
        <v>4776</v>
      </c>
      <c r="N525" s="5">
        <f>IF(L525&lt;&gt;"", L525*20, "")</f>
        <v>95520</v>
      </c>
      <c r="O525" s="5">
        <f>IF(F525="Rural",N525*1.1,N525)</f>
        <v>95520</v>
      </c>
      <c r="P525" s="3">
        <v>10</v>
      </c>
    </row>
    <row r="526" spans="1:16" x14ac:dyDescent="0.25">
      <c r="A526" s="2" t="s">
        <v>47</v>
      </c>
      <c r="B526" s="2">
        <v>500015802</v>
      </c>
      <c r="C526" s="2" t="s">
        <v>1132</v>
      </c>
      <c r="D526" s="2" t="s">
        <v>11</v>
      </c>
      <c r="E526" s="2" t="str">
        <f>UPPER(Padron_Establecimiento[[#This Row],[Sector]])</f>
        <v>ESTATAL</v>
      </c>
      <c r="F526" s="2" t="s">
        <v>23</v>
      </c>
      <c r="G526" s="2" t="s">
        <v>1133</v>
      </c>
      <c r="H526" s="2" t="s">
        <v>1134</v>
      </c>
      <c r="I526" s="2">
        <v>261</v>
      </c>
      <c r="J526" s="3" t="s">
        <v>1135</v>
      </c>
      <c r="K526" s="4">
        <v>33504</v>
      </c>
      <c r="L526" s="2">
        <v>3539</v>
      </c>
      <c r="M526">
        <f>IF(L526&lt;&gt;"", L526, "")</f>
        <v>3539</v>
      </c>
      <c r="N526" s="5">
        <f>IF(L526&lt;&gt;"", L526*20, "")</f>
        <v>70780</v>
      </c>
      <c r="O526" s="5">
        <f>IF(F526="Rural",N526*1.1,N526)</f>
        <v>70780</v>
      </c>
      <c r="P526" s="3">
        <v>3</v>
      </c>
    </row>
    <row r="527" spans="1:16" x14ac:dyDescent="0.25">
      <c r="A527" s="2" t="s">
        <v>47</v>
      </c>
      <c r="B527" s="2">
        <v>500083300</v>
      </c>
      <c r="C527" s="2" t="s">
        <v>1140</v>
      </c>
      <c r="D527" s="2" t="s">
        <v>11</v>
      </c>
      <c r="E527" s="2" t="str">
        <f>UPPER(Padron_Establecimiento[[#This Row],[Sector]])</f>
        <v>ESTATAL</v>
      </c>
      <c r="F527" s="2" t="s">
        <v>23</v>
      </c>
      <c r="G527" s="2" t="s">
        <v>1141</v>
      </c>
      <c r="H527" s="2" t="s">
        <v>1142</v>
      </c>
      <c r="I527" s="2"/>
      <c r="J527" s="3" t="s">
        <v>1143</v>
      </c>
      <c r="K527" s="4">
        <v>30819</v>
      </c>
      <c r="L527" s="2">
        <v>4127</v>
      </c>
      <c r="M527">
        <f>IF(L527&lt;&gt;"", L527, "")</f>
        <v>4127</v>
      </c>
      <c r="N527" s="5">
        <f>IF(L527&lt;&gt;"", L527*20, "")</f>
        <v>82540</v>
      </c>
      <c r="O527" s="5">
        <f>IF(F527="Rural",N527*1.1,N527)</f>
        <v>82540</v>
      </c>
      <c r="P527" s="3">
        <v>7</v>
      </c>
    </row>
    <row r="528" spans="1:16" x14ac:dyDescent="0.25">
      <c r="A528" s="2" t="s">
        <v>47</v>
      </c>
      <c r="B528" s="2">
        <v>500204600</v>
      </c>
      <c r="C528" s="2" t="s">
        <v>1208</v>
      </c>
      <c r="D528" s="2" t="s">
        <v>11</v>
      </c>
      <c r="E528" s="2" t="str">
        <f>UPPER(Padron_Establecimiento[[#This Row],[Sector]])</f>
        <v>ESTATAL</v>
      </c>
      <c r="F528" s="2" t="s">
        <v>23</v>
      </c>
      <c r="G528" s="2" t="s">
        <v>1209</v>
      </c>
      <c r="H528" s="2" t="s">
        <v>1210</v>
      </c>
      <c r="I528" s="2">
        <v>1</v>
      </c>
      <c r="J528" s="3" t="s">
        <v>1211</v>
      </c>
      <c r="K528" s="4">
        <v>23509</v>
      </c>
      <c r="L528" s="2">
        <v>3515</v>
      </c>
      <c r="M528">
        <f>IF(L528&lt;&gt;"", L528, "")</f>
        <v>3515</v>
      </c>
      <c r="N528" s="5">
        <f>IF(L528&lt;&gt;"", L528*20, "")</f>
        <v>70300</v>
      </c>
      <c r="O528" s="5">
        <f>IF(F528="Rural",N528*1.1,N528)</f>
        <v>70300</v>
      </c>
      <c r="P528" s="3">
        <v>10</v>
      </c>
    </row>
    <row r="529" spans="1:16" x14ac:dyDescent="0.25">
      <c r="A529" s="2" t="s">
        <v>47</v>
      </c>
      <c r="B529" s="2">
        <v>500173000</v>
      </c>
      <c r="C529" s="2" t="s">
        <v>1228</v>
      </c>
      <c r="D529" s="2" t="s">
        <v>11</v>
      </c>
      <c r="E529" s="2" t="str">
        <f>UPPER(Padron_Establecimiento[[#This Row],[Sector]])</f>
        <v>ESTATAL</v>
      </c>
      <c r="F529" s="2" t="s">
        <v>12</v>
      </c>
      <c r="G529" s="2" t="s">
        <v>1229</v>
      </c>
      <c r="H529" s="2" t="s">
        <v>1230</v>
      </c>
      <c r="I529" s="2"/>
      <c r="J529" s="3" t="s">
        <v>1231</v>
      </c>
      <c r="K529" s="4">
        <v>18524</v>
      </c>
      <c r="L529" s="2">
        <v>4733</v>
      </c>
      <c r="M529">
        <f>IF(L529&lt;&gt;"", L529, "")</f>
        <v>4733</v>
      </c>
      <c r="N529" s="5">
        <f>IF(L529&lt;&gt;"", L529*20, "")</f>
        <v>94660</v>
      </c>
      <c r="O529" s="5">
        <f>IF(F529="Rural",N529*1.1,N529)</f>
        <v>104126.00000000001</v>
      </c>
      <c r="P529" s="3">
        <v>6</v>
      </c>
    </row>
    <row r="530" spans="1:16" x14ac:dyDescent="0.25">
      <c r="A530" s="2" t="s">
        <v>47</v>
      </c>
      <c r="B530" s="2">
        <v>500280601</v>
      </c>
      <c r="C530" s="2" t="s">
        <v>1232</v>
      </c>
      <c r="D530" s="2" t="s">
        <v>11</v>
      </c>
      <c r="E530" s="2" t="str">
        <f>UPPER(Padron_Establecimiento[[#This Row],[Sector]])</f>
        <v>ESTATAL</v>
      </c>
      <c r="F530" s="2" t="s">
        <v>23</v>
      </c>
      <c r="G530" s="2" t="s">
        <v>1233</v>
      </c>
      <c r="H530" s="2" t="s">
        <v>1019</v>
      </c>
      <c r="I530" s="2">
        <v>2614221643</v>
      </c>
      <c r="J530" s="3" t="s">
        <v>584</v>
      </c>
      <c r="K530" s="4">
        <v>19558</v>
      </c>
      <c r="L530" s="2">
        <v>2239</v>
      </c>
      <c r="M530">
        <f>IF(L530&lt;&gt;"", L530, "")</f>
        <v>2239</v>
      </c>
      <c r="N530" s="5">
        <f>IF(L530&lt;&gt;"", L530*20, "")</f>
        <v>44780</v>
      </c>
      <c r="O530" s="5">
        <f>IF(F530="Rural",N530*1.1,N530)</f>
        <v>44780</v>
      </c>
      <c r="P530" s="3">
        <v>10</v>
      </c>
    </row>
    <row r="531" spans="1:16" x14ac:dyDescent="0.25">
      <c r="A531" s="2" t="s">
        <v>47</v>
      </c>
      <c r="B531" s="2">
        <v>500245900</v>
      </c>
      <c r="C531" s="2" t="s">
        <v>1237</v>
      </c>
      <c r="D531" s="2" t="s">
        <v>11</v>
      </c>
      <c r="E531" s="2" t="str">
        <f>UPPER(Padron_Establecimiento[[#This Row],[Sector]])</f>
        <v>ESTATAL</v>
      </c>
      <c r="F531" s="2" t="s">
        <v>12</v>
      </c>
      <c r="G531" s="2" t="s">
        <v>1238</v>
      </c>
      <c r="H531" s="2" t="s">
        <v>904</v>
      </c>
      <c r="I531" s="2">
        <v>263</v>
      </c>
      <c r="J531" s="3" t="s">
        <v>1239</v>
      </c>
      <c r="K531" s="4">
        <v>20650</v>
      </c>
      <c r="L531" s="2">
        <v>4916</v>
      </c>
      <c r="M531">
        <f>IF(L531&lt;&gt;"", L531, "")</f>
        <v>4916</v>
      </c>
      <c r="N531" s="5">
        <f>IF(L531&lt;&gt;"", L531*20, "")</f>
        <v>98320</v>
      </c>
      <c r="O531" s="5">
        <f>IF(F531="Rural",N531*1.1,N531)</f>
        <v>108152.00000000001</v>
      </c>
      <c r="P531" s="3">
        <v>6</v>
      </c>
    </row>
    <row r="532" spans="1:16" x14ac:dyDescent="0.25">
      <c r="A532" s="2" t="s">
        <v>47</v>
      </c>
      <c r="B532" s="2">
        <v>500117000</v>
      </c>
      <c r="C532" s="2" t="s">
        <v>1301</v>
      </c>
      <c r="D532" s="2" t="s">
        <v>11</v>
      </c>
      <c r="E532" s="2" t="str">
        <f>UPPER(Padron_Establecimiento[[#This Row],[Sector]])</f>
        <v>ESTATAL</v>
      </c>
      <c r="F532" s="2" t="s">
        <v>23</v>
      </c>
      <c r="G532" s="2" t="s">
        <v>1302</v>
      </c>
      <c r="H532" s="2" t="s">
        <v>714</v>
      </c>
      <c r="I532" s="2">
        <v>1</v>
      </c>
      <c r="J532" s="3" t="s">
        <v>1303</v>
      </c>
      <c r="K532" s="4">
        <v>29463</v>
      </c>
      <c r="L532" s="2">
        <v>2595</v>
      </c>
      <c r="M532">
        <f>IF(L532&lt;&gt;"", L532, "")</f>
        <v>2595</v>
      </c>
      <c r="N532" s="5">
        <f>IF(L532&lt;&gt;"", L532*20, "")</f>
        <v>51900</v>
      </c>
      <c r="O532" s="5">
        <f>IF(F532="Rural",N532*1.1,N532)</f>
        <v>51900</v>
      </c>
      <c r="P532" s="3">
        <v>10</v>
      </c>
    </row>
    <row r="533" spans="1:16" x14ac:dyDescent="0.25">
      <c r="A533" s="2" t="s">
        <v>47</v>
      </c>
      <c r="B533" s="2">
        <v>500073400</v>
      </c>
      <c r="C533" s="2" t="s">
        <v>1552</v>
      </c>
      <c r="D533" s="2" t="s">
        <v>11</v>
      </c>
      <c r="E533" s="2" t="str">
        <f>UPPER(Padron_Establecimiento[[#This Row],[Sector]])</f>
        <v>ESTATAL</v>
      </c>
      <c r="F533" s="2" t="s">
        <v>23</v>
      </c>
      <c r="G533" s="2" t="s">
        <v>1553</v>
      </c>
      <c r="H533" s="2" t="s">
        <v>50</v>
      </c>
      <c r="I533" s="2">
        <v>261</v>
      </c>
      <c r="J533" s="3" t="s">
        <v>1554</v>
      </c>
      <c r="K533" s="4">
        <v>33174</v>
      </c>
      <c r="L533" s="2">
        <v>3661</v>
      </c>
      <c r="M533">
        <f>IF(L533&lt;&gt;"", L533, "")</f>
        <v>3661</v>
      </c>
      <c r="N533" s="5">
        <f>IF(L533&lt;&gt;"", L533*20, "")</f>
        <v>73220</v>
      </c>
      <c r="O533" s="5">
        <f>IF(F533="Rural",N533*1.1,N533)</f>
        <v>73220</v>
      </c>
      <c r="P533" s="3">
        <v>10</v>
      </c>
    </row>
    <row r="534" spans="1:16" x14ac:dyDescent="0.25">
      <c r="A534" s="2" t="s">
        <v>47</v>
      </c>
      <c r="B534" s="2">
        <v>500251200</v>
      </c>
      <c r="C534" s="2" t="s">
        <v>1562</v>
      </c>
      <c r="D534" s="2" t="s">
        <v>11</v>
      </c>
      <c r="E534" s="2" t="str">
        <f>UPPER(Padron_Establecimiento[[#This Row],[Sector]])</f>
        <v>ESTATAL</v>
      </c>
      <c r="F534" s="2" t="s">
        <v>12</v>
      </c>
      <c r="G534" s="2" t="s">
        <v>1563</v>
      </c>
      <c r="H534" s="2" t="s">
        <v>754</v>
      </c>
      <c r="I534" s="2"/>
      <c r="J534" s="3" t="s">
        <v>15</v>
      </c>
      <c r="K534" s="4">
        <v>33545</v>
      </c>
      <c r="L534" s="2">
        <v>3557</v>
      </c>
      <c r="M534">
        <f>IF(L534&lt;&gt;"", L534, "")</f>
        <v>3557</v>
      </c>
      <c r="N534" s="5">
        <f>IF(L534&lt;&gt;"", L534*20, "")</f>
        <v>71140</v>
      </c>
      <c r="O534" s="5">
        <f>IF(F534="Rural",N534*1.1,N534)</f>
        <v>78254</v>
      </c>
      <c r="P534" s="3">
        <v>9</v>
      </c>
    </row>
    <row r="535" spans="1:16" x14ac:dyDescent="0.25">
      <c r="A535" s="2" t="s">
        <v>47</v>
      </c>
      <c r="B535" s="2">
        <v>500114000</v>
      </c>
      <c r="C535" s="2" t="s">
        <v>1630</v>
      </c>
      <c r="D535" s="2" t="s">
        <v>11</v>
      </c>
      <c r="E535" s="2" t="str">
        <f>UPPER(Padron_Establecimiento[[#This Row],[Sector]])</f>
        <v>ESTATAL</v>
      </c>
      <c r="F535" s="2" t="s">
        <v>12</v>
      </c>
      <c r="G535" s="2" t="s">
        <v>1631</v>
      </c>
      <c r="H535" s="2" t="s">
        <v>1632</v>
      </c>
      <c r="I535" s="2">
        <v>261</v>
      </c>
      <c r="J535" s="3" t="s">
        <v>1633</v>
      </c>
      <c r="K535" s="4">
        <v>26671</v>
      </c>
      <c r="L535" s="2">
        <v>2923</v>
      </c>
      <c r="M535">
        <f>IF(L535&lt;&gt;"", L535, "")</f>
        <v>2923</v>
      </c>
      <c r="N535" s="5">
        <f>IF(L535&lt;&gt;"", L535*20, "")</f>
        <v>58460</v>
      </c>
      <c r="O535" s="5">
        <f>IF(F535="Rural",N535*1.1,N535)</f>
        <v>64306.000000000007</v>
      </c>
      <c r="P535" s="3">
        <v>9</v>
      </c>
    </row>
    <row r="536" spans="1:16" x14ac:dyDescent="0.25">
      <c r="A536" s="2" t="s">
        <v>47</v>
      </c>
      <c r="B536" s="2">
        <v>500027400</v>
      </c>
      <c r="C536" s="2" t="s">
        <v>1642</v>
      </c>
      <c r="D536" s="2" t="s">
        <v>11</v>
      </c>
      <c r="E536" s="2" t="str">
        <f>UPPER(Padron_Establecimiento[[#This Row],[Sector]])</f>
        <v>ESTATAL</v>
      </c>
      <c r="F536" s="2" t="s">
        <v>23</v>
      </c>
      <c r="G536" s="2" t="s">
        <v>1643</v>
      </c>
      <c r="H536" s="2" t="s">
        <v>1030</v>
      </c>
      <c r="I536" s="2">
        <v>261</v>
      </c>
      <c r="J536" s="3" t="s">
        <v>212</v>
      </c>
      <c r="K536" s="4">
        <v>21814</v>
      </c>
      <c r="L536" s="2">
        <v>2394</v>
      </c>
      <c r="M536">
        <f>IF(L536&lt;&gt;"", L536, "")</f>
        <v>2394</v>
      </c>
      <c r="N536" s="5">
        <f>IF(L536&lt;&gt;"", L536*20, "")</f>
        <v>47880</v>
      </c>
      <c r="O536" s="5">
        <f>IF(F536="Rural",N536*1.1,N536)</f>
        <v>47880</v>
      </c>
      <c r="P536" s="3">
        <v>3</v>
      </c>
    </row>
    <row r="537" spans="1:16" x14ac:dyDescent="0.25">
      <c r="A537" s="2" t="s">
        <v>47</v>
      </c>
      <c r="B537" s="2">
        <v>500083500</v>
      </c>
      <c r="C537" s="2" t="s">
        <v>1644</v>
      </c>
      <c r="D537" s="2" t="s">
        <v>11</v>
      </c>
      <c r="E537" s="2" t="str">
        <f>UPPER(Padron_Establecimiento[[#This Row],[Sector]])</f>
        <v>ESTATAL</v>
      </c>
      <c r="F537" s="2" t="s">
        <v>12</v>
      </c>
      <c r="G537" s="2" t="s">
        <v>1645</v>
      </c>
      <c r="H537" s="2" t="s">
        <v>1646</v>
      </c>
      <c r="I537" s="2"/>
      <c r="J537" s="3" t="s">
        <v>1647</v>
      </c>
      <c r="K537" s="4">
        <v>29705</v>
      </c>
      <c r="L537" s="2">
        <v>3593</v>
      </c>
      <c r="M537">
        <f>IF(L537&lt;&gt;"", L537, "")</f>
        <v>3593</v>
      </c>
      <c r="N537" s="5">
        <f>IF(L537&lt;&gt;"", L537*20, "")</f>
        <v>71860</v>
      </c>
      <c r="O537" s="5">
        <f>IF(F537="Rural",N537*1.1,N537)</f>
        <v>79046</v>
      </c>
      <c r="P537" s="3">
        <v>4</v>
      </c>
    </row>
    <row r="538" spans="1:16" x14ac:dyDescent="0.25">
      <c r="A538" s="2" t="s">
        <v>47</v>
      </c>
      <c r="B538" s="2">
        <v>500138502</v>
      </c>
      <c r="C538" s="2" t="s">
        <v>1714</v>
      </c>
      <c r="D538" s="2" t="s">
        <v>11</v>
      </c>
      <c r="E538" s="2" t="str">
        <f>UPPER(Padron_Establecimiento[[#This Row],[Sector]])</f>
        <v>ESTATAL</v>
      </c>
      <c r="F538" s="2" t="s">
        <v>23</v>
      </c>
      <c r="G538" s="2" t="s">
        <v>1715</v>
      </c>
      <c r="H538" s="2" t="s">
        <v>1230</v>
      </c>
      <c r="I538" s="2">
        <v>2623</v>
      </c>
      <c r="J538" s="3" t="s">
        <v>1716</v>
      </c>
      <c r="K538" s="4">
        <v>23197</v>
      </c>
      <c r="L538" s="2">
        <v>4282</v>
      </c>
      <c r="M538">
        <f>IF(L538&lt;&gt;"", L538, "")</f>
        <v>4282</v>
      </c>
      <c r="N538" s="5">
        <f>IF(L538&lt;&gt;"", L538*20, "")</f>
        <v>85640</v>
      </c>
      <c r="O538" s="5">
        <f>IF(F538="Rural",N538*1.1,N538)</f>
        <v>85640</v>
      </c>
      <c r="P538" s="3">
        <v>8</v>
      </c>
    </row>
    <row r="539" spans="1:16" x14ac:dyDescent="0.25">
      <c r="A539" s="2" t="s">
        <v>47</v>
      </c>
      <c r="B539" s="2">
        <v>500007600</v>
      </c>
      <c r="C539" s="2" t="s">
        <v>1775</v>
      </c>
      <c r="D539" s="2" t="s">
        <v>11</v>
      </c>
      <c r="E539" s="2" t="str">
        <f>UPPER(Padron_Establecimiento[[#This Row],[Sector]])</f>
        <v>ESTATAL</v>
      </c>
      <c r="F539" s="2" t="s">
        <v>23</v>
      </c>
      <c r="G539" s="2" t="s">
        <v>1776</v>
      </c>
      <c r="H539" s="2" t="s">
        <v>283</v>
      </c>
      <c r="I539" s="2">
        <v>261</v>
      </c>
      <c r="J539" s="3" t="s">
        <v>1777</v>
      </c>
      <c r="K539" s="4">
        <v>26828</v>
      </c>
      <c r="L539" s="2">
        <v>1712</v>
      </c>
      <c r="M539">
        <f>IF(L539&lt;&gt;"", L539, "")</f>
        <v>1712</v>
      </c>
      <c r="N539" s="5">
        <f>IF(L539&lt;&gt;"", L539*20, "")</f>
        <v>34240</v>
      </c>
      <c r="O539" s="5">
        <f>IF(F539="Rural",N539*1.1,N539)</f>
        <v>34240</v>
      </c>
      <c r="P539" s="3">
        <v>5</v>
      </c>
    </row>
    <row r="540" spans="1:16" x14ac:dyDescent="0.25">
      <c r="A540" s="2" t="s">
        <v>47</v>
      </c>
      <c r="B540" s="2">
        <v>500090100</v>
      </c>
      <c r="C540" s="2" t="s">
        <v>1861</v>
      </c>
      <c r="D540" s="2" t="s">
        <v>11</v>
      </c>
      <c r="E540" s="2" t="str">
        <f>UPPER(Padron_Establecimiento[[#This Row],[Sector]])</f>
        <v>ESTATAL</v>
      </c>
      <c r="F540" s="2" t="s">
        <v>23</v>
      </c>
      <c r="G540" s="2" t="s">
        <v>1862</v>
      </c>
      <c r="H540" s="2" t="s">
        <v>1030</v>
      </c>
      <c r="I540" s="2">
        <v>261</v>
      </c>
      <c r="J540" s="3" t="s">
        <v>1863</v>
      </c>
      <c r="K540" s="4">
        <v>21633</v>
      </c>
      <c r="L540" s="2">
        <v>2316</v>
      </c>
      <c r="M540">
        <f>IF(L540&lt;&gt;"", L540, "")</f>
        <v>2316</v>
      </c>
      <c r="N540" s="5">
        <f>IF(L540&lt;&gt;"", L540*20, "")</f>
        <v>46320</v>
      </c>
      <c r="O540" s="5">
        <f>IF(F540="Rural",N540*1.1,N540)</f>
        <v>46320</v>
      </c>
      <c r="P540" s="3">
        <v>10</v>
      </c>
    </row>
    <row r="541" spans="1:16" x14ac:dyDescent="0.25">
      <c r="A541" s="2" t="s">
        <v>47</v>
      </c>
      <c r="B541" s="2">
        <v>500072701</v>
      </c>
      <c r="C541" s="2" t="s">
        <v>1901</v>
      </c>
      <c r="D541" s="2" t="s">
        <v>11</v>
      </c>
      <c r="E541" s="2" t="str">
        <f>UPPER(Padron_Establecimiento[[#This Row],[Sector]])</f>
        <v>ESTATAL</v>
      </c>
      <c r="F541" s="2" t="s">
        <v>23</v>
      </c>
      <c r="G541" s="2" t="s">
        <v>1902</v>
      </c>
      <c r="H541" s="2" t="s">
        <v>1903</v>
      </c>
      <c r="I541" s="2"/>
      <c r="J541" s="3" t="s">
        <v>1904</v>
      </c>
      <c r="K541" s="4">
        <v>32408</v>
      </c>
      <c r="L541" s="2">
        <v>3765</v>
      </c>
      <c r="M541">
        <f>IF(L541&lt;&gt;"", L541, "")</f>
        <v>3765</v>
      </c>
      <c r="N541" s="5">
        <f>IF(L541&lt;&gt;"", L541*20, "")</f>
        <v>75300</v>
      </c>
      <c r="O541" s="5">
        <f>IF(F541="Rural",N541*1.1,N541)</f>
        <v>75300</v>
      </c>
      <c r="P541" s="3">
        <v>8</v>
      </c>
    </row>
    <row r="542" spans="1:16" x14ac:dyDescent="0.25">
      <c r="A542" s="2" t="s">
        <v>47</v>
      </c>
      <c r="B542" s="2">
        <v>500031400</v>
      </c>
      <c r="C542" s="2" t="s">
        <v>1926</v>
      </c>
      <c r="D542" s="2" t="s">
        <v>11</v>
      </c>
      <c r="E542" s="2" t="str">
        <f>UPPER(Padron_Establecimiento[[#This Row],[Sector]])</f>
        <v>ESTATAL</v>
      </c>
      <c r="F542" s="2" t="s">
        <v>12</v>
      </c>
      <c r="G542" s="2" t="s">
        <v>1927</v>
      </c>
      <c r="H542" s="2" t="s">
        <v>1928</v>
      </c>
      <c r="I542" s="2"/>
      <c r="J542" s="3" t="s">
        <v>1929</v>
      </c>
      <c r="K542" s="4">
        <v>33790</v>
      </c>
      <c r="L542" s="2">
        <v>4204</v>
      </c>
      <c r="M542">
        <f>IF(L542&lt;&gt;"", L542, "")</f>
        <v>4204</v>
      </c>
      <c r="N542" s="5">
        <f>IF(L542&lt;&gt;"", L542*20, "")</f>
        <v>84080</v>
      </c>
      <c r="O542" s="5">
        <f>IF(F542="Rural",N542*1.1,N542)</f>
        <v>92488.000000000015</v>
      </c>
      <c r="P542" s="3">
        <v>3</v>
      </c>
    </row>
    <row r="543" spans="1:16" x14ac:dyDescent="0.25">
      <c r="A543" s="2" t="s">
        <v>47</v>
      </c>
      <c r="B543" s="2">
        <v>500140000</v>
      </c>
      <c r="C543" s="2" t="s">
        <v>1949</v>
      </c>
      <c r="D543" s="2" t="s">
        <v>11</v>
      </c>
      <c r="E543" s="2" t="str">
        <f>UPPER(Padron_Establecimiento[[#This Row],[Sector]])</f>
        <v>ESTATAL</v>
      </c>
      <c r="F543" s="2" t="s">
        <v>12</v>
      </c>
      <c r="G543" s="2" t="s">
        <v>1950</v>
      </c>
      <c r="H543" s="2" t="s">
        <v>1951</v>
      </c>
      <c r="I543" s="2">
        <v>2634</v>
      </c>
      <c r="J543" s="3" t="s">
        <v>1952</v>
      </c>
      <c r="K543" s="4">
        <v>28172</v>
      </c>
      <c r="L543" s="2">
        <v>2138</v>
      </c>
      <c r="M543">
        <f>IF(L543&lt;&gt;"", L543, "")</f>
        <v>2138</v>
      </c>
      <c r="N543" s="5">
        <f>IF(L543&lt;&gt;"", L543*20, "")</f>
        <v>42760</v>
      </c>
      <c r="O543" s="5">
        <f>IF(F543="Rural",N543*1.1,N543)</f>
        <v>47036.000000000007</v>
      </c>
      <c r="P543" s="3">
        <v>9</v>
      </c>
    </row>
    <row r="544" spans="1:16" x14ac:dyDescent="0.25">
      <c r="A544" s="2" t="s">
        <v>47</v>
      </c>
      <c r="B544" s="2">
        <v>500027300</v>
      </c>
      <c r="C544" s="2" t="s">
        <v>1985</v>
      </c>
      <c r="D544" s="2" t="s">
        <v>11</v>
      </c>
      <c r="E544" s="2" t="str">
        <f>UPPER(Padron_Establecimiento[[#This Row],[Sector]])</f>
        <v>ESTATAL</v>
      </c>
      <c r="F544" s="2" t="s">
        <v>23</v>
      </c>
      <c r="G544" s="2" t="s">
        <v>1986</v>
      </c>
      <c r="H544" s="2" t="s">
        <v>1030</v>
      </c>
      <c r="I544" s="2">
        <v>261</v>
      </c>
      <c r="J544" s="3" t="s">
        <v>1987</v>
      </c>
      <c r="K544" s="4">
        <v>25381</v>
      </c>
      <c r="L544" s="2">
        <v>4910</v>
      </c>
      <c r="M544">
        <f>IF(L544&lt;&gt;"", L544, "")</f>
        <v>4910</v>
      </c>
      <c r="N544" s="5">
        <f>IF(L544&lt;&gt;"", L544*20, "")</f>
        <v>98200</v>
      </c>
      <c r="O544" s="5">
        <f>IF(F544="Rural",N544*1.1,N544)</f>
        <v>98200</v>
      </c>
      <c r="P544" s="3">
        <v>6</v>
      </c>
    </row>
    <row r="545" spans="1:16" x14ac:dyDescent="0.25">
      <c r="A545" s="2" t="s">
        <v>47</v>
      </c>
      <c r="B545" s="2">
        <v>500067600</v>
      </c>
      <c r="C545" s="2" t="s">
        <v>2014</v>
      </c>
      <c r="D545" s="2" t="s">
        <v>11</v>
      </c>
      <c r="E545" s="2" t="str">
        <f>UPPER(Padron_Establecimiento[[#This Row],[Sector]])</f>
        <v>ESTATAL</v>
      </c>
      <c r="F545" s="2" t="s">
        <v>12</v>
      </c>
      <c r="G545" s="2" t="s">
        <v>2015</v>
      </c>
      <c r="H545" s="2" t="s">
        <v>1646</v>
      </c>
      <c r="I545" s="2">
        <v>261</v>
      </c>
      <c r="J545" s="3" t="s">
        <v>212</v>
      </c>
      <c r="K545" s="4">
        <v>20940</v>
      </c>
      <c r="L545" s="2">
        <v>4658</v>
      </c>
      <c r="M545">
        <f>IF(L545&lt;&gt;"", L545, "")</f>
        <v>4658</v>
      </c>
      <c r="N545" s="5">
        <f>IF(L545&lt;&gt;"", L545*20, "")</f>
        <v>93160</v>
      </c>
      <c r="O545" s="5">
        <f>IF(F545="Rural",N545*1.1,N545)</f>
        <v>102476.00000000001</v>
      </c>
      <c r="P545" s="3">
        <v>10</v>
      </c>
    </row>
    <row r="546" spans="1:16" x14ac:dyDescent="0.25">
      <c r="A546" s="2" t="s">
        <v>47</v>
      </c>
      <c r="B546" s="2">
        <v>500056100</v>
      </c>
      <c r="C546" s="2" t="s">
        <v>2055</v>
      </c>
      <c r="D546" s="2" t="s">
        <v>11</v>
      </c>
      <c r="E546" s="2" t="str">
        <f>UPPER(Padron_Establecimiento[[#This Row],[Sector]])</f>
        <v>ESTATAL</v>
      </c>
      <c r="F546" s="2" t="s">
        <v>23</v>
      </c>
      <c r="G546" s="2" t="s">
        <v>2056</v>
      </c>
      <c r="H546" s="2" t="s">
        <v>2057</v>
      </c>
      <c r="I546" s="2">
        <v>263</v>
      </c>
      <c r="J546" s="3" t="s">
        <v>2058</v>
      </c>
      <c r="K546" s="4">
        <v>21868</v>
      </c>
      <c r="L546" s="2">
        <v>2750</v>
      </c>
      <c r="M546">
        <f>IF(L546&lt;&gt;"", L546, "")</f>
        <v>2750</v>
      </c>
      <c r="N546" s="5">
        <f>IF(L546&lt;&gt;"", L546*20, "")</f>
        <v>55000</v>
      </c>
      <c r="O546" s="5">
        <f>IF(F546="Rural",N546*1.1,N546)</f>
        <v>55000</v>
      </c>
      <c r="P546" s="3">
        <v>7</v>
      </c>
    </row>
    <row r="547" spans="1:16" x14ac:dyDescent="0.25">
      <c r="A547" s="2" t="s">
        <v>47</v>
      </c>
      <c r="B547" s="2">
        <v>500102200</v>
      </c>
      <c r="C547" s="2" t="s">
        <v>2158</v>
      </c>
      <c r="D547" s="2" t="s">
        <v>11</v>
      </c>
      <c r="E547" s="2" t="str">
        <f>UPPER(Padron_Establecimiento[[#This Row],[Sector]])</f>
        <v>ESTATAL</v>
      </c>
      <c r="F547" s="2" t="s">
        <v>12</v>
      </c>
      <c r="G547" s="2" t="s">
        <v>2159</v>
      </c>
      <c r="H547" s="2" t="s">
        <v>2160</v>
      </c>
      <c r="I547" s="2">
        <v>1</v>
      </c>
      <c r="J547" s="3" t="s">
        <v>2161</v>
      </c>
      <c r="K547" s="4">
        <v>33816</v>
      </c>
      <c r="L547" s="2">
        <v>2698</v>
      </c>
      <c r="M547">
        <f>IF(L547&lt;&gt;"", L547, "")</f>
        <v>2698</v>
      </c>
      <c r="N547" s="5">
        <f>IF(L547&lt;&gt;"", L547*20, "")</f>
        <v>53960</v>
      </c>
      <c r="O547" s="5">
        <f>IF(F547="Rural",N547*1.1,N547)</f>
        <v>59356.000000000007</v>
      </c>
      <c r="P547" s="3">
        <v>10</v>
      </c>
    </row>
    <row r="548" spans="1:16" x14ac:dyDescent="0.25">
      <c r="A548" s="2" t="s">
        <v>47</v>
      </c>
      <c r="B548" s="2">
        <v>500109500</v>
      </c>
      <c r="C548" s="2" t="s">
        <v>2278</v>
      </c>
      <c r="D548" s="2" t="s">
        <v>11</v>
      </c>
      <c r="E548" s="2" t="str">
        <f>UPPER(Padron_Establecimiento[[#This Row],[Sector]])</f>
        <v>ESTATAL</v>
      </c>
      <c r="F548" s="2" t="s">
        <v>23</v>
      </c>
      <c r="G548" s="2" t="s">
        <v>2279</v>
      </c>
      <c r="H548" s="2" t="s">
        <v>1210</v>
      </c>
      <c r="I548" s="2">
        <v>260</v>
      </c>
      <c r="J548" s="3" t="s">
        <v>2280</v>
      </c>
      <c r="K548" s="4">
        <v>27117</v>
      </c>
      <c r="L548" s="2">
        <v>3726</v>
      </c>
      <c r="M548">
        <f>IF(L548&lt;&gt;"", L548, "")</f>
        <v>3726</v>
      </c>
      <c r="N548" s="5">
        <f>IF(L548&lt;&gt;"", L548*20, "")</f>
        <v>74520</v>
      </c>
      <c r="O548" s="5">
        <f>IF(F548="Rural",N548*1.1,N548)</f>
        <v>74520</v>
      </c>
      <c r="P548" s="3">
        <v>10</v>
      </c>
    </row>
    <row r="549" spans="1:16" x14ac:dyDescent="0.25">
      <c r="A549" s="2" t="s">
        <v>47</v>
      </c>
      <c r="B549" s="2">
        <v>500174703</v>
      </c>
      <c r="C549" s="2" t="s">
        <v>2617</v>
      </c>
      <c r="D549" s="2" t="s">
        <v>11</v>
      </c>
      <c r="E549" s="2" t="str">
        <f>UPPER(Padron_Establecimiento[[#This Row],[Sector]])</f>
        <v>ESTATAL</v>
      </c>
      <c r="F549" s="2" t="s">
        <v>12</v>
      </c>
      <c r="G549" s="2" t="s">
        <v>2618</v>
      </c>
      <c r="H549" s="2" t="s">
        <v>1632</v>
      </c>
      <c r="I549" s="2">
        <v>261</v>
      </c>
      <c r="J549" s="3" t="s">
        <v>212</v>
      </c>
      <c r="K549" s="4">
        <v>19348</v>
      </c>
      <c r="L549" s="2">
        <v>3895</v>
      </c>
      <c r="M549">
        <f>IF(L549&lt;&gt;"", L549, "")</f>
        <v>3895</v>
      </c>
      <c r="N549" s="5">
        <f>IF(L549&lt;&gt;"", L549*20, "")</f>
        <v>77900</v>
      </c>
      <c r="O549" s="5">
        <f>IF(F549="Rural",N549*1.1,N549)</f>
        <v>85690</v>
      </c>
      <c r="P549" s="3">
        <v>8</v>
      </c>
    </row>
    <row r="550" spans="1:16" x14ac:dyDescent="0.25">
      <c r="A550" s="2" t="s">
        <v>47</v>
      </c>
      <c r="B550" s="2">
        <v>500228611</v>
      </c>
      <c r="C550" s="2" t="s">
        <v>2619</v>
      </c>
      <c r="D550" s="2" t="s">
        <v>11</v>
      </c>
      <c r="E550" s="2" t="str">
        <f>UPPER(Padron_Establecimiento[[#This Row],[Sector]])</f>
        <v>ESTATAL</v>
      </c>
      <c r="F550" s="2" t="s">
        <v>12</v>
      </c>
      <c r="G550" s="2" t="s">
        <v>2620</v>
      </c>
      <c r="H550" s="2" t="s">
        <v>2621</v>
      </c>
      <c r="I550" s="2">
        <v>261</v>
      </c>
      <c r="J550" s="3" t="s">
        <v>2622</v>
      </c>
      <c r="K550" s="4">
        <v>21439</v>
      </c>
      <c r="L550" s="2">
        <v>4843</v>
      </c>
      <c r="M550">
        <f>IF(L550&lt;&gt;"", L550, "")</f>
        <v>4843</v>
      </c>
      <c r="N550" s="5">
        <f>IF(L550&lt;&gt;"", L550*20, "")</f>
        <v>96860</v>
      </c>
      <c r="O550" s="5">
        <f>IF(F550="Rural",N550*1.1,N550)</f>
        <v>106546.00000000001</v>
      </c>
      <c r="P550" s="3">
        <v>10</v>
      </c>
    </row>
    <row r="551" spans="1:16" x14ac:dyDescent="0.25">
      <c r="A551" s="2" t="s">
        <v>47</v>
      </c>
      <c r="B551" s="2">
        <v>500149900</v>
      </c>
      <c r="C551" s="2" t="s">
        <v>2629</v>
      </c>
      <c r="D551" s="2" t="s">
        <v>11</v>
      </c>
      <c r="E551" s="2" t="str">
        <f>UPPER(Padron_Establecimiento[[#This Row],[Sector]])</f>
        <v>ESTATAL</v>
      </c>
      <c r="F551" s="2" t="s">
        <v>23</v>
      </c>
      <c r="G551" s="2" t="s">
        <v>2630</v>
      </c>
      <c r="H551" s="2" t="s">
        <v>714</v>
      </c>
      <c r="I551" s="2">
        <v>261</v>
      </c>
      <c r="J551" s="3" t="s">
        <v>2631</v>
      </c>
      <c r="K551" s="4">
        <v>29802</v>
      </c>
      <c r="L551" s="2">
        <v>3462</v>
      </c>
      <c r="M551">
        <f>IF(L551&lt;&gt;"", L551, "")</f>
        <v>3462</v>
      </c>
      <c r="N551" s="5">
        <f>IF(L551&lt;&gt;"", L551*20, "")</f>
        <v>69240</v>
      </c>
      <c r="O551" s="5">
        <f>IF(F551="Rural",N551*1.1,N551)</f>
        <v>69240</v>
      </c>
      <c r="P551" s="3">
        <v>9</v>
      </c>
    </row>
    <row r="552" spans="1:16" x14ac:dyDescent="0.25">
      <c r="A552" s="2" t="s">
        <v>47</v>
      </c>
      <c r="B552" s="2">
        <v>500146700</v>
      </c>
      <c r="C552" s="2" t="s">
        <v>2632</v>
      </c>
      <c r="D552" s="2" t="s">
        <v>11</v>
      </c>
      <c r="E552" s="2" t="str">
        <f>UPPER(Padron_Establecimiento[[#This Row],[Sector]])</f>
        <v>ESTATAL</v>
      </c>
      <c r="F552" s="2" t="s">
        <v>23</v>
      </c>
      <c r="G552" s="2" t="s">
        <v>2633</v>
      </c>
      <c r="H552" s="2" t="s">
        <v>854</v>
      </c>
      <c r="I552" s="2"/>
      <c r="J552" s="3" t="s">
        <v>2634</v>
      </c>
      <c r="K552" s="4">
        <v>32425</v>
      </c>
      <c r="L552" s="2">
        <v>1920</v>
      </c>
      <c r="M552">
        <f>IF(L552&lt;&gt;"", L552, "")</f>
        <v>1920</v>
      </c>
      <c r="N552" s="5">
        <f>IF(L552&lt;&gt;"", L552*20, "")</f>
        <v>38400</v>
      </c>
      <c r="O552" s="5">
        <f>IF(F552="Rural",N552*1.1,N552)</f>
        <v>38400</v>
      </c>
      <c r="P552" s="3">
        <v>3</v>
      </c>
    </row>
    <row r="553" spans="1:16" x14ac:dyDescent="0.25">
      <c r="A553" s="2" t="s">
        <v>47</v>
      </c>
      <c r="B553" s="2">
        <v>500100000</v>
      </c>
      <c r="C553" s="2" t="s">
        <v>2661</v>
      </c>
      <c r="D553" s="2" t="s">
        <v>11</v>
      </c>
      <c r="E553" s="2" t="str">
        <f>UPPER(Padron_Establecimiento[[#This Row],[Sector]])</f>
        <v>ESTATAL</v>
      </c>
      <c r="F553" s="2" t="s">
        <v>23</v>
      </c>
      <c r="G553" s="2" t="s">
        <v>2662</v>
      </c>
      <c r="H553" s="2" t="s">
        <v>854</v>
      </c>
      <c r="I553" s="2"/>
      <c r="J553" s="3" t="s">
        <v>2663</v>
      </c>
      <c r="K553" s="4">
        <v>21404</v>
      </c>
      <c r="L553" s="2">
        <v>2825</v>
      </c>
      <c r="M553">
        <f>IF(L553&lt;&gt;"", L553, "")</f>
        <v>2825</v>
      </c>
      <c r="N553" s="5">
        <f>IF(L553&lt;&gt;"", L553*20, "")</f>
        <v>56500</v>
      </c>
      <c r="O553" s="5">
        <f>IF(F553="Rural",N553*1.1,N553)</f>
        <v>56500</v>
      </c>
      <c r="P553" s="3">
        <v>10</v>
      </c>
    </row>
    <row r="554" spans="1:16" x14ac:dyDescent="0.25">
      <c r="A554" s="2" t="s">
        <v>47</v>
      </c>
      <c r="B554" s="2">
        <v>500037100</v>
      </c>
      <c r="C554" s="2" t="s">
        <v>2680</v>
      </c>
      <c r="D554" s="2" t="s">
        <v>11</v>
      </c>
      <c r="E554" s="2" t="str">
        <f>UPPER(Padron_Establecimiento[[#This Row],[Sector]])</f>
        <v>ESTATAL</v>
      </c>
      <c r="F554" s="2" t="s">
        <v>23</v>
      </c>
      <c r="G554" s="2" t="s">
        <v>2681</v>
      </c>
      <c r="H554" s="2" t="s">
        <v>2682</v>
      </c>
      <c r="I554" s="2">
        <v>2622</v>
      </c>
      <c r="J554" s="3" t="s">
        <v>2683</v>
      </c>
      <c r="K554" s="4">
        <v>31725</v>
      </c>
      <c r="L554" s="2">
        <v>4585</v>
      </c>
      <c r="M554">
        <f>IF(L554&lt;&gt;"", L554, "")</f>
        <v>4585</v>
      </c>
      <c r="N554" s="5">
        <f>IF(L554&lt;&gt;"", L554*20, "")</f>
        <v>91700</v>
      </c>
      <c r="O554" s="5">
        <f>IF(F554="Rural",N554*1.1,N554)</f>
        <v>91700</v>
      </c>
      <c r="P554" s="3">
        <v>10</v>
      </c>
    </row>
    <row r="555" spans="1:16" x14ac:dyDescent="0.25">
      <c r="A555" s="2" t="s">
        <v>47</v>
      </c>
      <c r="B555" s="2">
        <v>500013000</v>
      </c>
      <c r="C555" s="2" t="s">
        <v>2724</v>
      </c>
      <c r="D555" s="2" t="s">
        <v>11</v>
      </c>
      <c r="E555" s="2" t="str">
        <f>UPPER(Padron_Establecimiento[[#This Row],[Sector]])</f>
        <v>ESTATAL</v>
      </c>
      <c r="F555" s="2" t="s">
        <v>12</v>
      </c>
      <c r="G555" s="2" t="s">
        <v>2725</v>
      </c>
      <c r="H555" s="2" t="s">
        <v>1646</v>
      </c>
      <c r="I555" s="2"/>
      <c r="J555" s="3" t="s">
        <v>2726</v>
      </c>
      <c r="K555" s="4">
        <v>30307</v>
      </c>
      <c r="L555" s="2">
        <v>2923</v>
      </c>
      <c r="M555">
        <f>IF(L555&lt;&gt;"", L555, "")</f>
        <v>2923</v>
      </c>
      <c r="N555" s="5">
        <f>IF(L555&lt;&gt;"", L555*20, "")</f>
        <v>58460</v>
      </c>
      <c r="O555" s="5">
        <f>IF(F555="Rural",N555*1.1,N555)</f>
        <v>64306.000000000007</v>
      </c>
      <c r="P555" s="3">
        <v>6</v>
      </c>
    </row>
    <row r="556" spans="1:16" x14ac:dyDescent="0.25">
      <c r="A556" s="2" t="s">
        <v>47</v>
      </c>
      <c r="B556" s="2">
        <v>500067900</v>
      </c>
      <c r="C556" s="2" t="s">
        <v>2788</v>
      </c>
      <c r="D556" s="2" t="s">
        <v>11</v>
      </c>
      <c r="E556" s="2" t="str">
        <f>UPPER(Padron_Establecimiento[[#This Row],[Sector]])</f>
        <v>ESTATAL</v>
      </c>
      <c r="F556" s="2" t="s">
        <v>12</v>
      </c>
      <c r="G556" s="2" t="s">
        <v>2789</v>
      </c>
      <c r="H556" s="2" t="s">
        <v>2790</v>
      </c>
      <c r="I556" s="2">
        <v>260</v>
      </c>
      <c r="J556" s="3" t="s">
        <v>2791</v>
      </c>
      <c r="K556" s="4">
        <v>26317</v>
      </c>
      <c r="L556" s="2">
        <v>3523</v>
      </c>
      <c r="M556">
        <f>IF(L556&lt;&gt;"", L556, "")</f>
        <v>3523</v>
      </c>
      <c r="N556" s="5">
        <f>IF(L556&lt;&gt;"", L556*20, "")</f>
        <v>70460</v>
      </c>
      <c r="O556" s="5">
        <f>IF(F556="Rural",N556*1.1,N556)</f>
        <v>77506</v>
      </c>
      <c r="P556" s="3">
        <v>4</v>
      </c>
    </row>
    <row r="557" spans="1:16" x14ac:dyDescent="0.25">
      <c r="A557" s="2" t="s">
        <v>47</v>
      </c>
      <c r="B557" s="2">
        <v>500126000</v>
      </c>
      <c r="C557" s="2" t="s">
        <v>2865</v>
      </c>
      <c r="D557" s="2" t="s">
        <v>11</v>
      </c>
      <c r="E557" s="2" t="str">
        <f>UPPER(Padron_Establecimiento[[#This Row],[Sector]])</f>
        <v>ESTATAL</v>
      </c>
      <c r="F557" s="2" t="s">
        <v>23</v>
      </c>
      <c r="G557" s="2" t="s">
        <v>2866</v>
      </c>
      <c r="H557" s="2" t="s">
        <v>2867</v>
      </c>
      <c r="I557" s="2">
        <v>0</v>
      </c>
      <c r="J557" s="3" t="s">
        <v>212</v>
      </c>
      <c r="K557" s="4">
        <v>30789</v>
      </c>
      <c r="L557" s="2">
        <v>2162</v>
      </c>
      <c r="M557">
        <f>IF(L557&lt;&gt;"", L557, "")</f>
        <v>2162</v>
      </c>
      <c r="N557" s="5">
        <f>IF(L557&lt;&gt;"", L557*20, "")</f>
        <v>43240</v>
      </c>
      <c r="O557" s="5">
        <f>IF(F557="Rural",N557*1.1,N557)</f>
        <v>43240</v>
      </c>
      <c r="P557" s="3">
        <v>4</v>
      </c>
    </row>
    <row r="558" spans="1:16" x14ac:dyDescent="0.25">
      <c r="A558" s="2" t="s">
        <v>47</v>
      </c>
      <c r="B558" s="2">
        <v>500245800</v>
      </c>
      <c r="C558" s="2" t="s">
        <v>2903</v>
      </c>
      <c r="D558" s="2" t="s">
        <v>11</v>
      </c>
      <c r="E558" s="2" t="str">
        <f>UPPER(Padron_Establecimiento[[#This Row],[Sector]])</f>
        <v>ESTATAL</v>
      </c>
      <c r="F558" s="2" t="s">
        <v>12</v>
      </c>
      <c r="G558" s="2" t="s">
        <v>2904</v>
      </c>
      <c r="H558" s="2" t="s">
        <v>1632</v>
      </c>
      <c r="I558" s="2">
        <v>261</v>
      </c>
      <c r="J558" s="3" t="s">
        <v>2905</v>
      </c>
      <c r="K558" s="4">
        <v>31636</v>
      </c>
      <c r="L558" s="2">
        <v>2007</v>
      </c>
      <c r="M558">
        <f>IF(L558&lt;&gt;"", L558, "")</f>
        <v>2007</v>
      </c>
      <c r="N558" s="5">
        <f>IF(L558&lt;&gt;"", L558*20, "")</f>
        <v>40140</v>
      </c>
      <c r="O558" s="5">
        <f>IF(F558="Rural",N558*1.1,N558)</f>
        <v>44154</v>
      </c>
      <c r="P558" s="3">
        <v>4</v>
      </c>
    </row>
    <row r="559" spans="1:16" x14ac:dyDescent="0.25">
      <c r="A559" s="2" t="s">
        <v>47</v>
      </c>
      <c r="B559" s="2">
        <v>500038800</v>
      </c>
      <c r="C559" s="2" t="s">
        <v>2922</v>
      </c>
      <c r="D559" s="2" t="s">
        <v>11</v>
      </c>
      <c r="E559" s="2" t="str">
        <f>UPPER(Padron_Establecimiento[[#This Row],[Sector]])</f>
        <v>ESTATAL</v>
      </c>
      <c r="F559" s="2" t="s">
        <v>12</v>
      </c>
      <c r="G559" s="2" t="s">
        <v>1715</v>
      </c>
      <c r="H559" s="2" t="s">
        <v>904</v>
      </c>
      <c r="I559" s="2">
        <v>263</v>
      </c>
      <c r="J559" s="3" t="s">
        <v>2923</v>
      </c>
      <c r="K559" s="4">
        <v>32076</v>
      </c>
      <c r="L559" s="2">
        <v>4845</v>
      </c>
      <c r="M559">
        <f>IF(L559&lt;&gt;"", L559, "")</f>
        <v>4845</v>
      </c>
      <c r="N559" s="5">
        <f>IF(L559&lt;&gt;"", L559*20, "")</f>
        <v>96900</v>
      </c>
      <c r="O559" s="5">
        <f>IF(F559="Rural",N559*1.1,N559)</f>
        <v>106590.00000000001</v>
      </c>
      <c r="P559" s="3">
        <v>10</v>
      </c>
    </row>
    <row r="560" spans="1:16" x14ac:dyDescent="0.25">
      <c r="A560" s="2" t="s">
        <v>47</v>
      </c>
      <c r="B560" s="2">
        <v>500207902</v>
      </c>
      <c r="C560" s="2" t="s">
        <v>2942</v>
      </c>
      <c r="D560" s="2" t="s">
        <v>11</v>
      </c>
      <c r="E560" s="2" t="str">
        <f>UPPER(Padron_Establecimiento[[#This Row],[Sector]])</f>
        <v>ESTATAL</v>
      </c>
      <c r="F560" s="2" t="s">
        <v>23</v>
      </c>
      <c r="G560" s="2" t="s">
        <v>2943</v>
      </c>
      <c r="H560" s="2" t="s">
        <v>801</v>
      </c>
      <c r="I560" s="2">
        <v>260</v>
      </c>
      <c r="J560" s="3" t="s">
        <v>2944</v>
      </c>
      <c r="K560" s="4">
        <v>22708</v>
      </c>
      <c r="L560" s="2">
        <v>4833</v>
      </c>
      <c r="M560">
        <f>IF(L560&lt;&gt;"", L560, "")</f>
        <v>4833</v>
      </c>
      <c r="N560" s="5">
        <f>IF(L560&lt;&gt;"", L560*20, "")</f>
        <v>96660</v>
      </c>
      <c r="O560" s="5">
        <f>IF(F560="Rural",N560*1.1,N560)</f>
        <v>96660</v>
      </c>
      <c r="P560" s="3">
        <v>8</v>
      </c>
    </row>
    <row r="561" spans="1:16" x14ac:dyDescent="0.25">
      <c r="A561" s="2" t="s">
        <v>47</v>
      </c>
      <c r="B561" s="2">
        <v>500059700</v>
      </c>
      <c r="C561" s="2" t="s">
        <v>2951</v>
      </c>
      <c r="D561" s="2" t="s">
        <v>11</v>
      </c>
      <c r="E561" s="2" t="str">
        <f>UPPER(Padron_Establecimiento[[#This Row],[Sector]])</f>
        <v>ESTATAL</v>
      </c>
      <c r="F561" s="2" t="s">
        <v>23</v>
      </c>
      <c r="G561" s="2" t="s">
        <v>2952</v>
      </c>
      <c r="H561" s="2" t="s">
        <v>714</v>
      </c>
      <c r="I561" s="2">
        <v>261</v>
      </c>
      <c r="J561" s="3" t="s">
        <v>2953</v>
      </c>
      <c r="K561" s="4">
        <v>28919</v>
      </c>
      <c r="L561" s="2">
        <v>3638</v>
      </c>
      <c r="M561">
        <f>IF(L561&lt;&gt;"", L561, "")</f>
        <v>3638</v>
      </c>
      <c r="N561" s="5">
        <f>IF(L561&lt;&gt;"", L561*20, "")</f>
        <v>72760</v>
      </c>
      <c r="O561" s="5">
        <f>IF(F561="Rural",N561*1.1,N561)</f>
        <v>72760</v>
      </c>
      <c r="P561" s="3">
        <v>7</v>
      </c>
    </row>
    <row r="562" spans="1:16" x14ac:dyDescent="0.25">
      <c r="A562" s="2" t="s">
        <v>47</v>
      </c>
      <c r="B562" s="2">
        <v>500179102</v>
      </c>
      <c r="C562" s="2" t="s">
        <v>3025</v>
      </c>
      <c r="D562" s="2" t="s">
        <v>11</v>
      </c>
      <c r="E562" s="2" t="str">
        <f>UPPER(Padron_Establecimiento[[#This Row],[Sector]])</f>
        <v>ESTATAL</v>
      </c>
      <c r="F562" s="2" t="s">
        <v>23</v>
      </c>
      <c r="G562" s="2" t="s">
        <v>3026</v>
      </c>
      <c r="H562" s="2" t="s">
        <v>50</v>
      </c>
      <c r="I562" s="2">
        <v>261</v>
      </c>
      <c r="J562" s="3" t="s">
        <v>3027</v>
      </c>
      <c r="K562" s="4">
        <v>33053</v>
      </c>
      <c r="L562" s="2">
        <v>4878</v>
      </c>
      <c r="M562">
        <f>IF(L562&lt;&gt;"", L562, "")</f>
        <v>4878</v>
      </c>
      <c r="N562" s="5">
        <f>IF(L562&lt;&gt;"", L562*20, "")</f>
        <v>97560</v>
      </c>
      <c r="O562" s="5">
        <f>IF(F562="Rural",N562*1.1,N562)</f>
        <v>97560</v>
      </c>
      <c r="P562" s="3">
        <v>4</v>
      </c>
    </row>
    <row r="563" spans="1:16" x14ac:dyDescent="0.25">
      <c r="A563" s="2" t="s">
        <v>47</v>
      </c>
      <c r="B563" s="2">
        <v>500103100</v>
      </c>
      <c r="C563" s="2" t="s">
        <v>3191</v>
      </c>
      <c r="D563" s="2" t="s">
        <v>11</v>
      </c>
      <c r="E563" s="2" t="str">
        <f>UPPER(Padron_Establecimiento[[#This Row],[Sector]])</f>
        <v>ESTATAL</v>
      </c>
      <c r="F563" s="2" t="s">
        <v>12</v>
      </c>
      <c r="G563" s="2" t="s">
        <v>3192</v>
      </c>
      <c r="H563" s="2" t="s">
        <v>2160</v>
      </c>
      <c r="I563" s="2">
        <v>2622</v>
      </c>
      <c r="J563" s="3" t="s">
        <v>3193</v>
      </c>
      <c r="K563" s="4">
        <v>34052</v>
      </c>
      <c r="L563" s="2">
        <v>2701</v>
      </c>
      <c r="M563">
        <f>IF(L563&lt;&gt;"", L563, "")</f>
        <v>2701</v>
      </c>
      <c r="N563" s="5">
        <f>IF(L563&lt;&gt;"", L563*20, "")</f>
        <v>54020</v>
      </c>
      <c r="O563" s="5">
        <f>IF(F563="Rural",N563*1.1,N563)</f>
        <v>59422.000000000007</v>
      </c>
      <c r="P563" s="3">
        <v>7</v>
      </c>
    </row>
    <row r="564" spans="1:16" x14ac:dyDescent="0.25">
      <c r="A564" s="2" t="s">
        <v>47</v>
      </c>
      <c r="B564" s="2">
        <v>500119500</v>
      </c>
      <c r="C564" s="2" t="s">
        <v>3311</v>
      </c>
      <c r="D564" s="2" t="s">
        <v>11</v>
      </c>
      <c r="E564" s="2" t="str">
        <f>UPPER(Padron_Establecimiento[[#This Row],[Sector]])</f>
        <v>ESTATAL</v>
      </c>
      <c r="F564" s="2" t="s">
        <v>23</v>
      </c>
      <c r="G564" s="2" t="s">
        <v>3312</v>
      </c>
      <c r="H564" s="2" t="s">
        <v>1646</v>
      </c>
      <c r="I564" s="2">
        <v>2625</v>
      </c>
      <c r="J564" s="3" t="s">
        <v>3313</v>
      </c>
      <c r="K564" s="4">
        <v>23977</v>
      </c>
      <c r="L564" s="2">
        <v>3022</v>
      </c>
      <c r="M564">
        <f>IF(L564&lt;&gt;"", L564, "")</f>
        <v>3022</v>
      </c>
      <c r="N564" s="5">
        <f>IF(L564&lt;&gt;"", L564*20, "")</f>
        <v>60440</v>
      </c>
      <c r="O564" s="5">
        <f>IF(F564="Rural",N564*1.1,N564)</f>
        <v>60440</v>
      </c>
      <c r="P564" s="3">
        <v>5</v>
      </c>
    </row>
    <row r="565" spans="1:16" x14ac:dyDescent="0.25">
      <c r="A565" s="2" t="s">
        <v>127</v>
      </c>
      <c r="B565" s="2">
        <v>540076600</v>
      </c>
      <c r="C565" s="2" t="s">
        <v>128</v>
      </c>
      <c r="D565" s="2" t="s">
        <v>11</v>
      </c>
      <c r="E565" s="2" t="str">
        <f>UPPER(Padron_Establecimiento[[#This Row],[Sector]])</f>
        <v>ESTATAL</v>
      </c>
      <c r="F565" s="2" t="s">
        <v>12</v>
      </c>
      <c r="G565" s="2" t="s">
        <v>129</v>
      </c>
      <c r="H565" s="2" t="s">
        <v>130</v>
      </c>
      <c r="I565" s="2">
        <v>3755</v>
      </c>
      <c r="J565" s="3" t="s">
        <v>131</v>
      </c>
      <c r="K565" s="4">
        <v>23692</v>
      </c>
      <c r="L565" s="2">
        <v>4245</v>
      </c>
      <c r="M565">
        <f>IF(L565&lt;&gt;"", L565, "")</f>
        <v>4245</v>
      </c>
      <c r="N565" s="5">
        <f>IF(L565&lt;&gt;"", L565*20, "")</f>
        <v>84900</v>
      </c>
      <c r="O565" s="5">
        <f>IF(F565="Rural",N565*1.1,N565)</f>
        <v>93390.000000000015</v>
      </c>
      <c r="P565" s="3">
        <v>4</v>
      </c>
    </row>
    <row r="566" spans="1:16" x14ac:dyDescent="0.25">
      <c r="A566" s="2" t="s">
        <v>127</v>
      </c>
      <c r="B566" s="2">
        <v>540184613</v>
      </c>
      <c r="C566" s="2" t="s">
        <v>150</v>
      </c>
      <c r="D566" s="2" t="s">
        <v>11</v>
      </c>
      <c r="E566" s="2" t="str">
        <f>UPPER(Padron_Establecimiento[[#This Row],[Sector]])</f>
        <v>ESTATAL</v>
      </c>
      <c r="F566" s="2" t="s">
        <v>23</v>
      </c>
      <c r="G566" s="2" t="s">
        <v>151</v>
      </c>
      <c r="H566" s="2" t="s">
        <v>152</v>
      </c>
      <c r="I566" s="2">
        <v>376</v>
      </c>
      <c r="J566" s="3" t="s">
        <v>153</v>
      </c>
      <c r="K566" s="4">
        <v>25021</v>
      </c>
      <c r="L566" s="2">
        <v>3734</v>
      </c>
      <c r="M566">
        <f>IF(L566&lt;&gt;"", L566, "")</f>
        <v>3734</v>
      </c>
      <c r="N566" s="5">
        <f>IF(L566&lt;&gt;"", L566*20, "")</f>
        <v>74680</v>
      </c>
      <c r="O566" s="5">
        <f>IF(F566="Rural",N566*1.1,N566)</f>
        <v>74680</v>
      </c>
      <c r="P566" s="3">
        <v>9</v>
      </c>
    </row>
    <row r="567" spans="1:16" x14ac:dyDescent="0.25">
      <c r="A567" s="2" t="s">
        <v>127</v>
      </c>
      <c r="B567" s="2">
        <v>540012500</v>
      </c>
      <c r="C567" s="2" t="s">
        <v>238</v>
      </c>
      <c r="D567" s="2" t="s">
        <v>11</v>
      </c>
      <c r="E567" s="2" t="str">
        <f>UPPER(Padron_Establecimiento[[#This Row],[Sector]])</f>
        <v>ESTATAL</v>
      </c>
      <c r="F567" s="2" t="s">
        <v>23</v>
      </c>
      <c r="G567" s="2" t="s">
        <v>239</v>
      </c>
      <c r="H567" s="2" t="s">
        <v>240</v>
      </c>
      <c r="I567" s="2">
        <v>3751</v>
      </c>
      <c r="J567" s="3" t="s">
        <v>241</v>
      </c>
      <c r="K567" s="4">
        <v>23871</v>
      </c>
      <c r="L567" s="2">
        <v>1677</v>
      </c>
      <c r="M567">
        <f>IF(L567&lt;&gt;"", L567, "")</f>
        <v>1677</v>
      </c>
      <c r="N567" s="5">
        <f>IF(L567&lt;&gt;"", L567*20, "")</f>
        <v>33540</v>
      </c>
      <c r="O567" s="5">
        <f>IF(F567="Rural",N567*1.1,N567)</f>
        <v>33540</v>
      </c>
      <c r="P567" s="3">
        <v>3</v>
      </c>
    </row>
    <row r="568" spans="1:16" x14ac:dyDescent="0.25">
      <c r="A568" s="2" t="s">
        <v>127</v>
      </c>
      <c r="B568" s="2">
        <v>540183713</v>
      </c>
      <c r="C568" s="2" t="s">
        <v>242</v>
      </c>
      <c r="D568" s="2" t="s">
        <v>11</v>
      </c>
      <c r="E568" s="2" t="str">
        <f>UPPER(Padron_Establecimiento[[#This Row],[Sector]])</f>
        <v>ESTATAL</v>
      </c>
      <c r="F568" s="2" t="s">
        <v>23</v>
      </c>
      <c r="G568" s="2" t="s">
        <v>243</v>
      </c>
      <c r="H568" s="2" t="s">
        <v>244</v>
      </c>
      <c r="I568" s="2">
        <v>3751</v>
      </c>
      <c r="J568" s="3" t="s">
        <v>245</v>
      </c>
      <c r="K568" s="4">
        <v>21230</v>
      </c>
      <c r="L568" s="2">
        <v>2628</v>
      </c>
      <c r="M568">
        <f>IF(L568&lt;&gt;"", L568, "")</f>
        <v>2628</v>
      </c>
      <c r="N568" s="5">
        <f>IF(L568&lt;&gt;"", L568*20, "")</f>
        <v>52560</v>
      </c>
      <c r="O568" s="5">
        <f>IF(F568="Rural",N568*1.1,N568)</f>
        <v>52560</v>
      </c>
      <c r="P568" s="3">
        <v>7</v>
      </c>
    </row>
    <row r="569" spans="1:16" x14ac:dyDescent="0.25">
      <c r="A569" s="2" t="s">
        <v>127</v>
      </c>
      <c r="B569" s="2">
        <v>540135200</v>
      </c>
      <c r="C569" s="2" t="s">
        <v>285</v>
      </c>
      <c r="D569" s="2" t="s">
        <v>11</v>
      </c>
      <c r="E569" s="2" t="str">
        <f>UPPER(Padron_Establecimiento[[#This Row],[Sector]])</f>
        <v>ESTATAL</v>
      </c>
      <c r="F569" s="2" t="s">
        <v>12</v>
      </c>
      <c r="G569" s="2" t="s">
        <v>286</v>
      </c>
      <c r="H569" s="2" t="s">
        <v>287</v>
      </c>
      <c r="I569" s="2">
        <v>3757</v>
      </c>
      <c r="J569" s="3" t="s">
        <v>288</v>
      </c>
      <c r="K569" s="4">
        <v>25966</v>
      </c>
      <c r="L569" s="2">
        <v>2936</v>
      </c>
      <c r="M569">
        <f>IF(L569&lt;&gt;"", L569, "")</f>
        <v>2936</v>
      </c>
      <c r="N569" s="5">
        <f>IF(L569&lt;&gt;"", L569*20, "")</f>
        <v>58720</v>
      </c>
      <c r="O569" s="5">
        <f>IF(F569="Rural",N569*1.1,N569)</f>
        <v>64592.000000000007</v>
      </c>
      <c r="P569" s="3">
        <v>10</v>
      </c>
    </row>
    <row r="570" spans="1:16" x14ac:dyDescent="0.25">
      <c r="A570" s="2" t="s">
        <v>127</v>
      </c>
      <c r="B570" s="2">
        <v>540184700</v>
      </c>
      <c r="C570" s="2" t="s">
        <v>330</v>
      </c>
      <c r="D570" s="2" t="s">
        <v>11</v>
      </c>
      <c r="E570" s="2" t="str">
        <f>UPPER(Padron_Establecimiento[[#This Row],[Sector]])</f>
        <v>ESTATAL</v>
      </c>
      <c r="F570" s="2" t="s">
        <v>12</v>
      </c>
      <c r="G570" s="2" t="s">
        <v>331</v>
      </c>
      <c r="H570" s="2" t="s">
        <v>332</v>
      </c>
      <c r="I570" s="2">
        <v>3743</v>
      </c>
      <c r="J570" s="3" t="s">
        <v>333</v>
      </c>
      <c r="K570" s="4">
        <v>24141</v>
      </c>
      <c r="L570" s="2">
        <v>4255</v>
      </c>
      <c r="M570">
        <f>IF(L570&lt;&gt;"", L570, "")</f>
        <v>4255</v>
      </c>
      <c r="N570" s="5">
        <f>IF(L570&lt;&gt;"", L570*20, "")</f>
        <v>85100</v>
      </c>
      <c r="O570" s="5">
        <f>IF(F570="Rural",N570*1.1,N570)</f>
        <v>93610.000000000015</v>
      </c>
      <c r="P570" s="3">
        <v>5</v>
      </c>
    </row>
    <row r="571" spans="1:16" x14ac:dyDescent="0.25">
      <c r="A571" s="2" t="s">
        <v>127</v>
      </c>
      <c r="B571" s="2">
        <v>540005501</v>
      </c>
      <c r="C571" s="2" t="s">
        <v>346</v>
      </c>
      <c r="D571" s="2" t="s">
        <v>11</v>
      </c>
      <c r="E571" s="2" t="str">
        <f>UPPER(Padron_Establecimiento[[#This Row],[Sector]])</f>
        <v>ESTATAL</v>
      </c>
      <c r="F571" s="2" t="s">
        <v>23</v>
      </c>
      <c r="G571" s="2" t="s">
        <v>347</v>
      </c>
      <c r="H571" s="2" t="s">
        <v>348</v>
      </c>
      <c r="I571" s="2">
        <v>3755</v>
      </c>
      <c r="J571" s="3" t="s">
        <v>349</v>
      </c>
      <c r="K571" s="4">
        <v>33312</v>
      </c>
      <c r="L571" s="2">
        <v>3421</v>
      </c>
      <c r="M571">
        <f>IF(L571&lt;&gt;"", L571, "")</f>
        <v>3421</v>
      </c>
      <c r="N571" s="5">
        <f>IF(L571&lt;&gt;"", L571*20, "")</f>
        <v>68420</v>
      </c>
      <c r="O571" s="5">
        <f>IF(F571="Rural",N571*1.1,N571)</f>
        <v>68420</v>
      </c>
      <c r="P571" s="3">
        <v>9</v>
      </c>
    </row>
    <row r="572" spans="1:16" x14ac:dyDescent="0.25">
      <c r="A572" s="2" t="s">
        <v>127</v>
      </c>
      <c r="B572" s="2">
        <v>540157000</v>
      </c>
      <c r="C572" s="2" t="s">
        <v>353</v>
      </c>
      <c r="D572" s="2" t="s">
        <v>11</v>
      </c>
      <c r="E572" s="2" t="str">
        <f>UPPER(Padron_Establecimiento[[#This Row],[Sector]])</f>
        <v>ESTATAL</v>
      </c>
      <c r="F572" s="2" t="s">
        <v>23</v>
      </c>
      <c r="G572" s="2" t="s">
        <v>354</v>
      </c>
      <c r="H572" s="2" t="s">
        <v>355</v>
      </c>
      <c r="I572" s="2">
        <v>376</v>
      </c>
      <c r="J572" s="3" t="s">
        <v>356</v>
      </c>
      <c r="K572" s="4">
        <v>22276</v>
      </c>
      <c r="L572" s="2">
        <v>2596</v>
      </c>
      <c r="M572">
        <f>IF(L572&lt;&gt;"", L572, "")</f>
        <v>2596</v>
      </c>
      <c r="N572" s="5">
        <f>IF(L572&lt;&gt;"", L572*20, "")</f>
        <v>51920</v>
      </c>
      <c r="O572" s="5">
        <f>IF(F572="Rural",N572*1.1,N572)</f>
        <v>51920</v>
      </c>
      <c r="P572" s="3">
        <v>5</v>
      </c>
    </row>
    <row r="573" spans="1:16" x14ac:dyDescent="0.25">
      <c r="A573" s="2" t="s">
        <v>127</v>
      </c>
      <c r="B573" s="2">
        <v>540087700</v>
      </c>
      <c r="C573" s="2" t="s">
        <v>381</v>
      </c>
      <c r="D573" s="2" t="s">
        <v>11</v>
      </c>
      <c r="E573" s="2" t="str">
        <f>UPPER(Padron_Establecimiento[[#This Row],[Sector]])</f>
        <v>ESTATAL</v>
      </c>
      <c r="F573" s="2" t="s">
        <v>12</v>
      </c>
      <c r="G573" s="2" t="s">
        <v>382</v>
      </c>
      <c r="H573" s="2" t="s">
        <v>383</v>
      </c>
      <c r="I573" s="2">
        <v>3755</v>
      </c>
      <c r="J573" s="3" t="s">
        <v>384</v>
      </c>
      <c r="K573" s="4">
        <v>24961</v>
      </c>
      <c r="L573" s="2">
        <v>2095</v>
      </c>
      <c r="M573">
        <f>IF(L573&lt;&gt;"", L573, "")</f>
        <v>2095</v>
      </c>
      <c r="N573" s="5">
        <f>IF(L573&lt;&gt;"", L573*20, "")</f>
        <v>41900</v>
      </c>
      <c r="O573" s="5">
        <f>IF(F573="Rural",N573*1.1,N573)</f>
        <v>46090.000000000007</v>
      </c>
      <c r="P573" s="3">
        <v>5</v>
      </c>
    </row>
    <row r="574" spans="1:16" x14ac:dyDescent="0.25">
      <c r="A574" s="2" t="s">
        <v>127</v>
      </c>
      <c r="B574" s="2">
        <v>540018700</v>
      </c>
      <c r="C574" s="2" t="s">
        <v>389</v>
      </c>
      <c r="D574" s="2" t="s">
        <v>11</v>
      </c>
      <c r="E574" s="2" t="str">
        <f>UPPER(Padron_Establecimiento[[#This Row],[Sector]])</f>
        <v>ESTATAL</v>
      </c>
      <c r="F574" s="2" t="s">
        <v>12</v>
      </c>
      <c r="G574" s="2" t="s">
        <v>390</v>
      </c>
      <c r="H574" s="2" t="s">
        <v>391</v>
      </c>
      <c r="I574" s="2">
        <v>3754</v>
      </c>
      <c r="J574" s="3" t="s">
        <v>392</v>
      </c>
      <c r="K574" s="4">
        <v>22009</v>
      </c>
      <c r="L574" s="2">
        <v>4693</v>
      </c>
      <c r="M574">
        <f>IF(L574&lt;&gt;"", L574, "")</f>
        <v>4693</v>
      </c>
      <c r="N574" s="5">
        <f>IF(L574&lt;&gt;"", L574*20, "")</f>
        <v>93860</v>
      </c>
      <c r="O574" s="5">
        <f>IF(F574="Rural",N574*1.1,N574)</f>
        <v>103246.00000000001</v>
      </c>
      <c r="P574" s="3">
        <v>6</v>
      </c>
    </row>
    <row r="575" spans="1:16" x14ac:dyDescent="0.25">
      <c r="A575" s="2" t="s">
        <v>127</v>
      </c>
      <c r="B575" s="2">
        <v>540140800</v>
      </c>
      <c r="C575" s="2" t="s">
        <v>485</v>
      </c>
      <c r="D575" s="2" t="s">
        <v>11</v>
      </c>
      <c r="E575" s="2" t="str">
        <f>UPPER(Padron_Establecimiento[[#This Row],[Sector]])</f>
        <v>ESTATAL</v>
      </c>
      <c r="F575" s="2" t="s">
        <v>23</v>
      </c>
      <c r="G575" s="2" t="s">
        <v>486</v>
      </c>
      <c r="H575" s="2" t="s">
        <v>487</v>
      </c>
      <c r="I575" s="2">
        <v>3755</v>
      </c>
      <c r="J575" s="3" t="s">
        <v>488</v>
      </c>
      <c r="K575" s="4">
        <v>23012</v>
      </c>
      <c r="L575" s="2">
        <v>3681</v>
      </c>
      <c r="M575">
        <f>IF(L575&lt;&gt;"", L575, "")</f>
        <v>3681</v>
      </c>
      <c r="N575" s="5">
        <f>IF(L575&lt;&gt;"", L575*20, "")</f>
        <v>73620</v>
      </c>
      <c r="O575" s="5">
        <f>IF(F575="Rural",N575*1.1,N575)</f>
        <v>73620</v>
      </c>
      <c r="P575" s="3">
        <v>8</v>
      </c>
    </row>
    <row r="576" spans="1:16" x14ac:dyDescent="0.25">
      <c r="A576" s="2" t="s">
        <v>127</v>
      </c>
      <c r="B576" s="2">
        <v>540120201</v>
      </c>
      <c r="C576" s="2" t="s">
        <v>489</v>
      </c>
      <c r="D576" s="2" t="s">
        <v>11</v>
      </c>
      <c r="E576" s="2" t="str">
        <f>UPPER(Padron_Establecimiento[[#This Row],[Sector]])</f>
        <v>ESTATAL</v>
      </c>
      <c r="F576" s="2" t="s">
        <v>23</v>
      </c>
      <c r="G576" s="2" t="s">
        <v>490</v>
      </c>
      <c r="H576" s="2" t="s">
        <v>491</v>
      </c>
      <c r="I576" s="2">
        <v>376</v>
      </c>
      <c r="J576" s="3" t="s">
        <v>492</v>
      </c>
      <c r="K576" s="4">
        <v>21994</v>
      </c>
      <c r="L576" s="2">
        <v>4576</v>
      </c>
      <c r="M576">
        <f>IF(L576&lt;&gt;"", L576, "")</f>
        <v>4576</v>
      </c>
      <c r="N576" s="5">
        <f>IF(L576&lt;&gt;"", L576*20, "")</f>
        <v>91520</v>
      </c>
      <c r="O576" s="5">
        <f>IF(F576="Rural",N576*1.1,N576)</f>
        <v>91520</v>
      </c>
      <c r="P576" s="3">
        <v>10</v>
      </c>
    </row>
    <row r="577" spans="1:16" x14ac:dyDescent="0.25">
      <c r="A577" s="2" t="s">
        <v>127</v>
      </c>
      <c r="B577" s="2">
        <v>540003700</v>
      </c>
      <c r="C577" s="2" t="s">
        <v>506</v>
      </c>
      <c r="D577" s="2" t="s">
        <v>11</v>
      </c>
      <c r="E577" s="2" t="str">
        <f>UPPER(Padron_Establecimiento[[#This Row],[Sector]])</f>
        <v>ESTATAL</v>
      </c>
      <c r="F577" s="2" t="s">
        <v>23</v>
      </c>
      <c r="G577" s="2" t="s">
        <v>507</v>
      </c>
      <c r="H577" s="2" t="s">
        <v>508</v>
      </c>
      <c r="I577" s="2">
        <v>3755</v>
      </c>
      <c r="J577" s="3" t="s">
        <v>509</v>
      </c>
      <c r="K577" s="4">
        <v>24380</v>
      </c>
      <c r="L577" s="2">
        <v>2540</v>
      </c>
      <c r="M577">
        <f>IF(L577&lt;&gt;"", L577, "")</f>
        <v>2540</v>
      </c>
      <c r="N577" s="5">
        <f>IF(L577&lt;&gt;"", L577*20, "")</f>
        <v>50800</v>
      </c>
      <c r="O577" s="5">
        <f>IF(F577="Rural",N577*1.1,N577)</f>
        <v>50800</v>
      </c>
      <c r="P577" s="3">
        <v>7</v>
      </c>
    </row>
    <row r="578" spans="1:16" x14ac:dyDescent="0.25">
      <c r="A578" s="2" t="s">
        <v>127</v>
      </c>
      <c r="B578" s="2">
        <v>540003401</v>
      </c>
      <c r="C578" s="2" t="s">
        <v>589</v>
      </c>
      <c r="D578" s="2" t="s">
        <v>11</v>
      </c>
      <c r="E578" s="2" t="str">
        <f>UPPER(Padron_Establecimiento[[#This Row],[Sector]])</f>
        <v>ESTATAL</v>
      </c>
      <c r="F578" s="2" t="s">
        <v>12</v>
      </c>
      <c r="G578" s="2" t="s">
        <v>590</v>
      </c>
      <c r="H578" s="2" t="s">
        <v>355</v>
      </c>
      <c r="I578" s="2">
        <v>376</v>
      </c>
      <c r="J578" s="3" t="s">
        <v>591</v>
      </c>
      <c r="K578" s="4">
        <v>19048</v>
      </c>
      <c r="L578" s="2">
        <v>2864</v>
      </c>
      <c r="M578">
        <f>IF(L578&lt;&gt;"", L578, "")</f>
        <v>2864</v>
      </c>
      <c r="N578" s="5">
        <f>IF(L578&lt;&gt;"", L578*20, "")</f>
        <v>57280</v>
      </c>
      <c r="O578" s="5">
        <f>IF(F578="Rural",N578*1.1,N578)</f>
        <v>63008.000000000007</v>
      </c>
      <c r="P578" s="3">
        <v>3</v>
      </c>
    </row>
    <row r="579" spans="1:16" x14ac:dyDescent="0.25">
      <c r="A579" s="2" t="s">
        <v>127</v>
      </c>
      <c r="B579" s="2">
        <v>540116103</v>
      </c>
      <c r="C579" s="2" t="s">
        <v>709</v>
      </c>
      <c r="D579" s="2" t="s">
        <v>11</v>
      </c>
      <c r="E579" s="2" t="str">
        <f>UPPER(Padron_Establecimiento[[#This Row],[Sector]])</f>
        <v>ESTATAL</v>
      </c>
      <c r="F579" s="2" t="s">
        <v>23</v>
      </c>
      <c r="G579" s="2" t="s">
        <v>710</v>
      </c>
      <c r="H579" s="2" t="s">
        <v>487</v>
      </c>
      <c r="I579" s="2">
        <v>3755</v>
      </c>
      <c r="J579" s="3" t="s">
        <v>711</v>
      </c>
      <c r="K579" s="4">
        <v>22446</v>
      </c>
      <c r="L579" s="2">
        <v>4959</v>
      </c>
      <c r="M579">
        <f>IF(L579&lt;&gt;"", L579, "")</f>
        <v>4959</v>
      </c>
      <c r="N579" s="5">
        <f>IF(L579&lt;&gt;"", L579*20, "")</f>
        <v>99180</v>
      </c>
      <c r="O579" s="5">
        <f>IF(F579="Rural",N579*1.1,N579)</f>
        <v>99180</v>
      </c>
      <c r="P579" s="3">
        <v>3</v>
      </c>
    </row>
    <row r="580" spans="1:16" x14ac:dyDescent="0.25">
      <c r="A580" s="2" t="s">
        <v>127</v>
      </c>
      <c r="B580" s="2">
        <v>540152200</v>
      </c>
      <c r="C580" s="2" t="s">
        <v>727</v>
      </c>
      <c r="D580" s="2" t="s">
        <v>11</v>
      </c>
      <c r="E580" s="2" t="str">
        <f>UPPER(Padron_Establecimiento[[#This Row],[Sector]])</f>
        <v>ESTATAL</v>
      </c>
      <c r="F580" s="2" t="s">
        <v>23</v>
      </c>
      <c r="G580" s="2" t="s">
        <v>728</v>
      </c>
      <c r="H580" s="2" t="s">
        <v>729</v>
      </c>
      <c r="I580" s="2">
        <v>376</v>
      </c>
      <c r="J580" s="3" t="s">
        <v>730</v>
      </c>
      <c r="K580" s="4">
        <v>21230</v>
      </c>
      <c r="L580" s="2">
        <v>4320</v>
      </c>
      <c r="M580">
        <f>IF(L580&lt;&gt;"", L580, "")</f>
        <v>4320</v>
      </c>
      <c r="N580" s="5">
        <f>IF(L580&lt;&gt;"", L580*20, "")</f>
        <v>86400</v>
      </c>
      <c r="O580" s="5">
        <f>IF(F580="Rural",N580*1.1,N580)</f>
        <v>86400</v>
      </c>
      <c r="P580" s="3">
        <v>9</v>
      </c>
    </row>
    <row r="581" spans="1:16" x14ac:dyDescent="0.25">
      <c r="A581" s="2" t="s">
        <v>127</v>
      </c>
      <c r="B581" s="2">
        <v>540100000</v>
      </c>
      <c r="C581" s="2" t="s">
        <v>778</v>
      </c>
      <c r="D581" s="2" t="s">
        <v>11</v>
      </c>
      <c r="E581" s="2" t="str">
        <f>UPPER(Padron_Establecimiento[[#This Row],[Sector]])</f>
        <v>ESTATAL</v>
      </c>
      <c r="F581" s="2" t="s">
        <v>23</v>
      </c>
      <c r="G581" s="2" t="s">
        <v>779</v>
      </c>
      <c r="H581" s="2" t="s">
        <v>780</v>
      </c>
      <c r="I581" s="2">
        <v>3764</v>
      </c>
      <c r="J581" s="3" t="s">
        <v>781</v>
      </c>
      <c r="K581" s="4">
        <v>34764</v>
      </c>
      <c r="L581" s="2">
        <v>2592</v>
      </c>
      <c r="M581">
        <f>IF(L581&lt;&gt;"", L581, "")</f>
        <v>2592</v>
      </c>
      <c r="N581" s="5">
        <f>IF(L581&lt;&gt;"", L581*20, "")</f>
        <v>51840</v>
      </c>
      <c r="O581" s="5">
        <f>IF(F581="Rural",N581*1.1,N581)</f>
        <v>51840</v>
      </c>
      <c r="P581" s="3">
        <v>4</v>
      </c>
    </row>
    <row r="582" spans="1:16" x14ac:dyDescent="0.25">
      <c r="A582" s="2" t="s">
        <v>127</v>
      </c>
      <c r="B582" s="2">
        <v>540176800</v>
      </c>
      <c r="C582" s="2" t="s">
        <v>823</v>
      </c>
      <c r="D582" s="2" t="s">
        <v>11</v>
      </c>
      <c r="E582" s="2" t="str">
        <f>UPPER(Padron_Establecimiento[[#This Row],[Sector]])</f>
        <v>ESTATAL</v>
      </c>
      <c r="F582" s="2" t="s">
        <v>12</v>
      </c>
      <c r="G582" s="2" t="s">
        <v>824</v>
      </c>
      <c r="H582" s="2" t="s">
        <v>825</v>
      </c>
      <c r="I582" s="2">
        <v>376</v>
      </c>
      <c r="J582" s="3" t="s">
        <v>826</v>
      </c>
      <c r="K582" s="4">
        <v>24920</v>
      </c>
      <c r="L582" s="2">
        <v>4699</v>
      </c>
      <c r="M582">
        <f>IF(L582&lt;&gt;"", L582, "")</f>
        <v>4699</v>
      </c>
      <c r="N582" s="5">
        <f>IF(L582&lt;&gt;"", L582*20, "")</f>
        <v>93980</v>
      </c>
      <c r="O582" s="5">
        <f>IF(F582="Rural",N582*1.1,N582)</f>
        <v>103378.00000000001</v>
      </c>
      <c r="P582" s="3">
        <v>4</v>
      </c>
    </row>
    <row r="583" spans="1:16" x14ac:dyDescent="0.25">
      <c r="A583" s="2" t="s">
        <v>127</v>
      </c>
      <c r="B583" s="2">
        <v>540146500</v>
      </c>
      <c r="C583" s="2" t="s">
        <v>947</v>
      </c>
      <c r="D583" s="2" t="s">
        <v>11</v>
      </c>
      <c r="E583" s="2" t="str">
        <f>UPPER(Padron_Establecimiento[[#This Row],[Sector]])</f>
        <v>ESTATAL</v>
      </c>
      <c r="F583" s="2" t="s">
        <v>23</v>
      </c>
      <c r="G583" s="2" t="s">
        <v>948</v>
      </c>
      <c r="H583" s="2" t="s">
        <v>949</v>
      </c>
      <c r="I583" s="2">
        <v>3764</v>
      </c>
      <c r="J583" s="3" t="s">
        <v>950</v>
      </c>
      <c r="K583" s="4">
        <v>33184</v>
      </c>
      <c r="L583" s="2">
        <v>4658</v>
      </c>
      <c r="M583">
        <f>IF(L583&lt;&gt;"", L583, "")</f>
        <v>4658</v>
      </c>
      <c r="N583" s="5">
        <f>IF(L583&lt;&gt;"", L583*20, "")</f>
        <v>93160</v>
      </c>
      <c r="O583" s="5">
        <f>IF(F583="Rural",N583*1.1,N583)</f>
        <v>93160</v>
      </c>
      <c r="P583" s="3">
        <v>3</v>
      </c>
    </row>
    <row r="584" spans="1:16" x14ac:dyDescent="0.25">
      <c r="A584" s="2" t="s">
        <v>127</v>
      </c>
      <c r="B584" s="2">
        <v>540033700</v>
      </c>
      <c r="C584" s="2" t="s">
        <v>1163</v>
      </c>
      <c r="D584" s="2" t="s">
        <v>11</v>
      </c>
      <c r="E584" s="2" t="str">
        <f>UPPER(Padron_Establecimiento[[#This Row],[Sector]])</f>
        <v>ESTATAL</v>
      </c>
      <c r="F584" s="2" t="s">
        <v>23</v>
      </c>
      <c r="G584" s="2" t="s">
        <v>1164</v>
      </c>
      <c r="H584" s="2" t="s">
        <v>487</v>
      </c>
      <c r="I584" s="2">
        <v>3755</v>
      </c>
      <c r="J584" s="3" t="s">
        <v>1165</v>
      </c>
      <c r="K584" s="4">
        <v>32953</v>
      </c>
      <c r="L584" s="2">
        <v>2151</v>
      </c>
      <c r="M584">
        <f>IF(L584&lt;&gt;"", L584, "")</f>
        <v>2151</v>
      </c>
      <c r="N584" s="5">
        <f>IF(L584&lt;&gt;"", L584*20, "")</f>
        <v>43020</v>
      </c>
      <c r="O584" s="5">
        <f>IF(F584="Rural",N584*1.1,N584)</f>
        <v>43020</v>
      </c>
      <c r="P584" s="3">
        <v>5</v>
      </c>
    </row>
    <row r="585" spans="1:16" x14ac:dyDescent="0.25">
      <c r="A585" s="2" t="s">
        <v>127</v>
      </c>
      <c r="B585" s="2">
        <v>540183510</v>
      </c>
      <c r="C585" s="2" t="s">
        <v>1247</v>
      </c>
      <c r="D585" s="2" t="s">
        <v>11</v>
      </c>
      <c r="E585" s="2" t="str">
        <f>UPPER(Padron_Establecimiento[[#This Row],[Sector]])</f>
        <v>ESTATAL</v>
      </c>
      <c r="F585" s="2" t="s">
        <v>23</v>
      </c>
      <c r="G585" s="2" t="s">
        <v>1248</v>
      </c>
      <c r="H585" s="2" t="s">
        <v>1249</v>
      </c>
      <c r="I585" s="2">
        <v>3741</v>
      </c>
      <c r="J585" s="3" t="s">
        <v>1250</v>
      </c>
      <c r="K585" s="4">
        <v>25346</v>
      </c>
      <c r="L585" s="2">
        <v>4474</v>
      </c>
      <c r="M585">
        <f>IF(L585&lt;&gt;"", L585, "")</f>
        <v>4474</v>
      </c>
      <c r="N585" s="5">
        <f>IF(L585&lt;&gt;"", L585*20, "")</f>
        <v>89480</v>
      </c>
      <c r="O585" s="5">
        <f>IF(F585="Rural",N585*1.1,N585)</f>
        <v>89480</v>
      </c>
      <c r="P585" s="3">
        <v>10</v>
      </c>
    </row>
    <row r="586" spans="1:16" x14ac:dyDescent="0.25">
      <c r="A586" s="2" t="s">
        <v>127</v>
      </c>
      <c r="B586" s="2">
        <v>540103400</v>
      </c>
      <c r="C586" s="2" t="s">
        <v>1255</v>
      </c>
      <c r="D586" s="2" t="s">
        <v>11</v>
      </c>
      <c r="E586" s="2" t="str">
        <f>UPPER(Padron_Establecimiento[[#This Row],[Sector]])</f>
        <v>ESTATAL</v>
      </c>
      <c r="F586" s="2" t="s">
        <v>23</v>
      </c>
      <c r="G586" s="2" t="s">
        <v>1256</v>
      </c>
      <c r="H586" s="2" t="s">
        <v>780</v>
      </c>
      <c r="I586" s="2">
        <v>3743</v>
      </c>
      <c r="J586" s="3" t="s">
        <v>1257</v>
      </c>
      <c r="K586" s="4">
        <v>28917</v>
      </c>
      <c r="L586" s="2">
        <v>1812</v>
      </c>
      <c r="M586">
        <f>IF(L586&lt;&gt;"", L586, "")</f>
        <v>1812</v>
      </c>
      <c r="N586" s="5">
        <f>IF(L586&lt;&gt;"", L586*20, "")</f>
        <v>36240</v>
      </c>
      <c r="O586" s="5">
        <f>IF(F586="Rural",N586*1.1,N586)</f>
        <v>36240</v>
      </c>
      <c r="P586" s="3">
        <v>8</v>
      </c>
    </row>
    <row r="587" spans="1:16" x14ac:dyDescent="0.25">
      <c r="A587" s="2" t="s">
        <v>127</v>
      </c>
      <c r="B587" s="2">
        <v>540145700</v>
      </c>
      <c r="C587" s="2" t="s">
        <v>1353</v>
      </c>
      <c r="D587" s="2" t="s">
        <v>11</v>
      </c>
      <c r="E587" s="2" t="str">
        <f>UPPER(Padron_Establecimiento[[#This Row],[Sector]])</f>
        <v>ESTATAL</v>
      </c>
      <c r="F587" s="2" t="s">
        <v>12</v>
      </c>
      <c r="G587" s="2" t="s">
        <v>1354</v>
      </c>
      <c r="H587" s="2" t="s">
        <v>1355</v>
      </c>
      <c r="I587" s="2">
        <v>376</v>
      </c>
      <c r="J587" s="3" t="s">
        <v>1356</v>
      </c>
      <c r="K587" s="4">
        <v>26975</v>
      </c>
      <c r="L587" s="2">
        <v>2699</v>
      </c>
      <c r="M587">
        <f>IF(L587&lt;&gt;"", L587, "")</f>
        <v>2699</v>
      </c>
      <c r="N587" s="5">
        <f>IF(L587&lt;&gt;"", L587*20, "")</f>
        <v>53980</v>
      </c>
      <c r="O587" s="5">
        <f>IF(F587="Rural",N587*1.1,N587)</f>
        <v>59378.000000000007</v>
      </c>
      <c r="P587" s="3">
        <v>5</v>
      </c>
    </row>
    <row r="588" spans="1:16" x14ac:dyDescent="0.25">
      <c r="A588" s="2" t="s">
        <v>127</v>
      </c>
      <c r="B588" s="2">
        <v>540142300</v>
      </c>
      <c r="C588" s="2" t="s">
        <v>1375</v>
      </c>
      <c r="D588" s="2" t="s">
        <v>11</v>
      </c>
      <c r="E588" s="2" t="str">
        <f>UPPER(Padron_Establecimiento[[#This Row],[Sector]])</f>
        <v>ESTATAL</v>
      </c>
      <c r="F588" s="2" t="s">
        <v>23</v>
      </c>
      <c r="G588" s="2" t="s">
        <v>1376</v>
      </c>
      <c r="H588" s="2" t="s">
        <v>949</v>
      </c>
      <c r="I588" s="2">
        <v>376</v>
      </c>
      <c r="J588" s="3" t="s">
        <v>1377</v>
      </c>
      <c r="K588" s="4">
        <v>23961</v>
      </c>
      <c r="L588" s="2">
        <v>2069</v>
      </c>
      <c r="M588">
        <f>IF(L588&lt;&gt;"", L588, "")</f>
        <v>2069</v>
      </c>
      <c r="N588" s="5">
        <f>IF(L588&lt;&gt;"", L588*20, "")</f>
        <v>41380</v>
      </c>
      <c r="O588" s="5">
        <f>IF(F588="Rural",N588*1.1,N588)</f>
        <v>41380</v>
      </c>
      <c r="P588" s="3">
        <v>3</v>
      </c>
    </row>
    <row r="589" spans="1:16" x14ac:dyDescent="0.25">
      <c r="A589" s="2" t="s">
        <v>127</v>
      </c>
      <c r="B589" s="2">
        <v>540132300</v>
      </c>
      <c r="C589" s="2" t="s">
        <v>1461</v>
      </c>
      <c r="D589" s="2" t="s">
        <v>11</v>
      </c>
      <c r="E589" s="2" t="str">
        <f>UPPER(Padron_Establecimiento[[#This Row],[Sector]])</f>
        <v>ESTATAL</v>
      </c>
      <c r="F589" s="2" t="s">
        <v>23</v>
      </c>
      <c r="G589" s="2" t="s">
        <v>1462</v>
      </c>
      <c r="H589" s="2" t="s">
        <v>1463</v>
      </c>
      <c r="I589" s="2">
        <v>3755</v>
      </c>
      <c r="J589" s="3" t="s">
        <v>1464</v>
      </c>
      <c r="K589" s="4">
        <v>28965</v>
      </c>
      <c r="L589" s="2">
        <v>2110</v>
      </c>
      <c r="M589">
        <f>IF(L589&lt;&gt;"", L589, "")</f>
        <v>2110</v>
      </c>
      <c r="N589" s="5">
        <f>IF(L589&lt;&gt;"", L589*20, "")</f>
        <v>42200</v>
      </c>
      <c r="O589" s="5">
        <f>IF(F589="Rural",N589*1.1,N589)</f>
        <v>42200</v>
      </c>
      <c r="P589" s="3">
        <v>9</v>
      </c>
    </row>
    <row r="590" spans="1:16" x14ac:dyDescent="0.25">
      <c r="A590" s="2" t="s">
        <v>127</v>
      </c>
      <c r="B590" s="2">
        <v>540085901</v>
      </c>
      <c r="C590" s="2" t="s">
        <v>1617</v>
      </c>
      <c r="D590" s="2" t="s">
        <v>11</v>
      </c>
      <c r="E590" s="2" t="str">
        <f>UPPER(Padron_Establecimiento[[#This Row],[Sector]])</f>
        <v>ESTATAL</v>
      </c>
      <c r="F590" s="2" t="s">
        <v>23</v>
      </c>
      <c r="G590" s="2" t="s">
        <v>1618</v>
      </c>
      <c r="H590" s="2" t="s">
        <v>240</v>
      </c>
      <c r="I590" s="2">
        <v>3751</v>
      </c>
      <c r="J590" s="3" t="s">
        <v>1619</v>
      </c>
      <c r="K590" s="4">
        <v>33205</v>
      </c>
      <c r="L590" s="2">
        <v>4369</v>
      </c>
      <c r="M590">
        <f>IF(L590&lt;&gt;"", L590, "")</f>
        <v>4369</v>
      </c>
      <c r="N590" s="5">
        <f>IF(L590&lt;&gt;"", L590*20, "")</f>
        <v>87380</v>
      </c>
      <c r="O590" s="5">
        <f>IF(F590="Rural",N590*1.1,N590)</f>
        <v>87380</v>
      </c>
      <c r="P590" s="3">
        <v>3</v>
      </c>
    </row>
    <row r="591" spans="1:16" x14ac:dyDescent="0.25">
      <c r="A591" s="2" t="s">
        <v>127</v>
      </c>
      <c r="B591" s="2">
        <v>540134500</v>
      </c>
      <c r="C591" s="2" t="s">
        <v>1783</v>
      </c>
      <c r="D591" s="2" t="s">
        <v>11</v>
      </c>
      <c r="E591" s="2" t="str">
        <f>UPPER(Padron_Establecimiento[[#This Row],[Sector]])</f>
        <v>ESTATAL</v>
      </c>
      <c r="F591" s="2" t="s">
        <v>23</v>
      </c>
      <c r="G591" s="2" t="s">
        <v>1784</v>
      </c>
      <c r="H591" s="2" t="s">
        <v>240</v>
      </c>
      <c r="I591" s="2">
        <v>3751</v>
      </c>
      <c r="J591" s="3" t="s">
        <v>1785</v>
      </c>
      <c r="K591" s="4">
        <v>31459</v>
      </c>
      <c r="L591" s="2">
        <v>2547</v>
      </c>
      <c r="M591">
        <f>IF(L591&lt;&gt;"", L591, "")</f>
        <v>2547</v>
      </c>
      <c r="N591" s="5">
        <f>IF(L591&lt;&gt;"", L591*20, "")</f>
        <v>50940</v>
      </c>
      <c r="O591" s="5">
        <f>IF(F591="Rural",N591*1.1,N591)</f>
        <v>50940</v>
      </c>
      <c r="P591" s="3">
        <v>7</v>
      </c>
    </row>
    <row r="592" spans="1:16" x14ac:dyDescent="0.25">
      <c r="A592" s="2" t="s">
        <v>127</v>
      </c>
      <c r="B592" s="2">
        <v>540194903</v>
      </c>
      <c r="C592" s="2" t="s">
        <v>1798</v>
      </c>
      <c r="D592" s="2" t="s">
        <v>11</v>
      </c>
      <c r="E592" s="2" t="str">
        <f>UPPER(Padron_Establecimiento[[#This Row],[Sector]])</f>
        <v>ESTATAL</v>
      </c>
      <c r="F592" s="2" t="s">
        <v>23</v>
      </c>
      <c r="G592" s="2" t="s">
        <v>1799</v>
      </c>
      <c r="H592" s="2" t="s">
        <v>1800</v>
      </c>
      <c r="I592" s="2">
        <v>3754</v>
      </c>
      <c r="J592" s="3" t="s">
        <v>1801</v>
      </c>
      <c r="K592" s="4">
        <v>19524</v>
      </c>
      <c r="L592" s="2">
        <v>3849</v>
      </c>
      <c r="M592">
        <f>IF(L592&lt;&gt;"", L592, "")</f>
        <v>3849</v>
      </c>
      <c r="N592" s="5">
        <f>IF(L592&lt;&gt;"", L592*20, "")</f>
        <v>76980</v>
      </c>
      <c r="O592" s="5">
        <f>IF(F592="Rural",N592*1.1,N592)</f>
        <v>76980</v>
      </c>
      <c r="P592" s="3">
        <v>9</v>
      </c>
    </row>
    <row r="593" spans="1:16" x14ac:dyDescent="0.25">
      <c r="A593" s="2" t="s">
        <v>127</v>
      </c>
      <c r="B593" s="2">
        <v>540038900</v>
      </c>
      <c r="C593" s="2" t="s">
        <v>1826</v>
      </c>
      <c r="D593" s="2" t="s">
        <v>11</v>
      </c>
      <c r="E593" s="2" t="str">
        <f>UPPER(Padron_Establecimiento[[#This Row],[Sector]])</f>
        <v>ESTATAL</v>
      </c>
      <c r="F593" s="2" t="s">
        <v>23</v>
      </c>
      <c r="G593" s="2" t="s">
        <v>1827</v>
      </c>
      <c r="H593" s="2" t="s">
        <v>487</v>
      </c>
      <c r="I593" s="2">
        <v>376</v>
      </c>
      <c r="J593" s="3" t="s">
        <v>1828</v>
      </c>
      <c r="K593" s="4">
        <v>30875</v>
      </c>
      <c r="L593" s="2">
        <v>3084</v>
      </c>
      <c r="M593">
        <f>IF(L593&lt;&gt;"", L593, "")</f>
        <v>3084</v>
      </c>
      <c r="N593" s="5">
        <f>IF(L593&lt;&gt;"", L593*20, "")</f>
        <v>61680</v>
      </c>
      <c r="O593" s="5">
        <f>IF(F593="Rural",N593*1.1,N593)</f>
        <v>61680</v>
      </c>
      <c r="P593" s="3">
        <v>10</v>
      </c>
    </row>
    <row r="594" spans="1:16" x14ac:dyDescent="0.25">
      <c r="A594" s="2" t="s">
        <v>127</v>
      </c>
      <c r="B594" s="2">
        <v>540092605</v>
      </c>
      <c r="C594" s="2" t="s">
        <v>1905</v>
      </c>
      <c r="D594" s="2" t="s">
        <v>11</v>
      </c>
      <c r="E594" s="2" t="str">
        <f>UPPER(Padron_Establecimiento[[#This Row],[Sector]])</f>
        <v>ESTATAL</v>
      </c>
      <c r="F594" s="2" t="s">
        <v>23</v>
      </c>
      <c r="G594" s="2" t="s">
        <v>1906</v>
      </c>
      <c r="H594" s="2" t="s">
        <v>1907</v>
      </c>
      <c r="I594" s="2"/>
      <c r="J594" s="3" t="s">
        <v>1908</v>
      </c>
      <c r="K594" s="4">
        <v>23650</v>
      </c>
      <c r="L594" s="2">
        <v>3914</v>
      </c>
      <c r="M594">
        <f>IF(L594&lt;&gt;"", L594, "")</f>
        <v>3914</v>
      </c>
      <c r="N594" s="5">
        <f>IF(L594&lt;&gt;"", L594*20, "")</f>
        <v>78280</v>
      </c>
      <c r="O594" s="5">
        <f>IF(F594="Rural",N594*1.1,N594)</f>
        <v>78280</v>
      </c>
      <c r="P594" s="3">
        <v>3</v>
      </c>
    </row>
    <row r="595" spans="1:16" x14ac:dyDescent="0.25">
      <c r="A595" s="2" t="s">
        <v>127</v>
      </c>
      <c r="B595" s="2">
        <v>540030500</v>
      </c>
      <c r="C595" s="2" t="s">
        <v>1930</v>
      </c>
      <c r="D595" s="2" t="s">
        <v>11</v>
      </c>
      <c r="E595" s="2" t="str">
        <f>UPPER(Padron_Establecimiento[[#This Row],[Sector]])</f>
        <v>ESTATAL</v>
      </c>
      <c r="F595" s="2" t="s">
        <v>12</v>
      </c>
      <c r="G595" s="2" t="s">
        <v>1931</v>
      </c>
      <c r="H595" s="2" t="s">
        <v>1932</v>
      </c>
      <c r="I595" s="2">
        <v>3755</v>
      </c>
      <c r="J595" s="3" t="s">
        <v>1933</v>
      </c>
      <c r="K595" s="4">
        <v>34833</v>
      </c>
      <c r="L595" s="2">
        <v>2019</v>
      </c>
      <c r="M595">
        <f>IF(L595&lt;&gt;"", L595, "")</f>
        <v>2019</v>
      </c>
      <c r="N595" s="5">
        <f>IF(L595&lt;&gt;"", L595*20, "")</f>
        <v>40380</v>
      </c>
      <c r="O595" s="5">
        <f>IF(F595="Rural",N595*1.1,N595)</f>
        <v>44418</v>
      </c>
      <c r="P595" s="3">
        <v>3</v>
      </c>
    </row>
    <row r="596" spans="1:16" x14ac:dyDescent="0.25">
      <c r="A596" s="2" t="s">
        <v>127</v>
      </c>
      <c r="B596" s="2">
        <v>540193302</v>
      </c>
      <c r="C596" s="2" t="s">
        <v>2000</v>
      </c>
      <c r="D596" s="2" t="s">
        <v>11</v>
      </c>
      <c r="E596" s="2" t="str">
        <f>UPPER(Padron_Establecimiento[[#This Row],[Sector]])</f>
        <v>ESTATAL</v>
      </c>
      <c r="F596" s="2" t="s">
        <v>23</v>
      </c>
      <c r="G596" s="2" t="s">
        <v>2001</v>
      </c>
      <c r="H596" s="2" t="s">
        <v>1800</v>
      </c>
      <c r="I596" s="2">
        <v>3754</v>
      </c>
      <c r="J596" s="3" t="s">
        <v>2002</v>
      </c>
      <c r="K596" s="4">
        <v>34662</v>
      </c>
      <c r="L596" s="2">
        <v>4754</v>
      </c>
      <c r="M596">
        <f>IF(L596&lt;&gt;"", L596, "")</f>
        <v>4754</v>
      </c>
      <c r="N596" s="5">
        <f>IF(L596&lt;&gt;"", L596*20, "")</f>
        <v>95080</v>
      </c>
      <c r="O596" s="5">
        <f>IF(F596="Rural",N596*1.1,N596)</f>
        <v>95080</v>
      </c>
      <c r="P596" s="3">
        <v>5</v>
      </c>
    </row>
    <row r="597" spans="1:16" x14ac:dyDescent="0.25">
      <c r="A597" s="2" t="s">
        <v>127</v>
      </c>
      <c r="B597" s="2">
        <v>540079800</v>
      </c>
      <c r="C597" s="2" t="s">
        <v>2022</v>
      </c>
      <c r="D597" s="2" t="s">
        <v>11</v>
      </c>
      <c r="E597" s="2" t="str">
        <f>UPPER(Padron_Establecimiento[[#This Row],[Sector]])</f>
        <v>ESTATAL</v>
      </c>
      <c r="F597" s="2" t="s">
        <v>12</v>
      </c>
      <c r="G597" s="2" t="s">
        <v>2023</v>
      </c>
      <c r="H597" s="2" t="s">
        <v>355</v>
      </c>
      <c r="I597" s="2">
        <v>376</v>
      </c>
      <c r="J597" s="3" t="s">
        <v>2024</v>
      </c>
      <c r="K597" s="4">
        <v>28800</v>
      </c>
      <c r="L597" s="2">
        <v>4032</v>
      </c>
      <c r="M597">
        <f>IF(L597&lt;&gt;"", L597, "")</f>
        <v>4032</v>
      </c>
      <c r="N597" s="5">
        <f>IF(L597&lt;&gt;"", L597*20, "")</f>
        <v>80640</v>
      </c>
      <c r="O597" s="5">
        <f>IF(F597="Rural",N597*1.1,N597)</f>
        <v>88704</v>
      </c>
      <c r="P597" s="3">
        <v>5</v>
      </c>
    </row>
    <row r="598" spans="1:16" x14ac:dyDescent="0.25">
      <c r="A598" s="2" t="s">
        <v>127</v>
      </c>
      <c r="B598" s="2">
        <v>540030900</v>
      </c>
      <c r="C598" s="2" t="s">
        <v>2031</v>
      </c>
      <c r="D598" s="2" t="s">
        <v>11</v>
      </c>
      <c r="E598" s="2" t="str">
        <f>UPPER(Padron_Establecimiento[[#This Row],[Sector]])</f>
        <v>ESTATAL</v>
      </c>
      <c r="F598" s="2" t="s">
        <v>23</v>
      </c>
      <c r="G598" s="2" t="s">
        <v>2032</v>
      </c>
      <c r="H598" s="2" t="s">
        <v>1932</v>
      </c>
      <c r="I598" s="2">
        <v>3755</v>
      </c>
      <c r="J598" s="3" t="s">
        <v>2033</v>
      </c>
      <c r="K598" s="4">
        <v>26898</v>
      </c>
      <c r="L598" s="2">
        <v>4488</v>
      </c>
      <c r="M598">
        <f>IF(L598&lt;&gt;"", L598, "")</f>
        <v>4488</v>
      </c>
      <c r="N598" s="5">
        <f>IF(L598&lt;&gt;"", L598*20, "")</f>
        <v>89760</v>
      </c>
      <c r="O598" s="5">
        <f>IF(F598="Rural",N598*1.1,N598)</f>
        <v>89760</v>
      </c>
      <c r="P598" s="3">
        <v>6</v>
      </c>
    </row>
    <row r="599" spans="1:16" x14ac:dyDescent="0.25">
      <c r="A599" s="2" t="s">
        <v>127</v>
      </c>
      <c r="B599" s="2">
        <v>540193800</v>
      </c>
      <c r="C599" s="2" t="s">
        <v>2043</v>
      </c>
      <c r="D599" s="2" t="s">
        <v>11</v>
      </c>
      <c r="E599" s="2" t="str">
        <f>UPPER(Padron_Establecimiento[[#This Row],[Sector]])</f>
        <v>ESTATAL</v>
      </c>
      <c r="F599" s="2" t="s">
        <v>23</v>
      </c>
      <c r="G599" s="2" t="s">
        <v>2044</v>
      </c>
      <c r="H599" s="2" t="s">
        <v>1907</v>
      </c>
      <c r="I599" s="2">
        <v>3755</v>
      </c>
      <c r="J599" s="3" t="s">
        <v>2045</v>
      </c>
      <c r="K599" s="4">
        <v>23086</v>
      </c>
      <c r="L599" s="2">
        <v>2804</v>
      </c>
      <c r="M599">
        <f>IF(L599&lt;&gt;"", L599, "")</f>
        <v>2804</v>
      </c>
      <c r="N599" s="5">
        <f>IF(L599&lt;&gt;"", L599*20, "")</f>
        <v>56080</v>
      </c>
      <c r="O599" s="5">
        <f>IF(F599="Rural",N599*1.1,N599)</f>
        <v>56080</v>
      </c>
      <c r="P599" s="3">
        <v>5</v>
      </c>
    </row>
    <row r="600" spans="1:16" x14ac:dyDescent="0.25">
      <c r="A600" s="2" t="s">
        <v>127</v>
      </c>
      <c r="B600" s="2">
        <v>540023300</v>
      </c>
      <c r="C600" s="2" t="s">
        <v>2184</v>
      </c>
      <c r="D600" s="2" t="s">
        <v>11</v>
      </c>
      <c r="E600" s="2" t="str">
        <f>UPPER(Padron_Establecimiento[[#This Row],[Sector]])</f>
        <v>ESTATAL</v>
      </c>
      <c r="F600" s="2" t="s">
        <v>23</v>
      </c>
      <c r="G600" s="2" t="s">
        <v>2185</v>
      </c>
      <c r="H600" s="2" t="s">
        <v>2186</v>
      </c>
      <c r="I600" s="2">
        <v>3754</v>
      </c>
      <c r="J600" s="3" t="s">
        <v>2187</v>
      </c>
      <c r="K600" s="4">
        <v>23272</v>
      </c>
      <c r="L600" s="2">
        <v>4696</v>
      </c>
      <c r="M600">
        <f>IF(L600&lt;&gt;"", L600, "")</f>
        <v>4696</v>
      </c>
      <c r="N600" s="5">
        <f>IF(L600&lt;&gt;"", L600*20, "")</f>
        <v>93920</v>
      </c>
      <c r="O600" s="5">
        <f>IF(F600="Rural",N600*1.1,N600)</f>
        <v>93920</v>
      </c>
      <c r="P600" s="3">
        <v>7</v>
      </c>
    </row>
    <row r="601" spans="1:16" x14ac:dyDescent="0.25">
      <c r="A601" s="2" t="s">
        <v>127</v>
      </c>
      <c r="B601" s="2">
        <v>540125400</v>
      </c>
      <c r="C601" s="2" t="s">
        <v>2195</v>
      </c>
      <c r="D601" s="2" t="s">
        <v>11</v>
      </c>
      <c r="E601" s="2" t="str">
        <f>UPPER(Padron_Establecimiento[[#This Row],[Sector]])</f>
        <v>ESTATAL</v>
      </c>
      <c r="F601" s="2" t="s">
        <v>23</v>
      </c>
      <c r="G601" s="2" t="s">
        <v>2196</v>
      </c>
      <c r="H601" s="2" t="s">
        <v>240</v>
      </c>
      <c r="I601" s="2">
        <v>3751</v>
      </c>
      <c r="J601" s="3" t="s">
        <v>2197</v>
      </c>
      <c r="K601" s="4">
        <v>29529</v>
      </c>
      <c r="L601" s="2">
        <v>4316</v>
      </c>
      <c r="M601">
        <f>IF(L601&lt;&gt;"", L601, "")</f>
        <v>4316</v>
      </c>
      <c r="N601" s="5">
        <f>IF(L601&lt;&gt;"", L601*20, "")</f>
        <v>86320</v>
      </c>
      <c r="O601" s="5">
        <f>IF(F601="Rural",N601*1.1,N601)</f>
        <v>86320</v>
      </c>
      <c r="P601" s="3">
        <v>10</v>
      </c>
    </row>
    <row r="602" spans="1:16" x14ac:dyDescent="0.25">
      <c r="A602" s="2" t="s">
        <v>127</v>
      </c>
      <c r="B602" s="2">
        <v>540174300</v>
      </c>
      <c r="C602" s="2" t="s">
        <v>2238</v>
      </c>
      <c r="D602" s="2" t="s">
        <v>11</v>
      </c>
      <c r="E602" s="2" t="str">
        <f>UPPER(Padron_Establecimiento[[#This Row],[Sector]])</f>
        <v>ESTATAL</v>
      </c>
      <c r="F602" s="2" t="s">
        <v>23</v>
      </c>
      <c r="G602" s="2" t="s">
        <v>2239</v>
      </c>
      <c r="H602" s="2" t="s">
        <v>2240</v>
      </c>
      <c r="I602" s="2">
        <v>376</v>
      </c>
      <c r="J602" s="3" t="s">
        <v>2241</v>
      </c>
      <c r="K602" s="4">
        <v>21689</v>
      </c>
      <c r="L602" s="2">
        <v>2536</v>
      </c>
      <c r="M602">
        <f>IF(L602&lt;&gt;"", L602, "")</f>
        <v>2536</v>
      </c>
      <c r="N602" s="5">
        <f>IF(L602&lt;&gt;"", L602*20, "")</f>
        <v>50720</v>
      </c>
      <c r="O602" s="5">
        <f>IF(F602="Rural",N602*1.1,N602)</f>
        <v>50720</v>
      </c>
      <c r="P602" s="3">
        <v>4</v>
      </c>
    </row>
    <row r="603" spans="1:16" x14ac:dyDescent="0.25">
      <c r="A603" s="2" t="s">
        <v>127</v>
      </c>
      <c r="B603" s="2">
        <v>540197907</v>
      </c>
      <c r="C603" s="2" t="s">
        <v>2242</v>
      </c>
      <c r="D603" s="2" t="s">
        <v>11</v>
      </c>
      <c r="E603" s="2" t="str">
        <f>UPPER(Padron_Establecimiento[[#This Row],[Sector]])</f>
        <v>ESTATAL</v>
      </c>
      <c r="F603" s="2" t="s">
        <v>12</v>
      </c>
      <c r="G603" s="2" t="s">
        <v>2243</v>
      </c>
      <c r="H603" s="2" t="s">
        <v>2244</v>
      </c>
      <c r="I603" s="2">
        <v>3755</v>
      </c>
      <c r="J603" s="3" t="s">
        <v>2245</v>
      </c>
      <c r="K603" s="4">
        <v>29810</v>
      </c>
      <c r="L603" s="2">
        <v>4854</v>
      </c>
      <c r="M603">
        <f>IF(L603&lt;&gt;"", L603, "")</f>
        <v>4854</v>
      </c>
      <c r="N603" s="5">
        <f>IF(L603&lt;&gt;"", L603*20, "")</f>
        <v>97080</v>
      </c>
      <c r="O603" s="5">
        <f>IF(F603="Rural",N603*1.1,N603)</f>
        <v>106788.00000000001</v>
      </c>
      <c r="P603" s="3">
        <v>3</v>
      </c>
    </row>
    <row r="604" spans="1:16" x14ac:dyDescent="0.25">
      <c r="A604" s="2" t="s">
        <v>127</v>
      </c>
      <c r="B604" s="2">
        <v>540039400</v>
      </c>
      <c r="C604" s="2" t="s">
        <v>2257</v>
      </c>
      <c r="D604" s="2" t="s">
        <v>11</v>
      </c>
      <c r="E604" s="2" t="str">
        <f>UPPER(Padron_Establecimiento[[#This Row],[Sector]])</f>
        <v>ESTATAL</v>
      </c>
      <c r="F604" s="2" t="s">
        <v>23</v>
      </c>
      <c r="G604" s="2" t="s">
        <v>2258</v>
      </c>
      <c r="H604" s="2" t="s">
        <v>2259</v>
      </c>
      <c r="I604" s="2">
        <v>3751</v>
      </c>
      <c r="J604" s="3" t="s">
        <v>2260</v>
      </c>
      <c r="K604" s="4">
        <v>31218</v>
      </c>
      <c r="L604" s="2">
        <v>4575</v>
      </c>
      <c r="M604">
        <f>IF(L604&lt;&gt;"", L604, "")</f>
        <v>4575</v>
      </c>
      <c r="N604" s="5">
        <f>IF(L604&lt;&gt;"", L604*20, "")</f>
        <v>91500</v>
      </c>
      <c r="O604" s="5">
        <f>IF(F604="Rural",N604*1.1,N604)</f>
        <v>91500</v>
      </c>
      <c r="P604" s="3">
        <v>3</v>
      </c>
    </row>
    <row r="605" spans="1:16" x14ac:dyDescent="0.25">
      <c r="A605" s="2" t="s">
        <v>127</v>
      </c>
      <c r="B605" s="2">
        <v>540036500</v>
      </c>
      <c r="C605" s="2" t="s">
        <v>2271</v>
      </c>
      <c r="D605" s="2" t="s">
        <v>11</v>
      </c>
      <c r="E605" s="2" t="str">
        <f>UPPER(Padron_Establecimiento[[#This Row],[Sector]])</f>
        <v>ESTATAL</v>
      </c>
      <c r="F605" s="2" t="s">
        <v>23</v>
      </c>
      <c r="G605" s="2" t="s">
        <v>2272</v>
      </c>
      <c r="H605" s="2" t="s">
        <v>1463</v>
      </c>
      <c r="I605" s="2">
        <v>3755</v>
      </c>
      <c r="J605" s="3" t="s">
        <v>2273</v>
      </c>
      <c r="K605" s="4">
        <v>30689</v>
      </c>
      <c r="L605" s="2">
        <v>1896</v>
      </c>
      <c r="M605">
        <f>IF(L605&lt;&gt;"", L605, "")</f>
        <v>1896</v>
      </c>
      <c r="N605" s="5">
        <f>IF(L605&lt;&gt;"", L605*20, "")</f>
        <v>37920</v>
      </c>
      <c r="O605" s="5">
        <f>IF(F605="Rural",N605*1.1,N605)</f>
        <v>37920</v>
      </c>
      <c r="P605" s="3">
        <v>6</v>
      </c>
    </row>
    <row r="606" spans="1:16" x14ac:dyDescent="0.25">
      <c r="A606" s="2" t="s">
        <v>127</v>
      </c>
      <c r="B606" s="2">
        <v>540188400</v>
      </c>
      <c r="C606" s="2" t="s">
        <v>2328</v>
      </c>
      <c r="D606" s="2" t="s">
        <v>11</v>
      </c>
      <c r="E606" s="2" t="str">
        <f>UPPER(Padron_Establecimiento[[#This Row],[Sector]])</f>
        <v>ESTATAL</v>
      </c>
      <c r="F606" s="2" t="s">
        <v>23</v>
      </c>
      <c r="G606" s="2" t="s">
        <v>2329</v>
      </c>
      <c r="H606" s="2" t="s">
        <v>1907</v>
      </c>
      <c r="I606" s="2">
        <v>3755</v>
      </c>
      <c r="J606" s="3" t="s">
        <v>2330</v>
      </c>
      <c r="K606" s="4">
        <v>25416</v>
      </c>
      <c r="L606" s="2">
        <v>3522</v>
      </c>
      <c r="M606">
        <f>IF(L606&lt;&gt;"", L606, "")</f>
        <v>3522</v>
      </c>
      <c r="N606" s="5">
        <f>IF(L606&lt;&gt;"", L606*20, "")</f>
        <v>70440</v>
      </c>
      <c r="O606" s="5">
        <f>IF(F606="Rural",N606*1.1,N606)</f>
        <v>70440</v>
      </c>
      <c r="P606" s="3">
        <v>9</v>
      </c>
    </row>
    <row r="607" spans="1:16" x14ac:dyDescent="0.25">
      <c r="A607" s="2" t="s">
        <v>127</v>
      </c>
      <c r="B607" s="2">
        <v>540122700</v>
      </c>
      <c r="C607" s="2" t="s">
        <v>2354</v>
      </c>
      <c r="D607" s="2" t="s">
        <v>11</v>
      </c>
      <c r="E607" s="2" t="str">
        <f>UPPER(Padron_Establecimiento[[#This Row],[Sector]])</f>
        <v>ESTATAL</v>
      </c>
      <c r="F607" s="2" t="s">
        <v>23</v>
      </c>
      <c r="G607" s="2" t="s">
        <v>2355</v>
      </c>
      <c r="H607" s="2" t="s">
        <v>487</v>
      </c>
      <c r="I607" s="2">
        <v>3755</v>
      </c>
      <c r="J607" s="3" t="s">
        <v>2356</v>
      </c>
      <c r="K607" s="4">
        <v>32774</v>
      </c>
      <c r="L607" s="2">
        <v>2775</v>
      </c>
      <c r="M607">
        <f>IF(L607&lt;&gt;"", L607, "")</f>
        <v>2775</v>
      </c>
      <c r="N607" s="5">
        <f>IF(L607&lt;&gt;"", L607*20, "")</f>
        <v>55500</v>
      </c>
      <c r="O607" s="5">
        <f>IF(F607="Rural",N607*1.1,N607)</f>
        <v>55500</v>
      </c>
      <c r="P607" s="3">
        <v>4</v>
      </c>
    </row>
    <row r="608" spans="1:16" x14ac:dyDescent="0.25">
      <c r="A608" s="2" t="s">
        <v>127</v>
      </c>
      <c r="B608" s="2">
        <v>540077802</v>
      </c>
      <c r="C608" s="2" t="s">
        <v>2359</v>
      </c>
      <c r="D608" s="2" t="s">
        <v>11</v>
      </c>
      <c r="E608" s="2" t="str">
        <f>UPPER(Padron_Establecimiento[[#This Row],[Sector]])</f>
        <v>ESTATAL</v>
      </c>
      <c r="F608" s="2" t="s">
        <v>23</v>
      </c>
      <c r="G608" s="2" t="s">
        <v>2360</v>
      </c>
      <c r="H608" s="2" t="s">
        <v>2361</v>
      </c>
      <c r="I608" s="2">
        <v>3757</v>
      </c>
      <c r="J608" s="3" t="s">
        <v>2362</v>
      </c>
      <c r="K608" s="4">
        <v>32130</v>
      </c>
      <c r="L608" s="2">
        <v>2578</v>
      </c>
      <c r="M608">
        <f>IF(L608&lt;&gt;"", L608, "")</f>
        <v>2578</v>
      </c>
      <c r="N608" s="5">
        <f>IF(L608&lt;&gt;"", L608*20, "")</f>
        <v>51560</v>
      </c>
      <c r="O608" s="5">
        <f>IF(F608="Rural",N608*1.1,N608)</f>
        <v>51560</v>
      </c>
      <c r="P608" s="3">
        <v>6</v>
      </c>
    </row>
    <row r="609" spans="1:16" x14ac:dyDescent="0.25">
      <c r="A609" s="2" t="s">
        <v>127</v>
      </c>
      <c r="B609" s="2">
        <v>540008300</v>
      </c>
      <c r="C609" s="2" t="s">
        <v>2381</v>
      </c>
      <c r="D609" s="2" t="s">
        <v>11</v>
      </c>
      <c r="E609" s="2" t="str">
        <f>UPPER(Padron_Establecimiento[[#This Row],[Sector]])</f>
        <v>ESTATAL</v>
      </c>
      <c r="F609" s="2" t="s">
        <v>23</v>
      </c>
      <c r="G609" s="2" t="s">
        <v>2382</v>
      </c>
      <c r="H609" s="2" t="s">
        <v>949</v>
      </c>
      <c r="I609" s="2">
        <v>3764</v>
      </c>
      <c r="J609" s="3" t="s">
        <v>2383</v>
      </c>
      <c r="K609" s="4">
        <v>30533</v>
      </c>
      <c r="L609" s="2">
        <v>2585</v>
      </c>
      <c r="M609">
        <f>IF(L609&lt;&gt;"", L609, "")</f>
        <v>2585</v>
      </c>
      <c r="N609" s="5">
        <f>IF(L609&lt;&gt;"", L609*20, "")</f>
        <v>51700</v>
      </c>
      <c r="O609" s="5">
        <f>IF(F609="Rural",N609*1.1,N609)</f>
        <v>51700</v>
      </c>
      <c r="P609" s="3">
        <v>4</v>
      </c>
    </row>
    <row r="610" spans="1:16" x14ac:dyDescent="0.25">
      <c r="A610" s="2" t="s">
        <v>127</v>
      </c>
      <c r="B610" s="2">
        <v>540166100</v>
      </c>
      <c r="C610" s="2" t="s">
        <v>2471</v>
      </c>
      <c r="D610" s="2" t="s">
        <v>11</v>
      </c>
      <c r="E610" s="2" t="str">
        <f>UPPER(Padron_Establecimiento[[#This Row],[Sector]])</f>
        <v>ESTATAL</v>
      </c>
      <c r="F610" s="2" t="s">
        <v>23</v>
      </c>
      <c r="G610" s="2" t="s">
        <v>2472</v>
      </c>
      <c r="H610" s="2" t="s">
        <v>2473</v>
      </c>
      <c r="I610" s="2">
        <v>3754</v>
      </c>
      <c r="J610" s="3" t="s">
        <v>2474</v>
      </c>
      <c r="K610" s="4">
        <v>32335</v>
      </c>
      <c r="L610" s="2">
        <v>4631</v>
      </c>
      <c r="M610">
        <f>IF(L610&lt;&gt;"", L610, "")</f>
        <v>4631</v>
      </c>
      <c r="N610" s="5">
        <f>IF(L610&lt;&gt;"", L610*20, "")</f>
        <v>92620</v>
      </c>
      <c r="O610" s="5">
        <f>IF(F610="Rural",N610*1.1,N610)</f>
        <v>92620</v>
      </c>
      <c r="P610" s="3">
        <v>5</v>
      </c>
    </row>
    <row r="611" spans="1:16" x14ac:dyDescent="0.25">
      <c r="A611" s="2" t="s">
        <v>127</v>
      </c>
      <c r="B611" s="2">
        <v>540138600</v>
      </c>
      <c r="C611" s="2" t="s">
        <v>2495</v>
      </c>
      <c r="D611" s="2" t="s">
        <v>11</v>
      </c>
      <c r="E611" s="2" t="str">
        <f>UPPER(Padron_Establecimiento[[#This Row],[Sector]])</f>
        <v>ESTATAL</v>
      </c>
      <c r="F611" s="2" t="s">
        <v>23</v>
      </c>
      <c r="G611" s="2" t="s">
        <v>2496</v>
      </c>
      <c r="H611" s="2" t="s">
        <v>1932</v>
      </c>
      <c r="I611" s="2">
        <v>3755</v>
      </c>
      <c r="J611" s="3" t="s">
        <v>2497</v>
      </c>
      <c r="K611" s="4">
        <v>28150</v>
      </c>
      <c r="L611" s="2">
        <v>4859</v>
      </c>
      <c r="M611">
        <f>IF(L611&lt;&gt;"", L611, "")</f>
        <v>4859</v>
      </c>
      <c r="N611" s="5">
        <f>IF(L611&lt;&gt;"", L611*20, "")</f>
        <v>97180</v>
      </c>
      <c r="O611" s="5">
        <f>IF(F611="Rural",N611*1.1,N611)</f>
        <v>97180</v>
      </c>
      <c r="P611" s="3">
        <v>10</v>
      </c>
    </row>
    <row r="612" spans="1:16" x14ac:dyDescent="0.25">
      <c r="A612" s="2" t="s">
        <v>127</v>
      </c>
      <c r="B612" s="2">
        <v>540108500</v>
      </c>
      <c r="C612" s="2" t="s">
        <v>2564</v>
      </c>
      <c r="D612" s="2" t="s">
        <v>11</v>
      </c>
      <c r="E612" s="2" t="str">
        <f>UPPER(Padron_Establecimiento[[#This Row],[Sector]])</f>
        <v>ESTATAL</v>
      </c>
      <c r="F612" s="2" t="s">
        <v>12</v>
      </c>
      <c r="G612" s="2" t="s">
        <v>2565</v>
      </c>
      <c r="H612" s="2" t="s">
        <v>2566</v>
      </c>
      <c r="I612" s="2">
        <v>3758</v>
      </c>
      <c r="J612" s="3" t="s">
        <v>2567</v>
      </c>
      <c r="K612" s="4">
        <v>34067</v>
      </c>
      <c r="L612" s="2">
        <v>3191</v>
      </c>
      <c r="M612">
        <f>IF(L612&lt;&gt;"", L612, "")</f>
        <v>3191</v>
      </c>
      <c r="N612" s="5">
        <f>IF(L612&lt;&gt;"", L612*20, "")</f>
        <v>63820</v>
      </c>
      <c r="O612" s="5">
        <f>IF(F612="Rural",N612*1.1,N612)</f>
        <v>70202</v>
      </c>
      <c r="P612" s="3">
        <v>3</v>
      </c>
    </row>
    <row r="613" spans="1:16" x14ac:dyDescent="0.25">
      <c r="A613" s="2" t="s">
        <v>127</v>
      </c>
      <c r="B613" s="2">
        <v>540143105</v>
      </c>
      <c r="C613" s="2" t="s">
        <v>2684</v>
      </c>
      <c r="D613" s="2" t="s">
        <v>11</v>
      </c>
      <c r="E613" s="2" t="str">
        <f>UPPER(Padron_Establecimiento[[#This Row],[Sector]])</f>
        <v>ESTATAL</v>
      </c>
      <c r="F613" s="2" t="s">
        <v>23</v>
      </c>
      <c r="G613" s="2" t="s">
        <v>2685</v>
      </c>
      <c r="H613" s="2" t="s">
        <v>2686</v>
      </c>
      <c r="I613" s="2">
        <v>3751</v>
      </c>
      <c r="J613" s="3" t="s">
        <v>2687</v>
      </c>
      <c r="K613" s="4">
        <v>20966</v>
      </c>
      <c r="L613" s="2">
        <v>4972</v>
      </c>
      <c r="M613">
        <f>IF(L613&lt;&gt;"", L613, "")</f>
        <v>4972</v>
      </c>
      <c r="N613" s="5">
        <f>IF(L613&lt;&gt;"", L613*20, "")</f>
        <v>99440</v>
      </c>
      <c r="O613" s="5">
        <f>IF(F613="Rural",N613*1.1,N613)</f>
        <v>99440</v>
      </c>
      <c r="P613" s="3">
        <v>10</v>
      </c>
    </row>
    <row r="614" spans="1:16" x14ac:dyDescent="0.25">
      <c r="A614" s="2" t="s">
        <v>127</v>
      </c>
      <c r="B614" s="2">
        <v>540063401</v>
      </c>
      <c r="C614" s="2" t="s">
        <v>2738</v>
      </c>
      <c r="D614" s="2" t="s">
        <v>11</v>
      </c>
      <c r="E614" s="2" t="str">
        <f>UPPER(Padron_Establecimiento[[#This Row],[Sector]])</f>
        <v>ESTATAL</v>
      </c>
      <c r="F614" s="2" t="s">
        <v>23</v>
      </c>
      <c r="G614" s="2" t="s">
        <v>2739</v>
      </c>
      <c r="H614" s="2" t="s">
        <v>2740</v>
      </c>
      <c r="I614" s="2">
        <v>376</v>
      </c>
      <c r="J614" s="3" t="s">
        <v>2741</v>
      </c>
      <c r="K614" s="4">
        <v>34254</v>
      </c>
      <c r="L614" s="2">
        <v>4847</v>
      </c>
      <c r="M614">
        <f>IF(L614&lt;&gt;"", L614, "")</f>
        <v>4847</v>
      </c>
      <c r="N614" s="5">
        <f>IF(L614&lt;&gt;"", L614*20, "")</f>
        <v>96940</v>
      </c>
      <c r="O614" s="5">
        <f>IF(F614="Rural",N614*1.1,N614)</f>
        <v>96940</v>
      </c>
      <c r="P614" s="3">
        <v>7</v>
      </c>
    </row>
    <row r="615" spans="1:16" x14ac:dyDescent="0.25">
      <c r="A615" s="2" t="s">
        <v>127</v>
      </c>
      <c r="B615" s="2">
        <v>540130000</v>
      </c>
      <c r="C615" s="2" t="s">
        <v>2799</v>
      </c>
      <c r="D615" s="2" t="s">
        <v>11</v>
      </c>
      <c r="E615" s="2" t="str">
        <f>UPPER(Padron_Establecimiento[[#This Row],[Sector]])</f>
        <v>ESTATAL</v>
      </c>
      <c r="F615" s="2" t="s">
        <v>12</v>
      </c>
      <c r="G615" s="2" t="s">
        <v>2800</v>
      </c>
      <c r="H615" s="2" t="s">
        <v>508</v>
      </c>
      <c r="I615" s="2">
        <v>3755</v>
      </c>
      <c r="J615" s="3" t="s">
        <v>2801</v>
      </c>
      <c r="K615" s="4">
        <v>28751</v>
      </c>
      <c r="L615" s="2">
        <v>2326</v>
      </c>
      <c r="M615">
        <f>IF(L615&lt;&gt;"", L615, "")</f>
        <v>2326</v>
      </c>
      <c r="N615" s="5">
        <f>IF(L615&lt;&gt;"", L615*20, "")</f>
        <v>46520</v>
      </c>
      <c r="O615" s="5">
        <f>IF(F615="Rural",N615*1.1,N615)</f>
        <v>51172.000000000007</v>
      </c>
      <c r="P615" s="3">
        <v>7</v>
      </c>
    </row>
    <row r="616" spans="1:16" x14ac:dyDescent="0.25">
      <c r="A616" s="2" t="s">
        <v>127</v>
      </c>
      <c r="B616" s="2">
        <v>540132200</v>
      </c>
      <c r="C616" s="2" t="s">
        <v>2802</v>
      </c>
      <c r="D616" s="2" t="s">
        <v>11</v>
      </c>
      <c r="E616" s="2" t="str">
        <f>UPPER(Padron_Establecimiento[[#This Row],[Sector]])</f>
        <v>ESTATAL</v>
      </c>
      <c r="F616" s="2" t="s">
        <v>23</v>
      </c>
      <c r="G616" s="2" t="s">
        <v>2803</v>
      </c>
      <c r="H616" s="2" t="s">
        <v>2361</v>
      </c>
      <c r="I616" s="2">
        <v>376</v>
      </c>
      <c r="J616" s="3" t="s">
        <v>2804</v>
      </c>
      <c r="K616" s="4">
        <v>34226</v>
      </c>
      <c r="L616" s="2">
        <v>2094</v>
      </c>
      <c r="M616">
        <f>IF(L616&lt;&gt;"", L616, "")</f>
        <v>2094</v>
      </c>
      <c r="N616" s="5">
        <f>IF(L616&lt;&gt;"", L616*20, "")</f>
        <v>41880</v>
      </c>
      <c r="O616" s="5">
        <f>IF(F616="Rural",N616*1.1,N616)</f>
        <v>41880</v>
      </c>
      <c r="P616" s="3">
        <v>6</v>
      </c>
    </row>
    <row r="617" spans="1:16" x14ac:dyDescent="0.25">
      <c r="A617" s="2" t="s">
        <v>127</v>
      </c>
      <c r="B617" s="2">
        <v>540151000</v>
      </c>
      <c r="C617" s="2" t="s">
        <v>2960</v>
      </c>
      <c r="D617" s="2" t="s">
        <v>11</v>
      </c>
      <c r="E617" s="2" t="str">
        <f>UPPER(Padron_Establecimiento[[#This Row],[Sector]])</f>
        <v>ESTATAL</v>
      </c>
      <c r="F617" s="2" t="s">
        <v>12</v>
      </c>
      <c r="G617" s="2" t="s">
        <v>2961</v>
      </c>
      <c r="H617" s="2" t="s">
        <v>2962</v>
      </c>
      <c r="I617" s="2">
        <v>3754</v>
      </c>
      <c r="J617" s="3" t="s">
        <v>2963</v>
      </c>
      <c r="K617" s="4">
        <v>18542</v>
      </c>
      <c r="L617" s="2">
        <v>1643</v>
      </c>
      <c r="M617">
        <f>IF(L617&lt;&gt;"", L617, "")</f>
        <v>1643</v>
      </c>
      <c r="N617" s="5">
        <f>IF(L617&lt;&gt;"", L617*20, "")</f>
        <v>32860</v>
      </c>
      <c r="O617" s="5">
        <f>IF(F617="Rural",N617*1.1,N617)</f>
        <v>36146</v>
      </c>
      <c r="P617" s="3">
        <v>8</v>
      </c>
    </row>
    <row r="618" spans="1:16" x14ac:dyDescent="0.25">
      <c r="A618" s="2" t="s">
        <v>127</v>
      </c>
      <c r="B618" s="2">
        <v>540067900</v>
      </c>
      <c r="C618" s="2" t="s">
        <v>2983</v>
      </c>
      <c r="D618" s="2" t="s">
        <v>11</v>
      </c>
      <c r="E618" s="2" t="str">
        <f>UPPER(Padron_Establecimiento[[#This Row],[Sector]])</f>
        <v>ESTATAL</v>
      </c>
      <c r="F618" s="2" t="s">
        <v>23</v>
      </c>
      <c r="G618" s="2" t="s">
        <v>2984</v>
      </c>
      <c r="H618" s="2" t="s">
        <v>248</v>
      </c>
      <c r="I618" s="2">
        <v>3755</v>
      </c>
      <c r="J618" s="3" t="s">
        <v>2985</v>
      </c>
      <c r="K618" s="4">
        <v>34800</v>
      </c>
      <c r="L618" s="2">
        <v>2795</v>
      </c>
      <c r="M618">
        <f>IF(L618&lt;&gt;"", L618, "")</f>
        <v>2795</v>
      </c>
      <c r="N618" s="5">
        <f>IF(L618&lt;&gt;"", L618*20, "")</f>
        <v>55900</v>
      </c>
      <c r="O618" s="5">
        <f>IF(F618="Rural",N618*1.1,N618)</f>
        <v>55900</v>
      </c>
      <c r="P618" s="3">
        <v>3</v>
      </c>
    </row>
    <row r="619" spans="1:16" x14ac:dyDescent="0.25">
      <c r="A619" s="2" t="s">
        <v>127</v>
      </c>
      <c r="B619" s="2">
        <v>540134300</v>
      </c>
      <c r="C619" s="2" t="s">
        <v>3008</v>
      </c>
      <c r="D619" s="2" t="s">
        <v>11</v>
      </c>
      <c r="E619" s="2" t="str">
        <f>UPPER(Padron_Establecimiento[[#This Row],[Sector]])</f>
        <v>ESTATAL</v>
      </c>
      <c r="F619" s="2" t="s">
        <v>23</v>
      </c>
      <c r="G619" s="2" t="s">
        <v>3009</v>
      </c>
      <c r="H619" s="2" t="s">
        <v>355</v>
      </c>
      <c r="I619" s="2">
        <v>376</v>
      </c>
      <c r="J619" s="3" t="s">
        <v>3010</v>
      </c>
      <c r="K619" s="4">
        <v>24299</v>
      </c>
      <c r="L619" s="2">
        <v>2162</v>
      </c>
      <c r="M619">
        <f>IF(L619&lt;&gt;"", L619, "")</f>
        <v>2162</v>
      </c>
      <c r="N619" s="5">
        <f>IF(L619&lt;&gt;"", L619*20, "")</f>
        <v>43240</v>
      </c>
      <c r="O619" s="5">
        <f>IF(F619="Rural",N619*1.1,N619)</f>
        <v>43240</v>
      </c>
      <c r="P619" s="3">
        <v>3</v>
      </c>
    </row>
    <row r="620" spans="1:16" x14ac:dyDescent="0.25">
      <c r="A620" s="2" t="s">
        <v>127</v>
      </c>
      <c r="B620" s="2">
        <v>540040701</v>
      </c>
      <c r="C620" s="2" t="s">
        <v>3082</v>
      </c>
      <c r="D620" s="2" t="s">
        <v>11</v>
      </c>
      <c r="E620" s="2" t="str">
        <f>UPPER(Padron_Establecimiento[[#This Row],[Sector]])</f>
        <v>ESTATAL</v>
      </c>
      <c r="F620" s="2" t="s">
        <v>23</v>
      </c>
      <c r="G620" s="2" t="s">
        <v>3083</v>
      </c>
      <c r="H620" s="2" t="s">
        <v>3084</v>
      </c>
      <c r="I620" s="2">
        <v>3755</v>
      </c>
      <c r="J620" s="3" t="s">
        <v>3085</v>
      </c>
      <c r="K620" s="4">
        <v>32263</v>
      </c>
      <c r="L620" s="2">
        <v>4937</v>
      </c>
      <c r="M620">
        <f>IF(L620&lt;&gt;"", L620, "")</f>
        <v>4937</v>
      </c>
      <c r="N620" s="5">
        <f>IF(L620&lt;&gt;"", L620*20, "")</f>
        <v>98740</v>
      </c>
      <c r="O620" s="5">
        <f>IF(F620="Rural",N620*1.1,N620)</f>
        <v>98740</v>
      </c>
      <c r="P620" s="3">
        <v>5</v>
      </c>
    </row>
    <row r="621" spans="1:16" x14ac:dyDescent="0.25">
      <c r="A621" s="2" t="s">
        <v>127</v>
      </c>
      <c r="B621" s="2">
        <v>540170300</v>
      </c>
      <c r="C621" s="2" t="s">
        <v>3124</v>
      </c>
      <c r="D621" s="2" t="s">
        <v>11</v>
      </c>
      <c r="E621" s="2" t="str">
        <f>UPPER(Padron_Establecimiento[[#This Row],[Sector]])</f>
        <v>ESTATAL</v>
      </c>
      <c r="F621" s="2" t="s">
        <v>23</v>
      </c>
      <c r="G621" s="2" t="s">
        <v>3125</v>
      </c>
      <c r="H621" s="2" t="s">
        <v>780</v>
      </c>
      <c r="I621" s="2">
        <v>3743</v>
      </c>
      <c r="J621" s="3" t="s">
        <v>3126</v>
      </c>
      <c r="K621" s="4">
        <v>26622</v>
      </c>
      <c r="L621" s="2">
        <v>3535</v>
      </c>
      <c r="M621">
        <f>IF(L621&lt;&gt;"", L621, "")</f>
        <v>3535</v>
      </c>
      <c r="N621" s="5">
        <f>IF(L621&lt;&gt;"", L621*20, "")</f>
        <v>70700</v>
      </c>
      <c r="O621" s="5">
        <f>IF(F621="Rural",N621*1.1,N621)</f>
        <v>70700</v>
      </c>
      <c r="P621" s="3">
        <v>4</v>
      </c>
    </row>
    <row r="622" spans="1:16" x14ac:dyDescent="0.25">
      <c r="A622" s="2" t="s">
        <v>127</v>
      </c>
      <c r="B622" s="2">
        <v>540197300</v>
      </c>
      <c r="C622" s="2" t="s">
        <v>3131</v>
      </c>
      <c r="D622" s="2" t="s">
        <v>11</v>
      </c>
      <c r="E622" s="2" t="str">
        <f>UPPER(Padron_Establecimiento[[#This Row],[Sector]])</f>
        <v>ESTATAL</v>
      </c>
      <c r="F622" s="2" t="s">
        <v>23</v>
      </c>
      <c r="G622" s="2" t="s">
        <v>3132</v>
      </c>
      <c r="H622" s="2" t="s">
        <v>3133</v>
      </c>
      <c r="I622" s="2">
        <v>3757</v>
      </c>
      <c r="J622" s="3" t="s">
        <v>3134</v>
      </c>
      <c r="K622" s="4">
        <v>28948</v>
      </c>
      <c r="L622" s="2">
        <v>2288</v>
      </c>
      <c r="M622">
        <f>IF(L622&lt;&gt;"", L622, "")</f>
        <v>2288</v>
      </c>
      <c r="N622" s="5">
        <f>IF(L622&lt;&gt;"", L622*20, "")</f>
        <v>45760</v>
      </c>
      <c r="O622" s="5">
        <f>IF(F622="Rural",N622*1.1,N622)</f>
        <v>45760</v>
      </c>
      <c r="P622" s="3">
        <v>7</v>
      </c>
    </row>
    <row r="623" spans="1:16" x14ac:dyDescent="0.25">
      <c r="A623" s="2" t="s">
        <v>127</v>
      </c>
      <c r="B623" s="2">
        <v>540054800</v>
      </c>
      <c r="C623" s="2" t="s">
        <v>3242</v>
      </c>
      <c r="D623" s="2" t="s">
        <v>11</v>
      </c>
      <c r="E623" s="2" t="str">
        <f>UPPER(Padron_Establecimiento[[#This Row],[Sector]])</f>
        <v>ESTATAL</v>
      </c>
      <c r="F623" s="2" t="s">
        <v>12</v>
      </c>
      <c r="G623" s="2" t="s">
        <v>3243</v>
      </c>
      <c r="H623" s="2" t="s">
        <v>3244</v>
      </c>
      <c r="I623" s="2">
        <v>3751</v>
      </c>
      <c r="J623" s="3" t="s">
        <v>3245</v>
      </c>
      <c r="K623" s="4">
        <v>26788</v>
      </c>
      <c r="L623" s="2">
        <v>2081</v>
      </c>
      <c r="M623">
        <f>IF(L623&lt;&gt;"", L623, "")</f>
        <v>2081</v>
      </c>
      <c r="N623" s="5">
        <f>IF(L623&lt;&gt;"", L623*20, "")</f>
        <v>41620</v>
      </c>
      <c r="O623" s="5">
        <f>IF(F623="Rural",N623*1.1,N623)</f>
        <v>45782.000000000007</v>
      </c>
      <c r="P623" s="3">
        <v>6</v>
      </c>
    </row>
    <row r="624" spans="1:16" x14ac:dyDescent="0.25">
      <c r="A624" s="2" t="s">
        <v>127</v>
      </c>
      <c r="B624" s="2">
        <v>540171704</v>
      </c>
      <c r="C624" s="2" t="s">
        <v>3272</v>
      </c>
      <c r="D624" s="2" t="s">
        <v>11</v>
      </c>
      <c r="E624" s="2" t="str">
        <f>UPPER(Padron_Establecimiento[[#This Row],[Sector]])</f>
        <v>ESTATAL</v>
      </c>
      <c r="F624" s="2" t="s">
        <v>12</v>
      </c>
      <c r="G624" s="2" t="s">
        <v>3273</v>
      </c>
      <c r="H624" s="2" t="s">
        <v>1560</v>
      </c>
      <c r="I624" s="2">
        <v>3757</v>
      </c>
      <c r="J624" s="3" t="s">
        <v>3274</v>
      </c>
      <c r="K624" s="4">
        <v>32783</v>
      </c>
      <c r="L624" s="2">
        <v>2357</v>
      </c>
      <c r="M624">
        <f>IF(L624&lt;&gt;"", L624, "")</f>
        <v>2357</v>
      </c>
      <c r="N624" s="5">
        <f>IF(L624&lt;&gt;"", L624*20, "")</f>
        <v>47140</v>
      </c>
      <c r="O624" s="5">
        <f>IF(F624="Rural",N624*1.1,N624)</f>
        <v>51854.000000000007</v>
      </c>
      <c r="P624" s="3">
        <v>3</v>
      </c>
    </row>
    <row r="625" spans="1:16" x14ac:dyDescent="0.25">
      <c r="A625" s="2" t="s">
        <v>127</v>
      </c>
      <c r="B625" s="2">
        <v>540111600</v>
      </c>
      <c r="C625" s="2" t="s">
        <v>3288</v>
      </c>
      <c r="D625" s="2" t="s">
        <v>11</v>
      </c>
      <c r="E625" s="2" t="str">
        <f>UPPER(Padron_Establecimiento[[#This Row],[Sector]])</f>
        <v>ESTATAL</v>
      </c>
      <c r="F625" s="2" t="s">
        <v>23</v>
      </c>
      <c r="G625" s="2" t="s">
        <v>3289</v>
      </c>
      <c r="H625" s="2" t="s">
        <v>2361</v>
      </c>
      <c r="I625" s="2">
        <v>3757</v>
      </c>
      <c r="J625" s="3" t="s">
        <v>3290</v>
      </c>
      <c r="K625" s="4">
        <v>29038</v>
      </c>
      <c r="L625" s="2">
        <v>2185</v>
      </c>
      <c r="M625">
        <f>IF(L625&lt;&gt;"", L625, "")</f>
        <v>2185</v>
      </c>
      <c r="N625" s="5">
        <f>IF(L625&lt;&gt;"", L625*20, "")</f>
        <v>43700</v>
      </c>
      <c r="O625" s="5">
        <f>IF(F625="Rural",N625*1.1,N625)</f>
        <v>43700</v>
      </c>
      <c r="P625" s="3">
        <v>9</v>
      </c>
    </row>
    <row r="626" spans="1:16" x14ac:dyDescent="0.25">
      <c r="A626" s="2" t="s">
        <v>60</v>
      </c>
      <c r="B626" s="2">
        <v>580089000</v>
      </c>
      <c r="C626" s="2" t="s">
        <v>61</v>
      </c>
      <c r="D626" s="2" t="s">
        <v>11</v>
      </c>
      <c r="E626" s="2" t="str">
        <f>UPPER(Padron_Establecimiento[[#This Row],[Sector]])</f>
        <v>ESTATAL</v>
      </c>
      <c r="F626" s="2" t="s">
        <v>23</v>
      </c>
      <c r="G626" s="2" t="s">
        <v>62</v>
      </c>
      <c r="H626" s="2" t="s">
        <v>63</v>
      </c>
      <c r="I626" s="2">
        <v>299</v>
      </c>
      <c r="J626" s="3" t="s">
        <v>64</v>
      </c>
      <c r="K626" s="4">
        <v>20306</v>
      </c>
      <c r="L626" s="2">
        <v>2232</v>
      </c>
      <c r="M626">
        <f>IF(L626&lt;&gt;"", L626, "")</f>
        <v>2232</v>
      </c>
      <c r="N626" s="5">
        <f>IF(L626&lt;&gt;"", L626*20, "")</f>
        <v>44640</v>
      </c>
      <c r="O626" s="5">
        <f>IF(F626="Rural",N626*1.1,N626)</f>
        <v>44640</v>
      </c>
      <c r="P626" s="3">
        <v>5</v>
      </c>
    </row>
    <row r="627" spans="1:16" x14ac:dyDescent="0.25">
      <c r="A627" s="2" t="s">
        <v>60</v>
      </c>
      <c r="B627" s="2">
        <v>140072000</v>
      </c>
      <c r="C627" s="2" t="s">
        <v>185</v>
      </c>
      <c r="D627" s="2" t="s">
        <v>11</v>
      </c>
      <c r="E627" s="2" t="str">
        <f>UPPER(Padron_Establecimiento[[#This Row],[Sector]])</f>
        <v>ESTATAL</v>
      </c>
      <c r="F627" s="2" t="s">
        <v>23</v>
      </c>
      <c r="G627" s="2" t="s">
        <v>186</v>
      </c>
      <c r="H627" s="2" t="s">
        <v>63</v>
      </c>
      <c r="I627" s="2">
        <v>299</v>
      </c>
      <c r="J627" s="3" t="s">
        <v>187</v>
      </c>
      <c r="K627" s="4">
        <v>19572</v>
      </c>
      <c r="L627" s="2">
        <v>4782</v>
      </c>
      <c r="M627">
        <f>IF(L627&lt;&gt;"", L627, "")</f>
        <v>4782</v>
      </c>
      <c r="N627" s="5">
        <f>IF(L627&lt;&gt;"", L627*20, "")</f>
        <v>95640</v>
      </c>
      <c r="O627" s="5">
        <f>IF(F627="Rural",N627*1.1,N627)</f>
        <v>95640</v>
      </c>
      <c r="P627" s="3">
        <v>7</v>
      </c>
    </row>
    <row r="628" spans="1:16" x14ac:dyDescent="0.25">
      <c r="A628" s="2" t="s">
        <v>60</v>
      </c>
      <c r="B628" s="2">
        <v>580112400</v>
      </c>
      <c r="C628" s="2" t="s">
        <v>438</v>
      </c>
      <c r="D628" s="2" t="s">
        <v>11</v>
      </c>
      <c r="E628" s="2" t="str">
        <f>UPPER(Padron_Establecimiento[[#This Row],[Sector]])</f>
        <v>ESTATAL</v>
      </c>
      <c r="F628" s="2" t="s">
        <v>23</v>
      </c>
      <c r="G628" s="2" t="s">
        <v>439</v>
      </c>
      <c r="H628" s="2" t="s">
        <v>440</v>
      </c>
      <c r="I628" s="2">
        <v>299</v>
      </c>
      <c r="J628" s="3" t="s">
        <v>441</v>
      </c>
      <c r="K628" s="4">
        <v>24353</v>
      </c>
      <c r="L628" s="2">
        <v>4556</v>
      </c>
      <c r="M628">
        <f>IF(L628&lt;&gt;"", L628, "")</f>
        <v>4556</v>
      </c>
      <c r="N628" s="5">
        <f>IF(L628&lt;&gt;"", L628*20, "")</f>
        <v>91120</v>
      </c>
      <c r="O628" s="5">
        <f>IF(F628="Rural",N628*1.1,N628)</f>
        <v>91120</v>
      </c>
      <c r="P628" s="3">
        <v>4</v>
      </c>
    </row>
    <row r="629" spans="1:16" x14ac:dyDescent="0.25">
      <c r="A629" s="2" t="s">
        <v>60</v>
      </c>
      <c r="B629" s="2">
        <v>580126500</v>
      </c>
      <c r="C629" s="2" t="s">
        <v>516</v>
      </c>
      <c r="D629" s="2" t="s">
        <v>11</v>
      </c>
      <c r="E629" s="2" t="str">
        <f>UPPER(Padron_Establecimiento[[#This Row],[Sector]])</f>
        <v>ESTATAL</v>
      </c>
      <c r="F629" s="2" t="s">
        <v>12</v>
      </c>
      <c r="G629" s="2" t="s">
        <v>517</v>
      </c>
      <c r="H629" s="2" t="s">
        <v>518</v>
      </c>
      <c r="I629" s="2">
        <v>299</v>
      </c>
      <c r="J629" s="3" t="s">
        <v>519</v>
      </c>
      <c r="K629" s="4">
        <v>23322</v>
      </c>
      <c r="L629" s="2">
        <v>3492</v>
      </c>
      <c r="M629">
        <f>IF(L629&lt;&gt;"", L629, "")</f>
        <v>3492</v>
      </c>
      <c r="N629" s="5">
        <f>IF(L629&lt;&gt;"", L629*20, "")</f>
        <v>69840</v>
      </c>
      <c r="O629" s="5">
        <f>IF(F629="Rural",N629*1.1,N629)</f>
        <v>76824</v>
      </c>
      <c r="P629" s="3">
        <v>3</v>
      </c>
    </row>
    <row r="630" spans="1:16" x14ac:dyDescent="0.25">
      <c r="A630" s="2" t="s">
        <v>60</v>
      </c>
      <c r="B630" s="2">
        <v>580122200</v>
      </c>
      <c r="C630" s="2" t="s">
        <v>543</v>
      </c>
      <c r="D630" s="2" t="s">
        <v>11</v>
      </c>
      <c r="E630" s="2" t="str">
        <f>UPPER(Padron_Establecimiento[[#This Row],[Sector]])</f>
        <v>ESTATAL</v>
      </c>
      <c r="F630" s="2" t="s">
        <v>12</v>
      </c>
      <c r="G630" s="2" t="s">
        <v>544</v>
      </c>
      <c r="H630" s="2" t="s">
        <v>545</v>
      </c>
      <c r="I630" s="2">
        <v>294</v>
      </c>
      <c r="J630" s="3" t="s">
        <v>546</v>
      </c>
      <c r="K630" s="4">
        <v>26593</v>
      </c>
      <c r="L630" s="2">
        <v>4450</v>
      </c>
      <c r="M630">
        <f>IF(L630&lt;&gt;"", L630, "")</f>
        <v>4450</v>
      </c>
      <c r="N630" s="5">
        <f>IF(L630&lt;&gt;"", L630*20, "")</f>
        <v>89000</v>
      </c>
      <c r="O630" s="5">
        <f>IF(F630="Rural",N630*1.1,N630)</f>
        <v>97900.000000000015</v>
      </c>
      <c r="P630" s="3">
        <v>6</v>
      </c>
    </row>
    <row r="631" spans="1:16" x14ac:dyDescent="0.25">
      <c r="A631" s="2" t="s">
        <v>60</v>
      </c>
      <c r="B631" s="2">
        <v>580012600</v>
      </c>
      <c r="C631" s="2" t="s">
        <v>953</v>
      </c>
      <c r="D631" s="2" t="s">
        <v>11</v>
      </c>
      <c r="E631" s="2" t="str">
        <f>UPPER(Padron_Establecimiento[[#This Row],[Sector]])</f>
        <v>ESTATAL</v>
      </c>
      <c r="F631" s="2" t="s">
        <v>23</v>
      </c>
      <c r="G631" s="2" t="s">
        <v>954</v>
      </c>
      <c r="H631" s="2" t="s">
        <v>63</v>
      </c>
      <c r="I631" s="2">
        <v>299</v>
      </c>
      <c r="J631" s="3" t="s">
        <v>955</v>
      </c>
      <c r="K631" s="4">
        <v>26465</v>
      </c>
      <c r="L631" s="2">
        <v>3654</v>
      </c>
      <c r="M631">
        <f>IF(L631&lt;&gt;"", L631, "")</f>
        <v>3654</v>
      </c>
      <c r="N631" s="5">
        <f>IF(L631&lt;&gt;"", L631*20, "")</f>
        <v>73080</v>
      </c>
      <c r="O631" s="5">
        <f>IF(F631="Rural",N631*1.1,N631)</f>
        <v>73080</v>
      </c>
      <c r="P631" s="3">
        <v>3</v>
      </c>
    </row>
    <row r="632" spans="1:16" x14ac:dyDescent="0.25">
      <c r="A632" s="2" t="s">
        <v>60</v>
      </c>
      <c r="B632" s="2">
        <v>580064400</v>
      </c>
      <c r="C632" s="2" t="s">
        <v>1328</v>
      </c>
      <c r="D632" s="2" t="s">
        <v>11</v>
      </c>
      <c r="E632" s="2" t="str">
        <f>UPPER(Padron_Establecimiento[[#This Row],[Sector]])</f>
        <v>ESTATAL</v>
      </c>
      <c r="F632" s="2" t="s">
        <v>12</v>
      </c>
      <c r="G632" s="2" t="s">
        <v>1329</v>
      </c>
      <c r="H632" s="2" t="s">
        <v>1330</v>
      </c>
      <c r="I632" s="2">
        <v>2972</v>
      </c>
      <c r="J632" s="3" t="s">
        <v>1331</v>
      </c>
      <c r="K632" s="4">
        <v>21508</v>
      </c>
      <c r="L632" s="2">
        <v>3976</v>
      </c>
      <c r="M632">
        <f>IF(L632&lt;&gt;"", L632, "")</f>
        <v>3976</v>
      </c>
      <c r="N632" s="5">
        <f>IF(L632&lt;&gt;"", L632*20, "")</f>
        <v>79520</v>
      </c>
      <c r="O632" s="5">
        <f>IF(F632="Rural",N632*1.1,N632)</f>
        <v>87472</v>
      </c>
      <c r="P632" s="3">
        <v>8</v>
      </c>
    </row>
    <row r="633" spans="1:16" x14ac:dyDescent="0.25">
      <c r="A633" s="2" t="s">
        <v>60</v>
      </c>
      <c r="B633" s="2">
        <v>580040900</v>
      </c>
      <c r="C633" s="2" t="s">
        <v>1457</v>
      </c>
      <c r="D633" s="2" t="s">
        <v>11</v>
      </c>
      <c r="E633" s="2" t="str">
        <f>UPPER(Padron_Establecimiento[[#This Row],[Sector]])</f>
        <v>ESTATAL</v>
      </c>
      <c r="F633" s="2" t="s">
        <v>23</v>
      </c>
      <c r="G633" s="2" t="s">
        <v>1458</v>
      </c>
      <c r="H633" s="2" t="s">
        <v>1459</v>
      </c>
      <c r="I633" s="2">
        <v>2942</v>
      </c>
      <c r="J633" s="3" t="s">
        <v>1460</v>
      </c>
      <c r="K633" s="4">
        <v>29929</v>
      </c>
      <c r="L633" s="2">
        <v>2499</v>
      </c>
      <c r="M633">
        <f>IF(L633&lt;&gt;"", L633, "")</f>
        <v>2499</v>
      </c>
      <c r="N633" s="5">
        <f>IF(L633&lt;&gt;"", L633*20, "")</f>
        <v>49980</v>
      </c>
      <c r="O633" s="5">
        <f>IF(F633="Rural",N633*1.1,N633)</f>
        <v>49980</v>
      </c>
      <c r="P633" s="3">
        <v>5</v>
      </c>
    </row>
    <row r="634" spans="1:16" x14ac:dyDescent="0.25">
      <c r="A634" s="2" t="s">
        <v>60</v>
      </c>
      <c r="B634" s="2">
        <v>580042800</v>
      </c>
      <c r="C634" s="2" t="s">
        <v>2408</v>
      </c>
      <c r="D634" s="2" t="s">
        <v>11</v>
      </c>
      <c r="E634" s="2" t="str">
        <f>UPPER(Padron_Establecimiento[[#This Row],[Sector]])</f>
        <v>ESTATAL</v>
      </c>
      <c r="F634" s="2" t="s">
        <v>23</v>
      </c>
      <c r="G634" s="2" t="s">
        <v>2409</v>
      </c>
      <c r="H634" s="2" t="s">
        <v>2410</v>
      </c>
      <c r="I634" s="2">
        <v>2942</v>
      </c>
      <c r="J634" s="3" t="s">
        <v>2411</v>
      </c>
      <c r="K634" s="4">
        <v>23423</v>
      </c>
      <c r="L634" s="2">
        <v>2034</v>
      </c>
      <c r="M634">
        <f>IF(L634&lt;&gt;"", L634, "")</f>
        <v>2034</v>
      </c>
      <c r="N634" s="5">
        <f>IF(L634&lt;&gt;"", L634*20, "")</f>
        <v>40680</v>
      </c>
      <c r="O634" s="5">
        <f>IF(F634="Rural",N634*1.1,N634)</f>
        <v>40680</v>
      </c>
      <c r="P634" s="3">
        <v>8</v>
      </c>
    </row>
    <row r="635" spans="1:16" x14ac:dyDescent="0.25">
      <c r="A635" s="2" t="s">
        <v>60</v>
      </c>
      <c r="B635" s="2">
        <v>580118600</v>
      </c>
      <c r="C635" s="2" t="s">
        <v>3183</v>
      </c>
      <c r="D635" s="2" t="s">
        <v>11</v>
      </c>
      <c r="E635" s="2" t="str">
        <f>UPPER(Padron_Establecimiento[[#This Row],[Sector]])</f>
        <v>ESTATAL</v>
      </c>
      <c r="F635" s="2" t="s">
        <v>23</v>
      </c>
      <c r="G635" s="2" t="s">
        <v>3184</v>
      </c>
      <c r="H635" s="2" t="s">
        <v>3185</v>
      </c>
      <c r="I635" s="2">
        <v>299</v>
      </c>
      <c r="J635" s="3" t="s">
        <v>3186</v>
      </c>
      <c r="K635" s="4">
        <v>26814</v>
      </c>
      <c r="L635" s="2">
        <v>3511</v>
      </c>
      <c r="M635">
        <f>IF(L635&lt;&gt;"", L635, "")</f>
        <v>3511</v>
      </c>
      <c r="N635" s="5">
        <f>IF(L635&lt;&gt;"", L635*20, "")</f>
        <v>70220</v>
      </c>
      <c r="O635" s="5">
        <f>IF(F635="Rural",N635*1.1,N635)</f>
        <v>70220</v>
      </c>
      <c r="P635" s="3">
        <v>8</v>
      </c>
    </row>
    <row r="636" spans="1:16" x14ac:dyDescent="0.25">
      <c r="A636" s="2" t="s">
        <v>60</v>
      </c>
      <c r="B636" s="2">
        <v>580023500</v>
      </c>
      <c r="C636" s="2" t="s">
        <v>3201</v>
      </c>
      <c r="D636" s="2" t="s">
        <v>11</v>
      </c>
      <c r="E636" s="2" t="str">
        <f>UPPER(Padron_Establecimiento[[#This Row],[Sector]])</f>
        <v>ESTATAL</v>
      </c>
      <c r="F636" s="2" t="s">
        <v>12</v>
      </c>
      <c r="G636" s="2" t="s">
        <v>3202</v>
      </c>
      <c r="H636" s="2" t="s">
        <v>3203</v>
      </c>
      <c r="I636" s="2">
        <v>2972</v>
      </c>
      <c r="J636" s="3" t="s">
        <v>3204</v>
      </c>
      <c r="K636" s="4">
        <v>30801</v>
      </c>
      <c r="L636" s="2">
        <v>2907</v>
      </c>
      <c r="M636">
        <f>IF(L636&lt;&gt;"", L636, "")</f>
        <v>2907</v>
      </c>
      <c r="N636" s="5">
        <f>IF(L636&lt;&gt;"", L636*20, "")</f>
        <v>58140</v>
      </c>
      <c r="O636" s="5">
        <f>IF(F636="Rural",N636*1.1,N636)</f>
        <v>63954.000000000007</v>
      </c>
      <c r="P636" s="3">
        <v>3</v>
      </c>
    </row>
    <row r="637" spans="1:16" x14ac:dyDescent="0.25">
      <c r="A637" s="2" t="s">
        <v>60</v>
      </c>
      <c r="B637" s="2">
        <v>580120800</v>
      </c>
      <c r="C637" s="2" t="s">
        <v>3246</v>
      </c>
      <c r="D637" s="2" t="s">
        <v>11</v>
      </c>
      <c r="E637" s="2" t="str">
        <f>UPPER(Padron_Establecimiento[[#This Row],[Sector]])</f>
        <v>ESTATAL</v>
      </c>
      <c r="F637" s="2" t="s">
        <v>12</v>
      </c>
      <c r="G637" s="2" t="s">
        <v>3247</v>
      </c>
      <c r="H637" s="2" t="s">
        <v>3248</v>
      </c>
      <c r="I637" s="2">
        <v>2948</v>
      </c>
      <c r="J637" s="3" t="s">
        <v>3249</v>
      </c>
      <c r="K637" s="4">
        <v>31742</v>
      </c>
      <c r="L637" s="2">
        <v>2400</v>
      </c>
      <c r="M637">
        <f>IF(L637&lt;&gt;"", L637, "")</f>
        <v>2400</v>
      </c>
      <c r="N637" s="5">
        <f>IF(L637&lt;&gt;"", L637*20, "")</f>
        <v>48000</v>
      </c>
      <c r="O637" s="5">
        <f>IF(F637="Rural",N637*1.1,N637)</f>
        <v>52800.000000000007</v>
      </c>
      <c r="P637" s="3">
        <v>6</v>
      </c>
    </row>
    <row r="638" spans="1:16" x14ac:dyDescent="0.25">
      <c r="A638" s="2" t="s">
        <v>16</v>
      </c>
      <c r="B638" s="2">
        <v>620045300</v>
      </c>
      <c r="C638" s="2" t="s">
        <v>17</v>
      </c>
      <c r="D638" s="2" t="s">
        <v>11</v>
      </c>
      <c r="E638" s="2" t="str">
        <f>UPPER(Padron_Establecimiento[[#This Row],[Sector]])</f>
        <v>ESTATAL</v>
      </c>
      <c r="F638" s="2" t="s">
        <v>12</v>
      </c>
      <c r="G638" s="2" t="s">
        <v>18</v>
      </c>
      <c r="H638" s="2" t="s">
        <v>19</v>
      </c>
      <c r="I638" s="2">
        <v>2931</v>
      </c>
      <c r="J638" s="3" t="s">
        <v>20</v>
      </c>
      <c r="K638" s="4">
        <v>23366</v>
      </c>
      <c r="L638" s="2">
        <v>4376</v>
      </c>
      <c r="M638">
        <f>IF(L638&lt;&gt;"", L638, "")</f>
        <v>4376</v>
      </c>
      <c r="N638" s="5">
        <f>IF(L638&lt;&gt;"", L638*20, "")</f>
        <v>87520</v>
      </c>
      <c r="O638" s="5">
        <f>IF(F638="Rural",N638*1.1,N638)</f>
        <v>96272.000000000015</v>
      </c>
      <c r="P638" s="3">
        <v>8</v>
      </c>
    </row>
    <row r="639" spans="1:16" x14ac:dyDescent="0.25">
      <c r="A639" s="2" t="s">
        <v>16</v>
      </c>
      <c r="B639" s="2">
        <v>620006600</v>
      </c>
      <c r="C639" s="2" t="s">
        <v>56</v>
      </c>
      <c r="D639" s="2" t="s">
        <v>11</v>
      </c>
      <c r="E639" s="2" t="str">
        <f>UPPER(Padron_Establecimiento[[#This Row],[Sector]])</f>
        <v>ESTATAL</v>
      </c>
      <c r="F639" s="2" t="s">
        <v>23</v>
      </c>
      <c r="G639" s="2" t="s">
        <v>57</v>
      </c>
      <c r="H639" s="2" t="s">
        <v>58</v>
      </c>
      <c r="I639" s="2">
        <v>298</v>
      </c>
      <c r="J639" s="3" t="s">
        <v>59</v>
      </c>
      <c r="K639" s="4">
        <v>33189</v>
      </c>
      <c r="L639" s="2">
        <v>3558</v>
      </c>
      <c r="M639">
        <f>IF(L639&lt;&gt;"", L639, "")</f>
        <v>3558</v>
      </c>
      <c r="N639" s="5">
        <f>IF(L639&lt;&gt;"", L639*20, "")</f>
        <v>71160</v>
      </c>
      <c r="O639" s="5">
        <f>IF(F639="Rural",N639*1.1,N639)</f>
        <v>71160</v>
      </c>
      <c r="P639" s="3">
        <v>4</v>
      </c>
    </row>
    <row r="640" spans="1:16" x14ac:dyDescent="0.25">
      <c r="A640" s="2" t="s">
        <v>16</v>
      </c>
      <c r="B640" s="2">
        <v>620015900</v>
      </c>
      <c r="C640" s="2" t="s">
        <v>308</v>
      </c>
      <c r="D640" s="2" t="s">
        <v>11</v>
      </c>
      <c r="E640" s="2" t="str">
        <f>UPPER(Padron_Establecimiento[[#This Row],[Sector]])</f>
        <v>ESTATAL</v>
      </c>
      <c r="F640" s="2" t="s">
        <v>23</v>
      </c>
      <c r="G640" s="2" t="s">
        <v>309</v>
      </c>
      <c r="H640" s="2" t="s">
        <v>310</v>
      </c>
      <c r="I640" s="2">
        <v>298</v>
      </c>
      <c r="J640" s="3" t="s">
        <v>311</v>
      </c>
      <c r="K640" s="4">
        <v>26609</v>
      </c>
      <c r="L640" s="2">
        <v>2711</v>
      </c>
      <c r="M640">
        <f>IF(L640&lt;&gt;"", L640, "")</f>
        <v>2711</v>
      </c>
      <c r="N640" s="5">
        <f>IF(L640&lt;&gt;"", L640*20, "")</f>
        <v>54220</v>
      </c>
      <c r="O640" s="5">
        <f>IF(F640="Rural",N640*1.1,N640)</f>
        <v>54220</v>
      </c>
      <c r="P640" s="3">
        <v>5</v>
      </c>
    </row>
    <row r="641" spans="1:16" x14ac:dyDescent="0.25">
      <c r="A641" s="2" t="s">
        <v>16</v>
      </c>
      <c r="B641" s="2">
        <v>620047705</v>
      </c>
      <c r="C641" s="2" t="s">
        <v>385</v>
      </c>
      <c r="D641" s="2" t="s">
        <v>11</v>
      </c>
      <c r="E641" s="2" t="str">
        <f>UPPER(Padron_Establecimiento[[#This Row],[Sector]])</f>
        <v>ESTATAL</v>
      </c>
      <c r="F641" s="2" t="s">
        <v>23</v>
      </c>
      <c r="G641" s="2" t="s">
        <v>386</v>
      </c>
      <c r="H641" s="2" t="s">
        <v>387</v>
      </c>
      <c r="I641" s="2">
        <v>2920</v>
      </c>
      <c r="J641" s="3" t="s">
        <v>388</v>
      </c>
      <c r="K641" s="4">
        <v>33332</v>
      </c>
      <c r="L641" s="2">
        <v>3234</v>
      </c>
      <c r="M641">
        <f>IF(L641&lt;&gt;"", L641, "")</f>
        <v>3234</v>
      </c>
      <c r="N641" s="5">
        <f>IF(L641&lt;&gt;"", L641*20, "")</f>
        <v>64680</v>
      </c>
      <c r="O641" s="5">
        <f>IF(F641="Rural",N641*1.1,N641)</f>
        <v>64680</v>
      </c>
      <c r="P641" s="3">
        <v>3</v>
      </c>
    </row>
    <row r="642" spans="1:16" x14ac:dyDescent="0.25">
      <c r="A642" s="2" t="s">
        <v>16</v>
      </c>
      <c r="B642" s="2">
        <v>620101442</v>
      </c>
      <c r="C642" s="2" t="s">
        <v>670</v>
      </c>
      <c r="D642" s="2" t="s">
        <v>11</v>
      </c>
      <c r="E642" s="2" t="str">
        <f>UPPER(Padron_Establecimiento[[#This Row],[Sector]])</f>
        <v>ESTATAL</v>
      </c>
      <c r="F642" s="2" t="s">
        <v>12</v>
      </c>
      <c r="G642" s="2" t="s">
        <v>671</v>
      </c>
      <c r="H642" s="2" t="s">
        <v>672</v>
      </c>
      <c r="I642" s="2"/>
      <c r="J642" s="3" t="s">
        <v>15</v>
      </c>
      <c r="K642" s="4">
        <v>30169</v>
      </c>
      <c r="L642" s="2">
        <v>4790</v>
      </c>
      <c r="M642">
        <f>IF(L642&lt;&gt;"", L642, "")</f>
        <v>4790</v>
      </c>
      <c r="N642" s="5">
        <f>IF(L642&lt;&gt;"", L642*20, "")</f>
        <v>95800</v>
      </c>
      <c r="O642" s="5">
        <f>IF(F642="Rural",N642*1.1,N642)</f>
        <v>105380.00000000001</v>
      </c>
      <c r="P642" s="3">
        <v>7</v>
      </c>
    </row>
    <row r="643" spans="1:16" x14ac:dyDescent="0.25">
      <c r="A643" s="2" t="s">
        <v>16</v>
      </c>
      <c r="B643" s="2">
        <v>620042700</v>
      </c>
      <c r="C643" s="2" t="s">
        <v>880</v>
      </c>
      <c r="D643" s="2" t="s">
        <v>11</v>
      </c>
      <c r="E643" s="2" t="str">
        <f>UPPER(Padron_Establecimiento[[#This Row],[Sector]])</f>
        <v>ESTATAL</v>
      </c>
      <c r="F643" s="2" t="s">
        <v>23</v>
      </c>
      <c r="G643" s="2" t="s">
        <v>881</v>
      </c>
      <c r="H643" s="2" t="s">
        <v>882</v>
      </c>
      <c r="I643" s="2">
        <v>294</v>
      </c>
      <c r="J643" s="3" t="s">
        <v>883</v>
      </c>
      <c r="K643" s="4">
        <v>20297</v>
      </c>
      <c r="L643" s="2">
        <v>4892</v>
      </c>
      <c r="M643">
        <f>IF(L643&lt;&gt;"", L643, "")</f>
        <v>4892</v>
      </c>
      <c r="N643" s="5">
        <f>IF(L643&lt;&gt;"", L643*20, "")</f>
        <v>97840</v>
      </c>
      <c r="O643" s="5">
        <f>IF(F643="Rural",N643*1.1,N643)</f>
        <v>97840</v>
      </c>
      <c r="P643" s="3">
        <v>7</v>
      </c>
    </row>
    <row r="644" spans="1:16" x14ac:dyDescent="0.25">
      <c r="A644" s="2" t="s">
        <v>16</v>
      </c>
      <c r="B644" s="2">
        <v>620026600</v>
      </c>
      <c r="C644" s="2" t="s">
        <v>917</v>
      </c>
      <c r="D644" s="2" t="s">
        <v>11</v>
      </c>
      <c r="E644" s="2" t="str">
        <f>UPPER(Padron_Establecimiento[[#This Row],[Sector]])</f>
        <v>ESTATAL</v>
      </c>
      <c r="F644" s="2" t="s">
        <v>23</v>
      </c>
      <c r="G644" s="2" t="s">
        <v>918</v>
      </c>
      <c r="H644" s="2" t="s">
        <v>919</v>
      </c>
      <c r="I644" s="2">
        <v>298</v>
      </c>
      <c r="J644" s="3" t="s">
        <v>920</v>
      </c>
      <c r="K644" s="4">
        <v>29942</v>
      </c>
      <c r="L644" s="2">
        <v>2762</v>
      </c>
      <c r="M644">
        <f>IF(L644&lt;&gt;"", L644, "")</f>
        <v>2762</v>
      </c>
      <c r="N644" s="5">
        <f>IF(L644&lt;&gt;"", L644*20, "")</f>
        <v>55240</v>
      </c>
      <c r="O644" s="5">
        <f>IF(F644="Rural",N644*1.1,N644)</f>
        <v>55240</v>
      </c>
      <c r="P644" s="3">
        <v>3</v>
      </c>
    </row>
    <row r="645" spans="1:16" x14ac:dyDescent="0.25">
      <c r="A645" s="2" t="s">
        <v>16</v>
      </c>
      <c r="B645" s="2">
        <v>620064903</v>
      </c>
      <c r="C645" s="2" t="s">
        <v>927</v>
      </c>
      <c r="D645" s="2" t="s">
        <v>11</v>
      </c>
      <c r="E645" s="2" t="str">
        <f>UPPER(Padron_Establecimiento[[#This Row],[Sector]])</f>
        <v>ESTATAL</v>
      </c>
      <c r="F645" s="2" t="s">
        <v>23</v>
      </c>
      <c r="G645" s="2" t="s">
        <v>928</v>
      </c>
      <c r="H645" s="2" t="s">
        <v>929</v>
      </c>
      <c r="I645" s="2"/>
      <c r="J645" s="3" t="s">
        <v>15</v>
      </c>
      <c r="K645" s="4">
        <v>33518</v>
      </c>
      <c r="L645" s="2">
        <v>3990</v>
      </c>
      <c r="M645">
        <f>IF(L645&lt;&gt;"", L645, "")</f>
        <v>3990</v>
      </c>
      <c r="N645" s="5">
        <f>IF(L645&lt;&gt;"", L645*20, "")</f>
        <v>79800</v>
      </c>
      <c r="O645" s="5">
        <f>IF(F645="Rural",N645*1.1,N645)</f>
        <v>79800</v>
      </c>
      <c r="P645" s="3">
        <v>5</v>
      </c>
    </row>
    <row r="646" spans="1:16" x14ac:dyDescent="0.25">
      <c r="A646" s="2" t="s">
        <v>16</v>
      </c>
      <c r="B646" s="2">
        <v>620027300</v>
      </c>
      <c r="C646" s="2" t="s">
        <v>1079</v>
      </c>
      <c r="D646" s="2" t="s">
        <v>11</v>
      </c>
      <c r="E646" s="2" t="str">
        <f>UPPER(Padron_Establecimiento[[#This Row],[Sector]])</f>
        <v>ESTATAL</v>
      </c>
      <c r="F646" s="2" t="s">
        <v>23</v>
      </c>
      <c r="G646" s="2" t="s">
        <v>1080</v>
      </c>
      <c r="H646" s="2" t="s">
        <v>1081</v>
      </c>
      <c r="I646" s="2">
        <v>2946</v>
      </c>
      <c r="J646" s="3" t="s">
        <v>1082</v>
      </c>
      <c r="K646" s="4">
        <v>32945</v>
      </c>
      <c r="L646" s="2">
        <v>4382</v>
      </c>
      <c r="M646">
        <f>IF(L646&lt;&gt;"", L646, "")</f>
        <v>4382</v>
      </c>
      <c r="N646" s="5">
        <f>IF(L646&lt;&gt;"", L646*20, "")</f>
        <v>87640</v>
      </c>
      <c r="O646" s="5">
        <f>IF(F646="Rural",N646*1.1,N646)</f>
        <v>87640</v>
      </c>
      <c r="P646" s="3">
        <v>8</v>
      </c>
    </row>
    <row r="647" spans="1:16" x14ac:dyDescent="0.25">
      <c r="A647" s="2" t="s">
        <v>16</v>
      </c>
      <c r="B647" s="2">
        <v>620077500</v>
      </c>
      <c r="C647" s="2" t="s">
        <v>1098</v>
      </c>
      <c r="D647" s="2" t="s">
        <v>11</v>
      </c>
      <c r="E647" s="2" t="str">
        <f>UPPER(Padron_Establecimiento[[#This Row],[Sector]])</f>
        <v>ESTATAL</v>
      </c>
      <c r="F647" s="2" t="s">
        <v>23</v>
      </c>
      <c r="G647" s="2" t="s">
        <v>1099</v>
      </c>
      <c r="H647" s="2" t="s">
        <v>387</v>
      </c>
      <c r="I647" s="2"/>
      <c r="J647" s="3" t="s">
        <v>1100</v>
      </c>
      <c r="K647" s="4">
        <v>34754</v>
      </c>
      <c r="L647" s="2">
        <v>1909</v>
      </c>
      <c r="M647">
        <f>IF(L647&lt;&gt;"", L647, "")</f>
        <v>1909</v>
      </c>
      <c r="N647" s="5">
        <f>IF(L647&lt;&gt;"", L647*20, "")</f>
        <v>38180</v>
      </c>
      <c r="O647" s="5">
        <f>IF(F647="Rural",N647*1.1,N647)</f>
        <v>38180</v>
      </c>
      <c r="P647" s="3">
        <v>10</v>
      </c>
    </row>
    <row r="648" spans="1:16" x14ac:dyDescent="0.25">
      <c r="A648" s="2" t="s">
        <v>16</v>
      </c>
      <c r="B648" s="2">
        <v>620029200</v>
      </c>
      <c r="C648" s="2" t="s">
        <v>1172</v>
      </c>
      <c r="D648" s="2" t="s">
        <v>11</v>
      </c>
      <c r="E648" s="2" t="str">
        <f>UPPER(Padron_Establecimiento[[#This Row],[Sector]])</f>
        <v>ESTATAL</v>
      </c>
      <c r="F648" s="2" t="s">
        <v>23</v>
      </c>
      <c r="G648" s="2" t="s">
        <v>1173</v>
      </c>
      <c r="H648" s="2" t="s">
        <v>1174</v>
      </c>
      <c r="I648" s="2">
        <v>2934</v>
      </c>
      <c r="J648" s="3" t="s">
        <v>1175</v>
      </c>
      <c r="K648" s="4">
        <v>33955</v>
      </c>
      <c r="L648" s="2">
        <v>4765</v>
      </c>
      <c r="M648">
        <f>IF(L648&lt;&gt;"", L648, "")</f>
        <v>4765</v>
      </c>
      <c r="N648" s="5">
        <f>IF(L648&lt;&gt;"", L648*20, "")</f>
        <v>95300</v>
      </c>
      <c r="O648" s="5">
        <f>IF(F648="Rural",N648*1.1,N648)</f>
        <v>95300</v>
      </c>
      <c r="P648" s="3">
        <v>5</v>
      </c>
    </row>
    <row r="649" spans="1:16" x14ac:dyDescent="0.25">
      <c r="A649" s="2" t="s">
        <v>16</v>
      </c>
      <c r="B649" s="2">
        <v>620018500</v>
      </c>
      <c r="C649" s="2" t="s">
        <v>1180</v>
      </c>
      <c r="D649" s="2" t="s">
        <v>11</v>
      </c>
      <c r="E649" s="2" t="str">
        <f>UPPER(Padron_Establecimiento[[#This Row],[Sector]])</f>
        <v>ESTATAL</v>
      </c>
      <c r="F649" s="2" t="s">
        <v>23</v>
      </c>
      <c r="G649" s="2" t="s">
        <v>1181</v>
      </c>
      <c r="H649" s="2" t="s">
        <v>1182</v>
      </c>
      <c r="I649" s="2">
        <v>2934</v>
      </c>
      <c r="J649" s="3" t="s">
        <v>1183</v>
      </c>
      <c r="K649" s="4">
        <v>19057</v>
      </c>
      <c r="L649" s="2">
        <v>4083</v>
      </c>
      <c r="M649">
        <f>IF(L649&lt;&gt;"", L649, "")</f>
        <v>4083</v>
      </c>
      <c r="N649" s="5">
        <f>IF(L649&lt;&gt;"", L649*20, "")</f>
        <v>81660</v>
      </c>
      <c r="O649" s="5">
        <f>IF(F649="Rural",N649*1.1,N649)</f>
        <v>81660</v>
      </c>
      <c r="P649" s="3">
        <v>8</v>
      </c>
    </row>
    <row r="650" spans="1:16" x14ac:dyDescent="0.25">
      <c r="A650" s="2" t="s">
        <v>16</v>
      </c>
      <c r="B650" s="2">
        <v>620049706</v>
      </c>
      <c r="C650" s="2" t="s">
        <v>1289</v>
      </c>
      <c r="D650" s="2" t="s">
        <v>11</v>
      </c>
      <c r="E650" s="2" t="str">
        <f>UPPER(Padron_Establecimiento[[#This Row],[Sector]])</f>
        <v>ESTATAL</v>
      </c>
      <c r="F650" s="2" t="s">
        <v>23</v>
      </c>
      <c r="G650" s="2" t="s">
        <v>1290</v>
      </c>
      <c r="H650" s="2" t="s">
        <v>919</v>
      </c>
      <c r="I650" s="2"/>
      <c r="J650" s="3" t="s">
        <v>15</v>
      </c>
      <c r="K650" s="4">
        <v>33780</v>
      </c>
      <c r="L650" s="2">
        <v>4230</v>
      </c>
      <c r="M650">
        <f>IF(L650&lt;&gt;"", L650, "")</f>
        <v>4230</v>
      </c>
      <c r="N650" s="5">
        <f>IF(L650&lt;&gt;"", L650*20, "")</f>
        <v>84600</v>
      </c>
      <c r="O650" s="5">
        <f>IF(F650="Rural",N650*1.1,N650)</f>
        <v>84600</v>
      </c>
      <c r="P650" s="3">
        <v>8</v>
      </c>
    </row>
    <row r="651" spans="1:16" x14ac:dyDescent="0.25">
      <c r="A651" s="2" t="s">
        <v>16</v>
      </c>
      <c r="B651" s="2">
        <v>620012900</v>
      </c>
      <c r="C651" s="2" t="s">
        <v>1378</v>
      </c>
      <c r="D651" s="2" t="s">
        <v>11</v>
      </c>
      <c r="E651" s="2" t="str">
        <f>UPPER(Padron_Establecimiento[[#This Row],[Sector]])</f>
        <v>ESTATAL</v>
      </c>
      <c r="F651" s="2" t="s">
        <v>23</v>
      </c>
      <c r="G651" s="2" t="s">
        <v>1379</v>
      </c>
      <c r="H651" s="2" t="s">
        <v>1380</v>
      </c>
      <c r="I651" s="2">
        <v>294</v>
      </c>
      <c r="J651" s="3" t="s">
        <v>1381</v>
      </c>
      <c r="K651" s="4">
        <v>18811</v>
      </c>
      <c r="L651" s="2">
        <v>3346</v>
      </c>
      <c r="M651">
        <f>IF(L651&lt;&gt;"", L651, "")</f>
        <v>3346</v>
      </c>
      <c r="N651" s="5">
        <f>IF(L651&lt;&gt;"", L651*20, "")</f>
        <v>66920</v>
      </c>
      <c r="O651" s="5">
        <f>IF(F651="Rural",N651*1.1,N651)</f>
        <v>66920</v>
      </c>
      <c r="P651" s="3">
        <v>9</v>
      </c>
    </row>
    <row r="652" spans="1:16" x14ac:dyDescent="0.25">
      <c r="A652" s="2" t="s">
        <v>16</v>
      </c>
      <c r="B652" s="2">
        <v>620080901</v>
      </c>
      <c r="C652" s="2" t="s">
        <v>1802</v>
      </c>
      <c r="D652" s="2" t="s">
        <v>11</v>
      </c>
      <c r="E652" s="2" t="str">
        <f>UPPER(Padron_Establecimiento[[#This Row],[Sector]])</f>
        <v>ESTATAL</v>
      </c>
      <c r="F652" s="2" t="s">
        <v>12</v>
      </c>
      <c r="G652" s="2" t="s">
        <v>1803</v>
      </c>
      <c r="H652" s="2" t="s">
        <v>1804</v>
      </c>
      <c r="I652" s="2">
        <v>299</v>
      </c>
      <c r="J652" s="3" t="s">
        <v>1805</v>
      </c>
      <c r="K652" s="4">
        <v>23461</v>
      </c>
      <c r="L652" s="2">
        <v>4935</v>
      </c>
      <c r="M652">
        <f>IF(L652&lt;&gt;"", L652, "")</f>
        <v>4935</v>
      </c>
      <c r="N652" s="5">
        <f>IF(L652&lt;&gt;"", L652*20, "")</f>
        <v>98700</v>
      </c>
      <c r="O652" s="5">
        <f>IF(F652="Rural",N652*1.1,N652)</f>
        <v>108570.00000000001</v>
      </c>
      <c r="P652" s="3">
        <v>6</v>
      </c>
    </row>
    <row r="653" spans="1:16" x14ac:dyDescent="0.25">
      <c r="A653" s="2" t="s">
        <v>16</v>
      </c>
      <c r="B653" s="2">
        <v>620090400</v>
      </c>
      <c r="C653" s="2" t="s">
        <v>1854</v>
      </c>
      <c r="D653" s="2" t="s">
        <v>11</v>
      </c>
      <c r="E653" s="2" t="str">
        <f>UPPER(Padron_Establecimiento[[#This Row],[Sector]])</f>
        <v>ESTATAL</v>
      </c>
      <c r="F653" s="2" t="s">
        <v>23</v>
      </c>
      <c r="G653" s="2" t="s">
        <v>1855</v>
      </c>
      <c r="H653" s="2" t="s">
        <v>1174</v>
      </c>
      <c r="I653" s="2">
        <v>2934</v>
      </c>
      <c r="J653" s="3" t="s">
        <v>1856</v>
      </c>
      <c r="K653" s="4">
        <v>30013</v>
      </c>
      <c r="L653" s="2">
        <v>1645</v>
      </c>
      <c r="M653">
        <f>IF(L653&lt;&gt;"", L653, "")</f>
        <v>1645</v>
      </c>
      <c r="N653" s="5">
        <f>IF(L653&lt;&gt;"", L653*20, "")</f>
        <v>32900</v>
      </c>
      <c r="O653" s="5">
        <f>IF(F653="Rural",N653*1.1,N653)</f>
        <v>32900</v>
      </c>
      <c r="P653" s="3">
        <v>3</v>
      </c>
    </row>
    <row r="654" spans="1:16" x14ac:dyDescent="0.25">
      <c r="A654" s="2" t="s">
        <v>16</v>
      </c>
      <c r="B654" s="2">
        <v>620109600</v>
      </c>
      <c r="C654" s="2" t="s">
        <v>2049</v>
      </c>
      <c r="D654" s="2" t="s">
        <v>11</v>
      </c>
      <c r="E654" s="2" t="str">
        <f>UPPER(Padron_Establecimiento[[#This Row],[Sector]])</f>
        <v>ESTATAL</v>
      </c>
      <c r="F654" s="2" t="s">
        <v>23</v>
      </c>
      <c r="G654" s="2" t="s">
        <v>2050</v>
      </c>
      <c r="H654" s="2" t="s">
        <v>2051</v>
      </c>
      <c r="I654" s="2">
        <v>299</v>
      </c>
      <c r="J654" s="3" t="s">
        <v>2052</v>
      </c>
      <c r="K654" s="4">
        <v>33326</v>
      </c>
      <c r="L654" s="2">
        <v>3631</v>
      </c>
      <c r="M654">
        <f>IF(L654&lt;&gt;"", L654, "")</f>
        <v>3631</v>
      </c>
      <c r="N654" s="5">
        <f>IF(L654&lt;&gt;"", L654*20, "")</f>
        <v>72620</v>
      </c>
      <c r="O654" s="5">
        <f>IF(F654="Rural",N654*1.1,N654)</f>
        <v>72620</v>
      </c>
      <c r="P654" s="3">
        <v>3</v>
      </c>
    </row>
    <row r="655" spans="1:16" x14ac:dyDescent="0.25">
      <c r="A655" s="2" t="s">
        <v>16</v>
      </c>
      <c r="B655" s="2">
        <v>620051700</v>
      </c>
      <c r="C655" s="2" t="s">
        <v>2097</v>
      </c>
      <c r="D655" s="2" t="s">
        <v>11</v>
      </c>
      <c r="E655" s="2" t="str">
        <f>UPPER(Padron_Establecimiento[[#This Row],[Sector]])</f>
        <v>ESTATAL</v>
      </c>
      <c r="F655" s="2" t="s">
        <v>12</v>
      </c>
      <c r="G655" s="2" t="s">
        <v>2098</v>
      </c>
      <c r="H655" s="2" t="s">
        <v>2099</v>
      </c>
      <c r="I655" s="2">
        <v>2920</v>
      </c>
      <c r="J655" s="3" t="s">
        <v>2100</v>
      </c>
      <c r="K655" s="4">
        <v>23697</v>
      </c>
      <c r="L655" s="2">
        <v>4807</v>
      </c>
      <c r="M655">
        <f>IF(L655&lt;&gt;"", L655, "")</f>
        <v>4807</v>
      </c>
      <c r="N655" s="5">
        <f>IF(L655&lt;&gt;"", L655*20, "")</f>
        <v>96140</v>
      </c>
      <c r="O655" s="5">
        <f>IF(F655="Rural",N655*1.1,N655)</f>
        <v>105754.00000000001</v>
      </c>
      <c r="P655" s="3">
        <v>5</v>
      </c>
    </row>
    <row r="656" spans="1:16" x14ac:dyDescent="0.25">
      <c r="A656" s="2" t="s">
        <v>16</v>
      </c>
      <c r="B656" s="2">
        <v>620079800</v>
      </c>
      <c r="C656" s="2" t="s">
        <v>2175</v>
      </c>
      <c r="D656" s="2" t="s">
        <v>11</v>
      </c>
      <c r="E656" s="2" t="str">
        <f>UPPER(Padron_Establecimiento[[#This Row],[Sector]])</f>
        <v>ESTATAL</v>
      </c>
      <c r="F656" s="2" t="s">
        <v>23</v>
      </c>
      <c r="G656" s="2" t="s">
        <v>2176</v>
      </c>
      <c r="H656" s="2" t="s">
        <v>882</v>
      </c>
      <c r="I656" s="2"/>
      <c r="J656" s="3" t="s">
        <v>2177</v>
      </c>
      <c r="K656" s="4">
        <v>32525</v>
      </c>
      <c r="L656" s="2">
        <v>4556</v>
      </c>
      <c r="M656">
        <f>IF(L656&lt;&gt;"", L656, "")</f>
        <v>4556</v>
      </c>
      <c r="N656" s="5">
        <f>IF(L656&lt;&gt;"", L656*20, "")</f>
        <v>91120</v>
      </c>
      <c r="O656" s="5">
        <f>IF(F656="Rural",N656*1.1,N656)</f>
        <v>91120</v>
      </c>
      <c r="P656" s="3">
        <v>6</v>
      </c>
    </row>
    <row r="657" spans="1:16" x14ac:dyDescent="0.25">
      <c r="A657" s="2" t="s">
        <v>16</v>
      </c>
      <c r="B657" s="2">
        <v>620037300</v>
      </c>
      <c r="C657" s="2" t="s">
        <v>2188</v>
      </c>
      <c r="D657" s="2" t="s">
        <v>11</v>
      </c>
      <c r="E657" s="2" t="str">
        <f>UPPER(Padron_Establecimiento[[#This Row],[Sector]])</f>
        <v>ESTATAL</v>
      </c>
      <c r="F657" s="2" t="s">
        <v>23</v>
      </c>
      <c r="G657" s="2" t="s">
        <v>2189</v>
      </c>
      <c r="H657" s="2" t="s">
        <v>919</v>
      </c>
      <c r="I657" s="2">
        <v>298</v>
      </c>
      <c r="J657" s="3" t="s">
        <v>2190</v>
      </c>
      <c r="K657" s="4">
        <v>22965</v>
      </c>
      <c r="L657" s="2">
        <v>3749</v>
      </c>
      <c r="M657">
        <f>IF(L657&lt;&gt;"", L657, "")</f>
        <v>3749</v>
      </c>
      <c r="N657" s="5">
        <f>IF(L657&lt;&gt;"", L657*20, "")</f>
        <v>74980</v>
      </c>
      <c r="O657" s="5">
        <f>IF(F657="Rural",N657*1.1,N657)</f>
        <v>74980</v>
      </c>
      <c r="P657" s="3">
        <v>7</v>
      </c>
    </row>
    <row r="658" spans="1:16" x14ac:dyDescent="0.25">
      <c r="A658" s="2" t="s">
        <v>16</v>
      </c>
      <c r="B658" s="2">
        <v>620109000</v>
      </c>
      <c r="C658" s="2" t="s">
        <v>2371</v>
      </c>
      <c r="D658" s="2" t="s">
        <v>11</v>
      </c>
      <c r="E658" s="2" t="str">
        <f>UPPER(Padron_Establecimiento[[#This Row],[Sector]])</f>
        <v>ESTATAL</v>
      </c>
      <c r="F658" s="2" t="s">
        <v>23</v>
      </c>
      <c r="G658" s="2" t="s">
        <v>2372</v>
      </c>
      <c r="H658" s="2" t="s">
        <v>2373</v>
      </c>
      <c r="I658" s="2">
        <v>299</v>
      </c>
      <c r="J658" s="3" t="s">
        <v>2374</v>
      </c>
      <c r="K658" s="4">
        <v>20932</v>
      </c>
      <c r="L658" s="2">
        <v>2739</v>
      </c>
      <c r="M658">
        <f>IF(L658&lt;&gt;"", L658, "")</f>
        <v>2739</v>
      </c>
      <c r="N658" s="5">
        <f>IF(L658&lt;&gt;"", L658*20, "")</f>
        <v>54780</v>
      </c>
      <c r="O658" s="5">
        <f>IF(F658="Rural",N658*1.1,N658)</f>
        <v>54780</v>
      </c>
      <c r="P658" s="3">
        <v>3</v>
      </c>
    </row>
    <row r="659" spans="1:16" x14ac:dyDescent="0.25">
      <c r="A659" s="2" t="s">
        <v>16</v>
      </c>
      <c r="B659" s="2">
        <v>620018900</v>
      </c>
      <c r="C659" s="2" t="s">
        <v>2584</v>
      </c>
      <c r="D659" s="2" t="s">
        <v>11</v>
      </c>
      <c r="E659" s="2" t="str">
        <f>UPPER(Padron_Establecimiento[[#This Row],[Sector]])</f>
        <v>ESTATAL</v>
      </c>
      <c r="F659" s="2" t="s">
        <v>23</v>
      </c>
      <c r="G659" s="2" t="s">
        <v>2585</v>
      </c>
      <c r="H659" s="2" t="s">
        <v>929</v>
      </c>
      <c r="I659" s="2">
        <v>299</v>
      </c>
      <c r="J659" s="3" t="s">
        <v>2586</v>
      </c>
      <c r="K659" s="4">
        <v>33352</v>
      </c>
      <c r="L659" s="2">
        <v>4801</v>
      </c>
      <c r="M659">
        <f>IF(L659&lt;&gt;"", L659, "")</f>
        <v>4801</v>
      </c>
      <c r="N659" s="5">
        <f>IF(L659&lt;&gt;"", L659*20, "")</f>
        <v>96020</v>
      </c>
      <c r="O659" s="5">
        <f>IF(F659="Rural",N659*1.1,N659)</f>
        <v>96020</v>
      </c>
      <c r="P659" s="3">
        <v>4</v>
      </c>
    </row>
    <row r="660" spans="1:16" x14ac:dyDescent="0.25">
      <c r="A660" s="2" t="s">
        <v>16</v>
      </c>
      <c r="B660" s="2">
        <v>620095900</v>
      </c>
      <c r="C660" s="2" t="s">
        <v>2635</v>
      </c>
      <c r="D660" s="2" t="s">
        <v>11</v>
      </c>
      <c r="E660" s="2" t="str">
        <f>UPPER(Padron_Establecimiento[[#This Row],[Sector]])</f>
        <v>ESTATAL</v>
      </c>
      <c r="F660" s="2" t="s">
        <v>23</v>
      </c>
      <c r="G660" s="2" t="s">
        <v>2636</v>
      </c>
      <c r="H660" s="2" t="s">
        <v>1081</v>
      </c>
      <c r="I660" s="2">
        <v>2946</v>
      </c>
      <c r="J660" s="3" t="s">
        <v>2637</v>
      </c>
      <c r="K660" s="4">
        <v>18741</v>
      </c>
      <c r="L660" s="2">
        <v>3858</v>
      </c>
      <c r="M660">
        <f>IF(L660&lt;&gt;"", L660, "")</f>
        <v>3858</v>
      </c>
      <c r="N660" s="5">
        <f>IF(L660&lt;&gt;"", L660*20, "")</f>
        <v>77160</v>
      </c>
      <c r="O660" s="5">
        <f>IF(F660="Rural",N660*1.1,N660)</f>
        <v>77160</v>
      </c>
      <c r="P660" s="3">
        <v>10</v>
      </c>
    </row>
    <row r="661" spans="1:16" x14ac:dyDescent="0.25">
      <c r="A661" s="2" t="s">
        <v>16</v>
      </c>
      <c r="B661" s="2">
        <v>620044200</v>
      </c>
      <c r="C661" s="2" t="s">
        <v>2649</v>
      </c>
      <c r="D661" s="2" t="s">
        <v>11</v>
      </c>
      <c r="E661" s="2" t="str">
        <f>UPPER(Padron_Establecimiento[[#This Row],[Sector]])</f>
        <v>ESTATAL</v>
      </c>
      <c r="F661" s="2" t="s">
        <v>23</v>
      </c>
      <c r="G661" s="2" t="s">
        <v>2650</v>
      </c>
      <c r="H661" s="2" t="s">
        <v>2651</v>
      </c>
      <c r="I661" s="2">
        <v>299</v>
      </c>
      <c r="J661" s="3" t="s">
        <v>2652</v>
      </c>
      <c r="K661" s="4">
        <v>25604</v>
      </c>
      <c r="L661" s="2">
        <v>3933</v>
      </c>
      <c r="M661">
        <f>IF(L661&lt;&gt;"", L661, "")</f>
        <v>3933</v>
      </c>
      <c r="N661" s="5">
        <f>IF(L661&lt;&gt;"", L661*20, "")</f>
        <v>78660</v>
      </c>
      <c r="O661" s="5">
        <f>IF(F661="Rural",N661*1.1,N661)</f>
        <v>78660</v>
      </c>
      <c r="P661" s="3">
        <v>5</v>
      </c>
    </row>
    <row r="662" spans="1:16" x14ac:dyDescent="0.25">
      <c r="A662" s="2" t="s">
        <v>16</v>
      </c>
      <c r="B662" s="2">
        <v>620031003</v>
      </c>
      <c r="C662" s="2" t="s">
        <v>2653</v>
      </c>
      <c r="D662" s="2" t="s">
        <v>11</v>
      </c>
      <c r="E662" s="2" t="str">
        <f>UPPER(Padron_Establecimiento[[#This Row],[Sector]])</f>
        <v>ESTATAL</v>
      </c>
      <c r="F662" s="2" t="s">
        <v>12</v>
      </c>
      <c r="G662" s="2" t="s">
        <v>2654</v>
      </c>
      <c r="H662" s="2" t="s">
        <v>2655</v>
      </c>
      <c r="I662" s="2">
        <v>2946</v>
      </c>
      <c r="J662" s="3" t="s">
        <v>2656</v>
      </c>
      <c r="K662" s="4">
        <v>24375</v>
      </c>
      <c r="L662" s="2">
        <v>4704</v>
      </c>
      <c r="M662">
        <f>IF(L662&lt;&gt;"", L662, "")</f>
        <v>4704</v>
      </c>
      <c r="N662" s="5">
        <f>IF(L662&lt;&gt;"", L662*20, "")</f>
        <v>94080</v>
      </c>
      <c r="O662" s="5">
        <f>IF(F662="Rural",N662*1.1,N662)</f>
        <v>103488.00000000001</v>
      </c>
      <c r="P662" s="3">
        <v>10</v>
      </c>
    </row>
    <row r="663" spans="1:16" x14ac:dyDescent="0.25">
      <c r="A663" s="2" t="s">
        <v>16</v>
      </c>
      <c r="B663" s="2">
        <v>620090500</v>
      </c>
      <c r="C663" s="2" t="s">
        <v>2700</v>
      </c>
      <c r="D663" s="2" t="s">
        <v>11</v>
      </c>
      <c r="E663" s="2" t="str">
        <f>UPPER(Padron_Establecimiento[[#This Row],[Sector]])</f>
        <v>ESTATAL</v>
      </c>
      <c r="F663" s="2" t="s">
        <v>23</v>
      </c>
      <c r="G663" s="2" t="s">
        <v>2701</v>
      </c>
      <c r="H663" s="2" t="s">
        <v>2702</v>
      </c>
      <c r="I663" s="2">
        <v>2940</v>
      </c>
      <c r="J663" s="3" t="s">
        <v>2703</v>
      </c>
      <c r="K663" s="4">
        <v>19363</v>
      </c>
      <c r="L663" s="2">
        <v>4809</v>
      </c>
      <c r="M663">
        <f>IF(L663&lt;&gt;"", L663, "")</f>
        <v>4809</v>
      </c>
      <c r="N663" s="5">
        <f>IF(L663&lt;&gt;"", L663*20, "")</f>
        <v>96180</v>
      </c>
      <c r="O663" s="5">
        <f>IF(F663="Rural",N663*1.1,N663)</f>
        <v>96180</v>
      </c>
      <c r="P663" s="3">
        <v>5</v>
      </c>
    </row>
    <row r="664" spans="1:16" x14ac:dyDescent="0.25">
      <c r="A664" s="2" t="s">
        <v>16</v>
      </c>
      <c r="B664" s="2">
        <v>620045400</v>
      </c>
      <c r="C664" s="2" t="s">
        <v>2843</v>
      </c>
      <c r="D664" s="2" t="s">
        <v>11</v>
      </c>
      <c r="E664" s="2" t="str">
        <f>UPPER(Padron_Establecimiento[[#This Row],[Sector]])</f>
        <v>ESTATAL</v>
      </c>
      <c r="F664" s="2" t="s">
        <v>23</v>
      </c>
      <c r="G664" s="2" t="s">
        <v>2844</v>
      </c>
      <c r="H664" s="2" t="s">
        <v>19</v>
      </c>
      <c r="I664" s="2">
        <v>2931</v>
      </c>
      <c r="J664" s="3" t="s">
        <v>2845</v>
      </c>
      <c r="K664" s="4">
        <v>24065</v>
      </c>
      <c r="L664" s="2">
        <v>4632</v>
      </c>
      <c r="M664">
        <f>IF(L664&lt;&gt;"", L664, "")</f>
        <v>4632</v>
      </c>
      <c r="N664" s="5">
        <f>IF(L664&lt;&gt;"", L664*20, "")</f>
        <v>92640</v>
      </c>
      <c r="O664" s="5">
        <f>IF(F664="Rural",N664*1.1,N664)</f>
        <v>92640</v>
      </c>
      <c r="P664" s="3">
        <v>8</v>
      </c>
    </row>
    <row r="665" spans="1:16" x14ac:dyDescent="0.25">
      <c r="A665" s="2" t="s">
        <v>16</v>
      </c>
      <c r="B665" s="2">
        <v>620017100</v>
      </c>
      <c r="C665" s="2" t="s">
        <v>3156</v>
      </c>
      <c r="D665" s="2" t="s">
        <v>11</v>
      </c>
      <c r="E665" s="2" t="str">
        <f>UPPER(Padron_Establecimiento[[#This Row],[Sector]])</f>
        <v>ESTATAL</v>
      </c>
      <c r="F665" s="2" t="s">
        <v>23</v>
      </c>
      <c r="G665" s="2" t="s">
        <v>3157</v>
      </c>
      <c r="H665" s="2" t="s">
        <v>3158</v>
      </c>
      <c r="I665" s="2">
        <v>2940</v>
      </c>
      <c r="J665" s="3" t="s">
        <v>3159</v>
      </c>
      <c r="K665" s="4">
        <v>25209</v>
      </c>
      <c r="L665" s="2">
        <v>2453</v>
      </c>
      <c r="M665">
        <f>IF(L665&lt;&gt;"", L665, "")</f>
        <v>2453</v>
      </c>
      <c r="N665" s="5">
        <f>IF(L665&lt;&gt;"", L665*20, "")</f>
        <v>49060</v>
      </c>
      <c r="O665" s="5">
        <f>IF(F665="Rural",N665*1.1,N665)</f>
        <v>49060</v>
      </c>
      <c r="P665" s="3">
        <v>7</v>
      </c>
    </row>
    <row r="666" spans="1:16" x14ac:dyDescent="0.25">
      <c r="A666" s="2" t="s">
        <v>16</v>
      </c>
      <c r="B666" s="2">
        <v>620053700</v>
      </c>
      <c r="C666" s="2" t="s">
        <v>3178</v>
      </c>
      <c r="D666" s="2" t="s">
        <v>11</v>
      </c>
      <c r="E666" s="2" t="str">
        <f>UPPER(Padron_Establecimiento[[#This Row],[Sector]])</f>
        <v>ESTATAL</v>
      </c>
      <c r="F666" s="2" t="s">
        <v>23</v>
      </c>
      <c r="G666" s="2" t="s">
        <v>3179</v>
      </c>
      <c r="H666" s="2" t="s">
        <v>19</v>
      </c>
      <c r="I666" s="2">
        <v>2931</v>
      </c>
      <c r="J666" s="3" t="s">
        <v>3180</v>
      </c>
      <c r="K666" s="4">
        <v>31527</v>
      </c>
      <c r="L666" s="2">
        <v>4157</v>
      </c>
      <c r="M666">
        <f>IF(L666&lt;&gt;"", L666, "")</f>
        <v>4157</v>
      </c>
      <c r="N666" s="5">
        <f>IF(L666&lt;&gt;"", L666*20, "")</f>
        <v>83140</v>
      </c>
      <c r="O666" s="5">
        <f>IF(F666="Rural",N666*1.1,N666)</f>
        <v>83140</v>
      </c>
      <c r="P666" s="3">
        <v>5</v>
      </c>
    </row>
    <row r="667" spans="1:16" x14ac:dyDescent="0.25">
      <c r="A667" s="2" t="s">
        <v>43</v>
      </c>
      <c r="B667" s="2">
        <v>660112800</v>
      </c>
      <c r="C667" s="2" t="s">
        <v>44</v>
      </c>
      <c r="D667" s="2" t="s">
        <v>11</v>
      </c>
      <c r="E667" s="2" t="str">
        <f>UPPER(Padron_Establecimiento[[#This Row],[Sector]])</f>
        <v>ESTATAL</v>
      </c>
      <c r="F667" s="2" t="s">
        <v>12</v>
      </c>
      <c r="G667" s="2" t="s">
        <v>45</v>
      </c>
      <c r="H667" s="2" t="s">
        <v>46</v>
      </c>
      <c r="I667" s="2"/>
      <c r="J667" s="3" t="s">
        <v>15</v>
      </c>
      <c r="K667" s="4">
        <v>18817</v>
      </c>
      <c r="L667" s="2">
        <v>3564</v>
      </c>
      <c r="M667">
        <f>IF(L667&lt;&gt;"", L667, "")</f>
        <v>3564</v>
      </c>
      <c r="N667" s="5">
        <f>IF(L667&lt;&gt;"", L667*20, "")</f>
        <v>71280</v>
      </c>
      <c r="O667" s="5">
        <f>IF(F667="Rural",N667*1.1,N667)</f>
        <v>78408</v>
      </c>
      <c r="P667" s="3">
        <v>10</v>
      </c>
    </row>
    <row r="668" spans="1:16" x14ac:dyDescent="0.25">
      <c r="A668" s="2" t="s">
        <v>43</v>
      </c>
      <c r="B668" s="2">
        <v>660024800</v>
      </c>
      <c r="C668" s="2" t="s">
        <v>52</v>
      </c>
      <c r="D668" s="2" t="s">
        <v>11</v>
      </c>
      <c r="E668" s="2" t="str">
        <f>UPPER(Padron_Establecimiento[[#This Row],[Sector]])</f>
        <v>ESTATAL</v>
      </c>
      <c r="F668" s="2" t="s">
        <v>12</v>
      </c>
      <c r="G668" s="2" t="s">
        <v>53</v>
      </c>
      <c r="H668" s="2" t="s">
        <v>54</v>
      </c>
      <c r="I668" s="2">
        <v>3873</v>
      </c>
      <c r="J668" s="3" t="s">
        <v>55</v>
      </c>
      <c r="K668" s="4">
        <v>27940</v>
      </c>
      <c r="L668" s="2">
        <v>2247</v>
      </c>
      <c r="M668">
        <f>IF(L668&lt;&gt;"", L668, "")</f>
        <v>2247</v>
      </c>
      <c r="N668" s="5">
        <f>IF(L668&lt;&gt;"", L668*20, "")</f>
        <v>44940</v>
      </c>
      <c r="O668" s="5">
        <f>IF(F668="Rural",N668*1.1,N668)</f>
        <v>49434.000000000007</v>
      </c>
      <c r="P668" s="3">
        <v>3</v>
      </c>
    </row>
    <row r="669" spans="1:16" x14ac:dyDescent="0.25">
      <c r="A669" s="2" t="s">
        <v>43</v>
      </c>
      <c r="B669" s="2">
        <v>660044300</v>
      </c>
      <c r="C669" s="2" t="s">
        <v>174</v>
      </c>
      <c r="D669" s="2" t="s">
        <v>11</v>
      </c>
      <c r="E669" s="2" t="str">
        <f>UPPER(Padron_Establecimiento[[#This Row],[Sector]])</f>
        <v>ESTATAL</v>
      </c>
      <c r="F669" s="2" t="s">
        <v>12</v>
      </c>
      <c r="G669" s="2" t="s">
        <v>175</v>
      </c>
      <c r="H669" s="2" t="s">
        <v>176</v>
      </c>
      <c r="I669" s="2"/>
      <c r="J669" s="3" t="s">
        <v>15</v>
      </c>
      <c r="K669" s="4">
        <v>21295</v>
      </c>
      <c r="L669" s="2">
        <v>4678</v>
      </c>
      <c r="M669">
        <f>IF(L669&lt;&gt;"", L669, "")</f>
        <v>4678</v>
      </c>
      <c r="N669" s="5">
        <f>IF(L669&lt;&gt;"", L669*20, "")</f>
        <v>93560</v>
      </c>
      <c r="O669" s="5">
        <f>IF(F669="Rural",N669*1.1,N669)</f>
        <v>102916.00000000001</v>
      </c>
      <c r="P669" s="3">
        <v>3</v>
      </c>
    </row>
    <row r="670" spans="1:16" x14ac:dyDescent="0.25">
      <c r="A670" s="2" t="s">
        <v>43</v>
      </c>
      <c r="B670" s="2">
        <v>660017000</v>
      </c>
      <c r="C670" s="2" t="s">
        <v>289</v>
      </c>
      <c r="D670" s="2" t="s">
        <v>11</v>
      </c>
      <c r="E670" s="2" t="str">
        <f>UPPER(Padron_Establecimiento[[#This Row],[Sector]])</f>
        <v>ESTATAL</v>
      </c>
      <c r="F670" s="2" t="s">
        <v>12</v>
      </c>
      <c r="G670" s="2" t="s">
        <v>290</v>
      </c>
      <c r="H670" s="2" t="s">
        <v>291</v>
      </c>
      <c r="I670" s="2"/>
      <c r="J670" s="3" t="s">
        <v>15</v>
      </c>
      <c r="K670" s="4">
        <v>27397</v>
      </c>
      <c r="L670" s="2">
        <v>2835</v>
      </c>
      <c r="M670">
        <f>IF(L670&lt;&gt;"", L670, "")</f>
        <v>2835</v>
      </c>
      <c r="N670" s="5">
        <f>IF(L670&lt;&gt;"", L670*20, "")</f>
        <v>56700</v>
      </c>
      <c r="O670" s="5">
        <f>IF(F670="Rural",N670*1.1,N670)</f>
        <v>62370.000000000007</v>
      </c>
      <c r="P670" s="3">
        <v>9</v>
      </c>
    </row>
    <row r="671" spans="1:16" x14ac:dyDescent="0.25">
      <c r="A671" s="2" t="s">
        <v>43</v>
      </c>
      <c r="B671" s="2">
        <v>660019200</v>
      </c>
      <c r="C671" s="2" t="s">
        <v>361</v>
      </c>
      <c r="D671" s="2" t="s">
        <v>11</v>
      </c>
      <c r="E671" s="2" t="str">
        <f>UPPER(Padron_Establecimiento[[#This Row],[Sector]])</f>
        <v>ESTATAL</v>
      </c>
      <c r="F671" s="2" t="s">
        <v>12</v>
      </c>
      <c r="G671" s="2" t="s">
        <v>362</v>
      </c>
      <c r="H671" s="2" t="s">
        <v>363</v>
      </c>
      <c r="I671" s="2">
        <v>387</v>
      </c>
      <c r="J671" s="3" t="s">
        <v>364</v>
      </c>
      <c r="K671" s="4">
        <v>31453</v>
      </c>
      <c r="L671" s="2">
        <v>1514</v>
      </c>
      <c r="M671">
        <f>IF(L671&lt;&gt;"", L671, "")</f>
        <v>1514</v>
      </c>
      <c r="N671" s="5">
        <f>IF(L671&lt;&gt;"", L671*20, "")</f>
        <v>30280</v>
      </c>
      <c r="O671" s="5">
        <f>IF(F671="Rural",N671*1.1,N671)</f>
        <v>33308</v>
      </c>
      <c r="P671" s="3">
        <v>6</v>
      </c>
    </row>
    <row r="672" spans="1:16" x14ac:dyDescent="0.25">
      <c r="A672" s="2" t="s">
        <v>43</v>
      </c>
      <c r="B672" s="2">
        <v>660075900</v>
      </c>
      <c r="C672" s="2" t="s">
        <v>500</v>
      </c>
      <c r="D672" s="2" t="s">
        <v>11</v>
      </c>
      <c r="E672" s="2" t="str">
        <f>UPPER(Padron_Establecimiento[[#This Row],[Sector]])</f>
        <v>ESTATAL</v>
      </c>
      <c r="F672" s="2" t="s">
        <v>12</v>
      </c>
      <c r="G672" s="2" t="s">
        <v>501</v>
      </c>
      <c r="H672" s="2" t="s">
        <v>502</v>
      </c>
      <c r="I672" s="2"/>
      <c r="J672" s="3" t="s">
        <v>15</v>
      </c>
      <c r="K672" s="4">
        <v>18686</v>
      </c>
      <c r="L672" s="2">
        <v>3926</v>
      </c>
      <c r="M672">
        <f>IF(L672&lt;&gt;"", L672, "")</f>
        <v>3926</v>
      </c>
      <c r="N672" s="5">
        <f>IF(L672&lt;&gt;"", L672*20, "")</f>
        <v>78520</v>
      </c>
      <c r="O672" s="5">
        <f>IF(F672="Rural",N672*1.1,N672)</f>
        <v>86372</v>
      </c>
      <c r="P672" s="3">
        <v>5</v>
      </c>
    </row>
    <row r="673" spans="1:16" x14ac:dyDescent="0.25">
      <c r="A673" s="2" t="s">
        <v>43</v>
      </c>
      <c r="B673" s="2">
        <v>660052600</v>
      </c>
      <c r="C673" s="2" t="s">
        <v>892</v>
      </c>
      <c r="D673" s="2" t="s">
        <v>11</v>
      </c>
      <c r="E673" s="2" t="str">
        <f>UPPER(Padron_Establecimiento[[#This Row],[Sector]])</f>
        <v>ESTATAL</v>
      </c>
      <c r="F673" s="2" t="s">
        <v>23</v>
      </c>
      <c r="G673" s="2" t="s">
        <v>893</v>
      </c>
      <c r="H673" s="2" t="s">
        <v>894</v>
      </c>
      <c r="I673" s="2">
        <v>387</v>
      </c>
      <c r="J673" s="3" t="s">
        <v>895</v>
      </c>
      <c r="K673" s="4">
        <v>29997</v>
      </c>
      <c r="L673" s="2">
        <v>2075</v>
      </c>
      <c r="M673">
        <f>IF(L673&lt;&gt;"", L673, "")</f>
        <v>2075</v>
      </c>
      <c r="N673" s="5">
        <f>IF(L673&lt;&gt;"", L673*20, "")</f>
        <v>41500</v>
      </c>
      <c r="O673" s="5">
        <f>IF(F673="Rural",N673*1.1,N673)</f>
        <v>41500</v>
      </c>
      <c r="P673" s="3">
        <v>5</v>
      </c>
    </row>
    <row r="674" spans="1:16" x14ac:dyDescent="0.25">
      <c r="A674" s="2" t="s">
        <v>43</v>
      </c>
      <c r="B674" s="2">
        <v>660012200</v>
      </c>
      <c r="C674" s="2" t="s">
        <v>1297</v>
      </c>
      <c r="D674" s="2" t="s">
        <v>11</v>
      </c>
      <c r="E674" s="2" t="str">
        <f>UPPER(Padron_Establecimiento[[#This Row],[Sector]])</f>
        <v>ESTATAL</v>
      </c>
      <c r="F674" s="2" t="s">
        <v>23</v>
      </c>
      <c r="G674" s="2" t="s">
        <v>1298</v>
      </c>
      <c r="H674" s="2" t="s">
        <v>1299</v>
      </c>
      <c r="I674" s="2">
        <v>3876</v>
      </c>
      <c r="J674" s="3" t="s">
        <v>1300</v>
      </c>
      <c r="K674" s="4">
        <v>19947</v>
      </c>
      <c r="L674" s="2">
        <v>3772</v>
      </c>
      <c r="M674">
        <f>IF(L674&lt;&gt;"", L674, "")</f>
        <v>3772</v>
      </c>
      <c r="N674" s="5">
        <f>IF(L674&lt;&gt;"", L674*20, "")</f>
        <v>75440</v>
      </c>
      <c r="O674" s="5">
        <f>IF(F674="Rural",N674*1.1,N674)</f>
        <v>75440</v>
      </c>
      <c r="P674" s="3">
        <v>7</v>
      </c>
    </row>
    <row r="675" spans="1:16" x14ac:dyDescent="0.25">
      <c r="A675" s="2" t="s">
        <v>43</v>
      </c>
      <c r="B675" s="2">
        <v>660061700</v>
      </c>
      <c r="C675" s="2" t="s">
        <v>1623</v>
      </c>
      <c r="D675" s="2" t="s">
        <v>11</v>
      </c>
      <c r="E675" s="2" t="str">
        <f>UPPER(Padron_Establecimiento[[#This Row],[Sector]])</f>
        <v>ESTATAL</v>
      </c>
      <c r="F675" s="2" t="s">
        <v>23</v>
      </c>
      <c r="G675" s="2" t="s">
        <v>1624</v>
      </c>
      <c r="H675" s="2" t="s">
        <v>1625</v>
      </c>
      <c r="I675" s="2">
        <v>3878</v>
      </c>
      <c r="J675" s="3" t="s">
        <v>1626</v>
      </c>
      <c r="K675" s="4">
        <v>30262</v>
      </c>
      <c r="L675" s="2">
        <v>1891</v>
      </c>
      <c r="M675">
        <f>IF(L675&lt;&gt;"", L675, "")</f>
        <v>1891</v>
      </c>
      <c r="N675" s="5">
        <f>IF(L675&lt;&gt;"", L675*20, "")</f>
        <v>37820</v>
      </c>
      <c r="O675" s="5">
        <f>IF(F675="Rural",N675*1.1,N675)</f>
        <v>37820</v>
      </c>
      <c r="P675" s="3">
        <v>5</v>
      </c>
    </row>
    <row r="676" spans="1:16" x14ac:dyDescent="0.25">
      <c r="A676" s="2" t="s">
        <v>43</v>
      </c>
      <c r="B676" s="2">
        <v>660085900</v>
      </c>
      <c r="C676" s="2" t="s">
        <v>1666</v>
      </c>
      <c r="D676" s="2" t="s">
        <v>11</v>
      </c>
      <c r="E676" s="2" t="str">
        <f>UPPER(Padron_Establecimiento[[#This Row],[Sector]])</f>
        <v>ESTATAL</v>
      </c>
      <c r="F676" s="2" t="s">
        <v>12</v>
      </c>
      <c r="G676" s="2" t="s">
        <v>1667</v>
      </c>
      <c r="H676" s="2" t="s">
        <v>363</v>
      </c>
      <c r="I676" s="2">
        <v>3873</v>
      </c>
      <c r="J676" s="3" t="s">
        <v>1668</v>
      </c>
      <c r="K676" s="4">
        <v>29797</v>
      </c>
      <c r="L676" s="2">
        <v>2272</v>
      </c>
      <c r="M676">
        <f>IF(L676&lt;&gt;"", L676, "")</f>
        <v>2272</v>
      </c>
      <c r="N676" s="5">
        <f>IF(L676&lt;&gt;"", L676*20, "")</f>
        <v>45440</v>
      </c>
      <c r="O676" s="5">
        <f>IF(F676="Rural",N676*1.1,N676)</f>
        <v>49984.000000000007</v>
      </c>
      <c r="P676" s="3">
        <v>6</v>
      </c>
    </row>
    <row r="677" spans="1:16" x14ac:dyDescent="0.25">
      <c r="A677" s="2" t="s">
        <v>43</v>
      </c>
      <c r="B677" s="2">
        <v>660081300</v>
      </c>
      <c r="C677" s="2" t="s">
        <v>1786</v>
      </c>
      <c r="D677" s="2" t="s">
        <v>11</v>
      </c>
      <c r="E677" s="2" t="str">
        <f>UPPER(Padron_Establecimiento[[#This Row],[Sector]])</f>
        <v>ESTATAL</v>
      </c>
      <c r="F677" s="2" t="s">
        <v>23</v>
      </c>
      <c r="G677" s="2" t="s">
        <v>1787</v>
      </c>
      <c r="H677" s="2" t="s">
        <v>894</v>
      </c>
      <c r="I677" s="2">
        <v>387</v>
      </c>
      <c r="J677" s="3" t="s">
        <v>1788</v>
      </c>
      <c r="K677" s="4">
        <v>30164</v>
      </c>
      <c r="L677" s="2">
        <v>2586</v>
      </c>
      <c r="M677">
        <f>IF(L677&lt;&gt;"", L677, "")</f>
        <v>2586</v>
      </c>
      <c r="N677" s="5">
        <f>IF(L677&lt;&gt;"", L677*20, "")</f>
        <v>51720</v>
      </c>
      <c r="O677" s="5">
        <f>IF(F677="Rural",N677*1.1,N677)</f>
        <v>51720</v>
      </c>
      <c r="P677" s="3">
        <v>6</v>
      </c>
    </row>
    <row r="678" spans="1:16" x14ac:dyDescent="0.25">
      <c r="A678" s="2" t="s">
        <v>43</v>
      </c>
      <c r="B678" s="2">
        <v>660160501</v>
      </c>
      <c r="C678" s="2" t="s">
        <v>2111</v>
      </c>
      <c r="D678" s="2" t="s">
        <v>11</v>
      </c>
      <c r="E678" s="2" t="str">
        <f>UPPER(Padron_Establecimiento[[#This Row],[Sector]])</f>
        <v>ESTATAL</v>
      </c>
      <c r="F678" s="2" t="s">
        <v>23</v>
      </c>
      <c r="G678" s="2" t="s">
        <v>2112</v>
      </c>
      <c r="H678" s="2" t="s">
        <v>894</v>
      </c>
      <c r="I678" s="2">
        <v>387</v>
      </c>
      <c r="J678" s="3" t="s">
        <v>2113</v>
      </c>
      <c r="K678" s="4">
        <v>27624</v>
      </c>
      <c r="L678" s="2">
        <v>2138</v>
      </c>
      <c r="M678">
        <f>IF(L678&lt;&gt;"", L678, "")</f>
        <v>2138</v>
      </c>
      <c r="N678" s="5">
        <f>IF(L678&lt;&gt;"", L678*20, "")</f>
        <v>42760</v>
      </c>
      <c r="O678" s="5">
        <f>IF(F678="Rural",N678*1.1,N678)</f>
        <v>42760</v>
      </c>
      <c r="P678" s="3">
        <v>4</v>
      </c>
    </row>
    <row r="679" spans="1:16" x14ac:dyDescent="0.25">
      <c r="A679" s="2" t="s">
        <v>43</v>
      </c>
      <c r="B679" s="2">
        <v>660088400</v>
      </c>
      <c r="C679" s="2" t="s">
        <v>2198</v>
      </c>
      <c r="D679" s="2" t="s">
        <v>11</v>
      </c>
      <c r="E679" s="2" t="str">
        <f>UPPER(Padron_Establecimiento[[#This Row],[Sector]])</f>
        <v>ESTATAL</v>
      </c>
      <c r="F679" s="2" t="s">
        <v>12</v>
      </c>
      <c r="G679" s="2" t="s">
        <v>2199</v>
      </c>
      <c r="H679" s="2" t="s">
        <v>2200</v>
      </c>
      <c r="I679" s="2">
        <v>3876</v>
      </c>
      <c r="J679" s="3" t="s">
        <v>2201</v>
      </c>
      <c r="K679" s="4">
        <v>23330</v>
      </c>
      <c r="L679" s="2">
        <v>3483</v>
      </c>
      <c r="M679">
        <f>IF(L679&lt;&gt;"", L679, "")</f>
        <v>3483</v>
      </c>
      <c r="N679" s="5">
        <f>IF(L679&lt;&gt;"", L679*20, "")</f>
        <v>69660</v>
      </c>
      <c r="O679" s="5">
        <f>IF(F679="Rural",N679*1.1,N679)</f>
        <v>76626</v>
      </c>
      <c r="P679" s="3">
        <v>5</v>
      </c>
    </row>
    <row r="680" spans="1:16" x14ac:dyDescent="0.25">
      <c r="A680" s="2" t="s">
        <v>43</v>
      </c>
      <c r="B680" s="2">
        <v>660151400</v>
      </c>
      <c r="C680" s="2" t="s">
        <v>2253</v>
      </c>
      <c r="D680" s="2" t="s">
        <v>11</v>
      </c>
      <c r="E680" s="2" t="str">
        <f>UPPER(Padron_Establecimiento[[#This Row],[Sector]])</f>
        <v>ESTATAL</v>
      </c>
      <c r="F680" s="2" t="s">
        <v>12</v>
      </c>
      <c r="G680" s="2" t="s">
        <v>2254</v>
      </c>
      <c r="H680" s="2" t="s">
        <v>363</v>
      </c>
      <c r="I680" s="2"/>
      <c r="J680" s="3" t="s">
        <v>15</v>
      </c>
      <c r="K680" s="4">
        <v>31981</v>
      </c>
      <c r="L680" s="2">
        <v>2419</v>
      </c>
      <c r="M680">
        <f>IF(L680&lt;&gt;"", L680, "")</f>
        <v>2419</v>
      </c>
      <c r="N680" s="5">
        <f>IF(L680&lt;&gt;"", L680*20, "")</f>
        <v>48380</v>
      </c>
      <c r="O680" s="5">
        <f>IF(F680="Rural",N680*1.1,N680)</f>
        <v>53218.000000000007</v>
      </c>
      <c r="P680" s="3">
        <v>10</v>
      </c>
    </row>
    <row r="681" spans="1:16" x14ac:dyDescent="0.25">
      <c r="A681" s="2" t="s">
        <v>43</v>
      </c>
      <c r="B681" s="2">
        <v>660153500</v>
      </c>
      <c r="C681" s="2" t="s">
        <v>2331</v>
      </c>
      <c r="D681" s="2" t="s">
        <v>11</v>
      </c>
      <c r="E681" s="2" t="str">
        <f>UPPER(Padron_Establecimiento[[#This Row],[Sector]])</f>
        <v>ESTATAL</v>
      </c>
      <c r="F681" s="2" t="s">
        <v>12</v>
      </c>
      <c r="G681" s="2" t="s">
        <v>2332</v>
      </c>
      <c r="H681" s="2" t="s">
        <v>1299</v>
      </c>
      <c r="I681" s="2">
        <v>3876</v>
      </c>
      <c r="J681" s="3" t="s">
        <v>2333</v>
      </c>
      <c r="K681" s="4">
        <v>29227</v>
      </c>
      <c r="L681" s="2">
        <v>1928</v>
      </c>
      <c r="M681">
        <f>IF(L681&lt;&gt;"", L681, "")</f>
        <v>1928</v>
      </c>
      <c r="N681" s="5">
        <f>IF(L681&lt;&gt;"", L681*20, "")</f>
        <v>38560</v>
      </c>
      <c r="O681" s="5">
        <f>IF(F681="Rural",N681*1.1,N681)</f>
        <v>42416</v>
      </c>
      <c r="P681" s="3">
        <v>4</v>
      </c>
    </row>
    <row r="682" spans="1:16" x14ac:dyDescent="0.25">
      <c r="A682" s="2" t="s">
        <v>43</v>
      </c>
      <c r="B682" s="2">
        <v>660030900</v>
      </c>
      <c r="C682" s="2" t="s">
        <v>2423</v>
      </c>
      <c r="D682" s="2" t="s">
        <v>11</v>
      </c>
      <c r="E682" s="2" t="str">
        <f>UPPER(Padron_Establecimiento[[#This Row],[Sector]])</f>
        <v>ESTATAL</v>
      </c>
      <c r="F682" s="2" t="s">
        <v>23</v>
      </c>
      <c r="G682" s="2" t="s">
        <v>2424</v>
      </c>
      <c r="H682" s="2" t="s">
        <v>2425</v>
      </c>
      <c r="I682" s="2">
        <v>387</v>
      </c>
      <c r="J682" s="3" t="s">
        <v>2426</v>
      </c>
      <c r="K682" s="4">
        <v>31706</v>
      </c>
      <c r="L682" s="2">
        <v>3924</v>
      </c>
      <c r="M682">
        <f>IF(L682&lt;&gt;"", L682, "")</f>
        <v>3924</v>
      </c>
      <c r="N682" s="5">
        <f>IF(L682&lt;&gt;"", L682*20, "")</f>
        <v>78480</v>
      </c>
      <c r="O682" s="5">
        <f>IF(F682="Rural",N682*1.1,N682)</f>
        <v>78480</v>
      </c>
      <c r="P682" s="3">
        <v>8</v>
      </c>
    </row>
    <row r="683" spans="1:16" x14ac:dyDescent="0.25">
      <c r="A683" s="2" t="s">
        <v>43</v>
      </c>
      <c r="B683" s="2">
        <v>660102300</v>
      </c>
      <c r="C683" s="2" t="s">
        <v>2491</v>
      </c>
      <c r="D683" s="2" t="s">
        <v>11</v>
      </c>
      <c r="E683" s="2" t="str">
        <f>UPPER(Padron_Establecimiento[[#This Row],[Sector]])</f>
        <v>ESTATAL</v>
      </c>
      <c r="F683" s="2" t="s">
        <v>12</v>
      </c>
      <c r="G683" s="2" t="s">
        <v>2492</v>
      </c>
      <c r="H683" s="2" t="s">
        <v>2493</v>
      </c>
      <c r="I683" s="2">
        <v>387</v>
      </c>
      <c r="J683" s="3" t="s">
        <v>2494</v>
      </c>
      <c r="K683" s="4">
        <v>19937</v>
      </c>
      <c r="L683" s="2">
        <v>4975</v>
      </c>
      <c r="M683">
        <f>IF(L683&lt;&gt;"", L683, "")</f>
        <v>4975</v>
      </c>
      <c r="N683" s="5">
        <f>IF(L683&lt;&gt;"", L683*20, "")</f>
        <v>99500</v>
      </c>
      <c r="O683" s="5">
        <f>IF(F683="Rural",N683*1.1,N683)</f>
        <v>109450.00000000001</v>
      </c>
      <c r="P683" s="3">
        <v>7</v>
      </c>
    </row>
    <row r="684" spans="1:16" x14ac:dyDescent="0.25">
      <c r="A684" s="2" t="s">
        <v>43</v>
      </c>
      <c r="B684" s="2">
        <v>660134005</v>
      </c>
      <c r="C684" s="2" t="s">
        <v>2597</v>
      </c>
      <c r="D684" s="2" t="s">
        <v>11</v>
      </c>
      <c r="E684" s="2" t="str">
        <f>UPPER(Padron_Establecimiento[[#This Row],[Sector]])</f>
        <v>ESTATAL</v>
      </c>
      <c r="F684" s="2" t="s">
        <v>23</v>
      </c>
      <c r="G684" s="2" t="s">
        <v>2598</v>
      </c>
      <c r="H684" s="2" t="s">
        <v>2599</v>
      </c>
      <c r="I684" s="2"/>
      <c r="J684" s="3" t="s">
        <v>15</v>
      </c>
      <c r="K684" s="4">
        <v>21873</v>
      </c>
      <c r="L684" s="2">
        <v>3269</v>
      </c>
      <c r="M684">
        <f>IF(L684&lt;&gt;"", L684, "")</f>
        <v>3269</v>
      </c>
      <c r="N684" s="5">
        <f>IF(L684&lt;&gt;"", L684*20, "")</f>
        <v>65380</v>
      </c>
      <c r="O684" s="5">
        <f>IF(F684="Rural",N684*1.1,N684)</f>
        <v>65380</v>
      </c>
      <c r="P684" s="3">
        <v>3</v>
      </c>
    </row>
    <row r="685" spans="1:16" x14ac:dyDescent="0.25">
      <c r="A685" s="2" t="s">
        <v>43</v>
      </c>
      <c r="B685" s="2">
        <v>660030100</v>
      </c>
      <c r="C685" s="2" t="s">
        <v>2704</v>
      </c>
      <c r="D685" s="2" t="s">
        <v>11</v>
      </c>
      <c r="E685" s="2" t="str">
        <f>UPPER(Padron_Establecimiento[[#This Row],[Sector]])</f>
        <v>ESTATAL</v>
      </c>
      <c r="F685" s="2" t="s">
        <v>23</v>
      </c>
      <c r="G685" s="2" t="s">
        <v>2705</v>
      </c>
      <c r="H685" s="2" t="s">
        <v>291</v>
      </c>
      <c r="I685" s="2">
        <v>3873</v>
      </c>
      <c r="J685" s="3" t="s">
        <v>2706</v>
      </c>
      <c r="K685" s="4">
        <v>21129</v>
      </c>
      <c r="L685" s="2">
        <v>2615</v>
      </c>
      <c r="M685">
        <f>IF(L685&lt;&gt;"", L685, "")</f>
        <v>2615</v>
      </c>
      <c r="N685" s="5">
        <f>IF(L685&lt;&gt;"", L685*20, "")</f>
        <v>52300</v>
      </c>
      <c r="O685" s="5">
        <f>IF(F685="Rural",N685*1.1,N685)</f>
        <v>52300</v>
      </c>
      <c r="P685" s="3">
        <v>5</v>
      </c>
    </row>
    <row r="686" spans="1:16" x14ac:dyDescent="0.25">
      <c r="A686" s="2" t="s">
        <v>43</v>
      </c>
      <c r="B686" s="2">
        <v>660118900</v>
      </c>
      <c r="C686" s="2" t="s">
        <v>2727</v>
      </c>
      <c r="D686" s="2" t="s">
        <v>11</v>
      </c>
      <c r="E686" s="2" t="str">
        <f>UPPER(Padron_Establecimiento[[#This Row],[Sector]])</f>
        <v>ESTATAL</v>
      </c>
      <c r="F686" s="2" t="s">
        <v>23</v>
      </c>
      <c r="G686" s="2" t="s">
        <v>2728</v>
      </c>
      <c r="H686" s="2" t="s">
        <v>2425</v>
      </c>
      <c r="I686" s="2">
        <v>387</v>
      </c>
      <c r="J686" s="3" t="s">
        <v>2729</v>
      </c>
      <c r="K686" s="4">
        <v>28677</v>
      </c>
      <c r="L686" s="2">
        <v>3075</v>
      </c>
      <c r="M686">
        <f>IF(L686&lt;&gt;"", L686, "")</f>
        <v>3075</v>
      </c>
      <c r="N686" s="5">
        <f>IF(L686&lt;&gt;"", L686*20, "")</f>
        <v>61500</v>
      </c>
      <c r="O686" s="5">
        <f>IF(F686="Rural",N686*1.1,N686)</f>
        <v>61500</v>
      </c>
      <c r="P686" s="3">
        <v>7</v>
      </c>
    </row>
    <row r="687" spans="1:16" x14ac:dyDescent="0.25">
      <c r="A687" s="2" t="s">
        <v>43</v>
      </c>
      <c r="B687" s="2">
        <v>660116900</v>
      </c>
      <c r="C687" s="2" t="s">
        <v>2812</v>
      </c>
      <c r="D687" s="2" t="s">
        <v>11</v>
      </c>
      <c r="E687" s="2" t="str">
        <f>UPPER(Padron_Establecimiento[[#This Row],[Sector]])</f>
        <v>ESTATAL</v>
      </c>
      <c r="F687" s="2" t="s">
        <v>23</v>
      </c>
      <c r="G687" s="2" t="s">
        <v>2813</v>
      </c>
      <c r="H687" s="2" t="s">
        <v>54</v>
      </c>
      <c r="I687" s="2"/>
      <c r="J687" s="3" t="s">
        <v>15</v>
      </c>
      <c r="K687" s="4">
        <v>27486</v>
      </c>
      <c r="L687" s="2">
        <v>2160</v>
      </c>
      <c r="M687">
        <f>IF(L687&lt;&gt;"", L687, "")</f>
        <v>2160</v>
      </c>
      <c r="N687" s="5">
        <f>IF(L687&lt;&gt;"", L687*20, "")</f>
        <v>43200</v>
      </c>
      <c r="O687" s="5">
        <f>IF(F687="Rural",N687*1.1,N687)</f>
        <v>43200</v>
      </c>
      <c r="P687" s="3">
        <v>4</v>
      </c>
    </row>
    <row r="688" spans="1:16" x14ac:dyDescent="0.25">
      <c r="A688" s="2" t="s">
        <v>43</v>
      </c>
      <c r="B688" s="2">
        <v>660057600</v>
      </c>
      <c r="C688" s="2" t="s">
        <v>3028</v>
      </c>
      <c r="D688" s="2" t="s">
        <v>11</v>
      </c>
      <c r="E688" s="2" t="str">
        <f>UPPER(Padron_Establecimiento[[#This Row],[Sector]])</f>
        <v>ESTATAL</v>
      </c>
      <c r="F688" s="2" t="s">
        <v>23</v>
      </c>
      <c r="G688" s="2" t="s">
        <v>1624</v>
      </c>
      <c r="H688" s="2" t="s">
        <v>1625</v>
      </c>
      <c r="I688" s="2">
        <v>3878</v>
      </c>
      <c r="J688" s="3" t="s">
        <v>3029</v>
      </c>
      <c r="K688" s="4">
        <v>22589</v>
      </c>
      <c r="L688" s="2">
        <v>4655</v>
      </c>
      <c r="M688">
        <f>IF(L688&lt;&gt;"", L688, "")</f>
        <v>4655</v>
      </c>
      <c r="N688" s="5">
        <f>IF(L688&lt;&gt;"", L688*20, "")</f>
        <v>93100</v>
      </c>
      <c r="O688" s="5">
        <f>IF(F688="Rural",N688*1.1,N688)</f>
        <v>93100</v>
      </c>
      <c r="P688" s="3">
        <v>9</v>
      </c>
    </row>
    <row r="689" spans="1:16" x14ac:dyDescent="0.25">
      <c r="A689" s="2" t="s">
        <v>43</v>
      </c>
      <c r="B689" s="2">
        <v>660134702</v>
      </c>
      <c r="C689" s="2" t="s">
        <v>3291</v>
      </c>
      <c r="D689" s="2" t="s">
        <v>11</v>
      </c>
      <c r="E689" s="2" t="str">
        <f>UPPER(Padron_Establecimiento[[#This Row],[Sector]])</f>
        <v>ESTATAL</v>
      </c>
      <c r="F689" s="2" t="s">
        <v>23</v>
      </c>
      <c r="G689" s="2" t="s">
        <v>3292</v>
      </c>
      <c r="H689" s="2" t="s">
        <v>2425</v>
      </c>
      <c r="I689" s="2">
        <v>387</v>
      </c>
      <c r="J689" s="3" t="s">
        <v>3293</v>
      </c>
      <c r="K689" s="4">
        <v>22233</v>
      </c>
      <c r="L689" s="2">
        <v>3462</v>
      </c>
      <c r="M689">
        <f>IF(L689&lt;&gt;"", L689, "")</f>
        <v>3462</v>
      </c>
      <c r="N689" s="5">
        <f>IF(L689&lt;&gt;"", L689*20, "")</f>
        <v>69240</v>
      </c>
      <c r="O689" s="5">
        <f>IF(F689="Rural",N689*1.1,N689)</f>
        <v>69240</v>
      </c>
      <c r="P689" s="3">
        <v>10</v>
      </c>
    </row>
    <row r="690" spans="1:16" x14ac:dyDescent="0.25">
      <c r="A690" s="2" t="s">
        <v>79</v>
      </c>
      <c r="B690" s="2">
        <v>700016201</v>
      </c>
      <c r="C690" s="2" t="s">
        <v>80</v>
      </c>
      <c r="D690" s="2" t="s">
        <v>11</v>
      </c>
      <c r="E690" s="2" t="str">
        <f>UPPER(Padron_Establecimiento[[#This Row],[Sector]])</f>
        <v>ESTATAL</v>
      </c>
      <c r="F690" s="2" t="s">
        <v>23</v>
      </c>
      <c r="G690" s="2" t="s">
        <v>81</v>
      </c>
      <c r="H690" s="2" t="s">
        <v>82</v>
      </c>
      <c r="I690" s="2">
        <v>264</v>
      </c>
      <c r="J690" s="3" t="s">
        <v>83</v>
      </c>
      <c r="K690" s="4">
        <v>22725</v>
      </c>
      <c r="L690" s="2">
        <v>3001</v>
      </c>
      <c r="M690">
        <f>IF(L690&lt;&gt;"", L690, "")</f>
        <v>3001</v>
      </c>
      <c r="N690" s="5">
        <f>IF(L690&lt;&gt;"", L690*20, "")</f>
        <v>60020</v>
      </c>
      <c r="O690" s="5">
        <f>IF(F690="Rural",N690*1.1,N690)</f>
        <v>60020</v>
      </c>
      <c r="P690" s="3">
        <v>7</v>
      </c>
    </row>
    <row r="691" spans="1:16" x14ac:dyDescent="0.25">
      <c r="A691" s="2" t="s">
        <v>79</v>
      </c>
      <c r="B691" s="2">
        <v>700072200</v>
      </c>
      <c r="C691" s="2" t="s">
        <v>215</v>
      </c>
      <c r="D691" s="2" t="s">
        <v>11</v>
      </c>
      <c r="E691" s="2" t="str">
        <f>UPPER(Padron_Establecimiento[[#This Row],[Sector]])</f>
        <v>ESTATAL</v>
      </c>
      <c r="F691" s="2" t="s">
        <v>23</v>
      </c>
      <c r="G691" s="2" t="s">
        <v>216</v>
      </c>
      <c r="H691" s="2" t="s">
        <v>217</v>
      </c>
      <c r="I691" s="2">
        <v>264</v>
      </c>
      <c r="J691" s="3" t="s">
        <v>218</v>
      </c>
      <c r="K691" s="4">
        <v>31770</v>
      </c>
      <c r="L691" s="2">
        <v>3178</v>
      </c>
      <c r="M691">
        <f>IF(L691&lt;&gt;"", L691, "")</f>
        <v>3178</v>
      </c>
      <c r="N691" s="5">
        <f>IF(L691&lt;&gt;"", L691*20, "")</f>
        <v>63560</v>
      </c>
      <c r="O691" s="5">
        <f>IF(F691="Rural",N691*1.1,N691)</f>
        <v>63560</v>
      </c>
      <c r="P691" s="3">
        <v>5</v>
      </c>
    </row>
    <row r="692" spans="1:16" x14ac:dyDescent="0.25">
      <c r="A692" s="2" t="s">
        <v>79</v>
      </c>
      <c r="B692" s="2">
        <v>700063700</v>
      </c>
      <c r="C692" s="2" t="s">
        <v>278</v>
      </c>
      <c r="D692" s="2" t="s">
        <v>11</v>
      </c>
      <c r="E692" s="2" t="str">
        <f>UPPER(Padron_Establecimiento[[#This Row],[Sector]])</f>
        <v>ESTATAL</v>
      </c>
      <c r="F692" s="2" t="s">
        <v>23</v>
      </c>
      <c r="G692" s="2" t="s">
        <v>279</v>
      </c>
      <c r="H692" s="2" t="s">
        <v>280</v>
      </c>
      <c r="I692" s="2"/>
      <c r="J692" s="3" t="s">
        <v>15</v>
      </c>
      <c r="K692" s="4">
        <v>28397</v>
      </c>
      <c r="L692" s="2">
        <v>4461</v>
      </c>
      <c r="M692">
        <f>IF(L692&lt;&gt;"", L692, "")</f>
        <v>4461</v>
      </c>
      <c r="N692" s="5">
        <f>IF(L692&lt;&gt;"", L692*20, "")</f>
        <v>89220</v>
      </c>
      <c r="O692" s="5">
        <f>IF(F692="Rural",N692*1.1,N692)</f>
        <v>89220</v>
      </c>
      <c r="P692" s="3">
        <v>5</v>
      </c>
    </row>
    <row r="693" spans="1:16" x14ac:dyDescent="0.25">
      <c r="A693" s="2" t="s">
        <v>79</v>
      </c>
      <c r="B693" s="2">
        <v>700018600</v>
      </c>
      <c r="C693" s="2" t="s">
        <v>477</v>
      </c>
      <c r="D693" s="2" t="s">
        <v>11</v>
      </c>
      <c r="E693" s="2" t="str">
        <f>UPPER(Padron_Establecimiento[[#This Row],[Sector]])</f>
        <v>ESTATAL</v>
      </c>
      <c r="F693" s="2" t="s">
        <v>12</v>
      </c>
      <c r="G693" s="2" t="s">
        <v>478</v>
      </c>
      <c r="H693" s="2" t="s">
        <v>479</v>
      </c>
      <c r="I693" s="2">
        <v>264</v>
      </c>
      <c r="J693" s="3" t="s">
        <v>480</v>
      </c>
      <c r="K693" s="4">
        <v>25207</v>
      </c>
      <c r="L693" s="2">
        <v>4541</v>
      </c>
      <c r="M693">
        <f>IF(L693&lt;&gt;"", L693, "")</f>
        <v>4541</v>
      </c>
      <c r="N693" s="5">
        <f>IF(L693&lt;&gt;"", L693*20, "")</f>
        <v>90820</v>
      </c>
      <c r="O693" s="5">
        <f>IF(F693="Rural",N693*1.1,N693)</f>
        <v>99902.000000000015</v>
      </c>
      <c r="P693" s="3">
        <v>9</v>
      </c>
    </row>
    <row r="694" spans="1:16" x14ac:dyDescent="0.25">
      <c r="A694" s="2" t="s">
        <v>79</v>
      </c>
      <c r="B694" s="2">
        <v>700006600</v>
      </c>
      <c r="C694" s="2" t="s">
        <v>974</v>
      </c>
      <c r="D694" s="2" t="s">
        <v>11</v>
      </c>
      <c r="E694" s="2" t="str">
        <f>UPPER(Padron_Establecimiento[[#This Row],[Sector]])</f>
        <v>ESTATAL</v>
      </c>
      <c r="F694" s="2" t="s">
        <v>12</v>
      </c>
      <c r="G694" s="2" t="s">
        <v>975</v>
      </c>
      <c r="H694" s="2" t="s">
        <v>976</v>
      </c>
      <c r="I694" s="2">
        <v>264</v>
      </c>
      <c r="J694" s="3" t="s">
        <v>977</v>
      </c>
      <c r="K694" s="4">
        <v>23932</v>
      </c>
      <c r="L694" s="2">
        <v>4659</v>
      </c>
      <c r="M694">
        <f>IF(L694&lt;&gt;"", L694, "")</f>
        <v>4659</v>
      </c>
      <c r="N694" s="5">
        <f>IF(L694&lt;&gt;"", L694*20, "")</f>
        <v>93180</v>
      </c>
      <c r="O694" s="5">
        <f>IF(F694="Rural",N694*1.1,N694)</f>
        <v>102498.00000000001</v>
      </c>
      <c r="P694" s="3">
        <v>10</v>
      </c>
    </row>
    <row r="695" spans="1:16" x14ac:dyDescent="0.25">
      <c r="A695" s="2" t="s">
        <v>79</v>
      </c>
      <c r="B695" s="2">
        <v>700103601</v>
      </c>
      <c r="C695" s="2" t="s">
        <v>1369</v>
      </c>
      <c r="D695" s="2" t="s">
        <v>11</v>
      </c>
      <c r="E695" s="2" t="str">
        <f>UPPER(Padron_Establecimiento[[#This Row],[Sector]])</f>
        <v>ESTATAL</v>
      </c>
      <c r="F695" s="2" t="s">
        <v>12</v>
      </c>
      <c r="G695" s="2" t="s">
        <v>1370</v>
      </c>
      <c r="H695" s="2" t="s">
        <v>15</v>
      </c>
      <c r="I695" s="2"/>
      <c r="J695" s="3" t="s">
        <v>15</v>
      </c>
      <c r="K695" s="4">
        <v>21905</v>
      </c>
      <c r="L695" s="2">
        <v>3459</v>
      </c>
      <c r="M695">
        <f>IF(L695&lt;&gt;"", L695, "")</f>
        <v>3459</v>
      </c>
      <c r="N695" s="5">
        <f>IF(L695&lt;&gt;"", L695*20, "")</f>
        <v>69180</v>
      </c>
      <c r="O695" s="5">
        <f>IF(F695="Rural",N695*1.1,N695)</f>
        <v>76098</v>
      </c>
      <c r="P695" s="3">
        <v>7</v>
      </c>
    </row>
    <row r="696" spans="1:16" x14ac:dyDescent="0.25">
      <c r="A696" s="2" t="s">
        <v>79</v>
      </c>
      <c r="B696" s="2">
        <v>700046600</v>
      </c>
      <c r="C696" s="2" t="s">
        <v>1429</v>
      </c>
      <c r="D696" s="2" t="s">
        <v>11</v>
      </c>
      <c r="E696" s="2" t="str">
        <f>UPPER(Padron_Establecimiento[[#This Row],[Sector]])</f>
        <v>ESTATAL</v>
      </c>
      <c r="F696" s="2" t="s">
        <v>12</v>
      </c>
      <c r="G696" s="2" t="s">
        <v>1430</v>
      </c>
      <c r="H696" s="2" t="s">
        <v>1431</v>
      </c>
      <c r="I696" s="2">
        <v>264</v>
      </c>
      <c r="J696" s="3" t="s">
        <v>1432</v>
      </c>
      <c r="K696" s="4">
        <v>20397</v>
      </c>
      <c r="L696" s="2">
        <v>4895</v>
      </c>
      <c r="M696">
        <f>IF(L696&lt;&gt;"", L696, "")</f>
        <v>4895</v>
      </c>
      <c r="N696" s="5">
        <f>IF(L696&lt;&gt;"", L696*20, "")</f>
        <v>97900</v>
      </c>
      <c r="O696" s="5">
        <f>IF(F696="Rural",N696*1.1,N696)</f>
        <v>107690.00000000001</v>
      </c>
      <c r="P696" s="3">
        <v>3</v>
      </c>
    </row>
    <row r="697" spans="1:16" x14ac:dyDescent="0.25">
      <c r="A697" s="2" t="s">
        <v>79</v>
      </c>
      <c r="B697" s="2">
        <v>700016800</v>
      </c>
      <c r="C697" s="2" t="s">
        <v>1479</v>
      </c>
      <c r="D697" s="2" t="s">
        <v>11</v>
      </c>
      <c r="E697" s="2" t="str">
        <f>UPPER(Padron_Establecimiento[[#This Row],[Sector]])</f>
        <v>ESTATAL</v>
      </c>
      <c r="F697" s="2" t="s">
        <v>12</v>
      </c>
      <c r="G697" s="2" t="s">
        <v>1480</v>
      </c>
      <c r="H697" s="2" t="s">
        <v>1481</v>
      </c>
      <c r="I697" s="2">
        <v>264</v>
      </c>
      <c r="J697" s="3" t="s">
        <v>1482</v>
      </c>
      <c r="K697" s="4">
        <v>19552</v>
      </c>
      <c r="L697" s="2">
        <v>4847</v>
      </c>
      <c r="M697">
        <f>IF(L697&lt;&gt;"", L697, "")</f>
        <v>4847</v>
      </c>
      <c r="N697" s="5">
        <f>IF(L697&lt;&gt;"", L697*20, "")</f>
        <v>96940</v>
      </c>
      <c r="O697" s="5">
        <f>IF(F697="Rural",N697*1.1,N697)</f>
        <v>106634.00000000001</v>
      </c>
      <c r="P697" s="3">
        <v>10</v>
      </c>
    </row>
    <row r="698" spans="1:16" x14ac:dyDescent="0.25">
      <c r="A698" s="2" t="s">
        <v>79</v>
      </c>
      <c r="B698" s="2">
        <v>700021700</v>
      </c>
      <c r="C698" s="2" t="s">
        <v>1595</v>
      </c>
      <c r="D698" s="2" t="s">
        <v>11</v>
      </c>
      <c r="E698" s="2" t="str">
        <f>UPPER(Padron_Establecimiento[[#This Row],[Sector]])</f>
        <v>ESTATAL</v>
      </c>
      <c r="F698" s="2" t="s">
        <v>12</v>
      </c>
      <c r="G698" s="2" t="s">
        <v>1596</v>
      </c>
      <c r="H698" s="2" t="s">
        <v>1597</v>
      </c>
      <c r="I698" s="2">
        <v>264</v>
      </c>
      <c r="J698" s="3" t="s">
        <v>1598</v>
      </c>
      <c r="K698" s="4">
        <v>25490</v>
      </c>
      <c r="L698" s="2">
        <v>1595</v>
      </c>
      <c r="M698">
        <f>IF(L698&lt;&gt;"", L698, "")</f>
        <v>1595</v>
      </c>
      <c r="N698" s="5">
        <f>IF(L698&lt;&gt;"", L698*20, "")</f>
        <v>31900</v>
      </c>
      <c r="O698" s="5">
        <f>IF(F698="Rural",N698*1.1,N698)</f>
        <v>35090</v>
      </c>
      <c r="P698" s="3">
        <v>8</v>
      </c>
    </row>
    <row r="699" spans="1:16" x14ac:dyDescent="0.25">
      <c r="A699" s="2" t="s">
        <v>79</v>
      </c>
      <c r="B699" s="2">
        <v>700109900</v>
      </c>
      <c r="C699" s="2" t="s">
        <v>1603</v>
      </c>
      <c r="D699" s="2" t="s">
        <v>11</v>
      </c>
      <c r="E699" s="2" t="str">
        <f>UPPER(Padron_Establecimiento[[#This Row],[Sector]])</f>
        <v>ESTATAL</v>
      </c>
      <c r="F699" s="2" t="s">
        <v>12</v>
      </c>
      <c r="G699" s="2" t="s">
        <v>1604</v>
      </c>
      <c r="H699" s="2" t="s">
        <v>15</v>
      </c>
      <c r="I699" s="2">
        <v>264</v>
      </c>
      <c r="J699" s="3" t="s">
        <v>83</v>
      </c>
      <c r="K699" s="4">
        <v>27509</v>
      </c>
      <c r="L699" s="2">
        <v>3818</v>
      </c>
      <c r="M699">
        <f>IF(L699&lt;&gt;"", L699, "")</f>
        <v>3818</v>
      </c>
      <c r="N699" s="5">
        <f>IF(L699&lt;&gt;"", L699*20, "")</f>
        <v>76360</v>
      </c>
      <c r="O699" s="5">
        <f>IF(F699="Rural",N699*1.1,N699)</f>
        <v>83996</v>
      </c>
      <c r="P699" s="3">
        <v>8</v>
      </c>
    </row>
    <row r="700" spans="1:16" x14ac:dyDescent="0.25">
      <c r="A700" s="2" t="s">
        <v>79</v>
      </c>
      <c r="B700" s="2">
        <v>700089400</v>
      </c>
      <c r="C700" s="2" t="s">
        <v>1654</v>
      </c>
      <c r="D700" s="2" t="s">
        <v>11</v>
      </c>
      <c r="E700" s="2" t="str">
        <f>UPPER(Padron_Establecimiento[[#This Row],[Sector]])</f>
        <v>ESTATAL</v>
      </c>
      <c r="F700" s="2" t="s">
        <v>23</v>
      </c>
      <c r="G700" s="2" t="s">
        <v>1655</v>
      </c>
      <c r="H700" s="2" t="s">
        <v>15</v>
      </c>
      <c r="I700" s="2"/>
      <c r="J700" s="3" t="s">
        <v>15</v>
      </c>
      <c r="K700" s="4">
        <v>33292</v>
      </c>
      <c r="L700" s="2">
        <v>4532</v>
      </c>
      <c r="M700">
        <f>IF(L700&lt;&gt;"", L700, "")</f>
        <v>4532</v>
      </c>
      <c r="N700" s="5">
        <f>IF(L700&lt;&gt;"", L700*20, "")</f>
        <v>90640</v>
      </c>
      <c r="O700" s="5">
        <f>IF(F700="Rural",N700*1.1,N700)</f>
        <v>90640</v>
      </c>
      <c r="P700" s="3">
        <v>8</v>
      </c>
    </row>
    <row r="701" spans="1:16" x14ac:dyDescent="0.25">
      <c r="A701" s="2" t="s">
        <v>79</v>
      </c>
      <c r="B701" s="2">
        <v>700066322</v>
      </c>
      <c r="C701" s="2" t="s">
        <v>1703</v>
      </c>
      <c r="D701" s="2" t="s">
        <v>11</v>
      </c>
      <c r="E701" s="2" t="str">
        <f>UPPER(Padron_Establecimiento[[#This Row],[Sector]])</f>
        <v>ESTATAL</v>
      </c>
      <c r="F701" s="2" t="s">
        <v>12</v>
      </c>
      <c r="G701" s="2" t="s">
        <v>1704</v>
      </c>
      <c r="H701" s="2" t="s">
        <v>1705</v>
      </c>
      <c r="I701" s="2"/>
      <c r="J701" s="3" t="s">
        <v>15</v>
      </c>
      <c r="K701" s="4">
        <v>19806</v>
      </c>
      <c r="L701" s="2">
        <v>3628</v>
      </c>
      <c r="M701">
        <f>IF(L701&lt;&gt;"", L701, "")</f>
        <v>3628</v>
      </c>
      <c r="N701" s="5">
        <f>IF(L701&lt;&gt;"", L701*20, "")</f>
        <v>72560</v>
      </c>
      <c r="O701" s="5">
        <f>IF(F701="Rural",N701*1.1,N701)</f>
        <v>79816</v>
      </c>
      <c r="P701" s="3">
        <v>3</v>
      </c>
    </row>
    <row r="702" spans="1:16" x14ac:dyDescent="0.25">
      <c r="A702" s="2" t="s">
        <v>79</v>
      </c>
      <c r="B702" s="2">
        <v>700092900</v>
      </c>
      <c r="C702" s="2" t="s">
        <v>1717</v>
      </c>
      <c r="D702" s="2" t="s">
        <v>11</v>
      </c>
      <c r="E702" s="2" t="str">
        <f>UPPER(Padron_Establecimiento[[#This Row],[Sector]])</f>
        <v>ESTATAL</v>
      </c>
      <c r="F702" s="2" t="s">
        <v>12</v>
      </c>
      <c r="G702" s="2" t="s">
        <v>1718</v>
      </c>
      <c r="H702" s="2" t="s">
        <v>479</v>
      </c>
      <c r="I702" s="2">
        <v>264</v>
      </c>
      <c r="J702" s="3" t="s">
        <v>1719</v>
      </c>
      <c r="K702" s="4">
        <v>33837</v>
      </c>
      <c r="L702" s="2">
        <v>2368</v>
      </c>
      <c r="M702">
        <f>IF(L702&lt;&gt;"", L702, "")</f>
        <v>2368</v>
      </c>
      <c r="N702" s="5">
        <f>IF(L702&lt;&gt;"", L702*20, "")</f>
        <v>47360</v>
      </c>
      <c r="O702" s="5">
        <f>IF(F702="Rural",N702*1.1,N702)</f>
        <v>52096.000000000007</v>
      </c>
      <c r="P702" s="3">
        <v>8</v>
      </c>
    </row>
    <row r="703" spans="1:16" x14ac:dyDescent="0.25">
      <c r="A703" s="2" t="s">
        <v>79</v>
      </c>
      <c r="B703" s="2">
        <v>700025800</v>
      </c>
      <c r="C703" s="2" t="s">
        <v>1793</v>
      </c>
      <c r="D703" s="2" t="s">
        <v>11</v>
      </c>
      <c r="E703" s="2" t="str">
        <f>UPPER(Padron_Establecimiento[[#This Row],[Sector]])</f>
        <v>ESTATAL</v>
      </c>
      <c r="F703" s="2" t="s">
        <v>12</v>
      </c>
      <c r="G703" s="2" t="s">
        <v>1794</v>
      </c>
      <c r="H703" s="2" t="s">
        <v>1705</v>
      </c>
      <c r="I703" s="2">
        <v>264</v>
      </c>
      <c r="J703" s="3" t="s">
        <v>1795</v>
      </c>
      <c r="K703" s="4">
        <v>18629</v>
      </c>
      <c r="L703" s="2">
        <v>3344</v>
      </c>
      <c r="M703">
        <f>IF(L703&lt;&gt;"", L703, "")</f>
        <v>3344</v>
      </c>
      <c r="N703" s="5">
        <f>IF(L703&lt;&gt;"", L703*20, "")</f>
        <v>66880</v>
      </c>
      <c r="O703" s="5">
        <f>IF(F703="Rural",N703*1.1,N703)</f>
        <v>73568</v>
      </c>
      <c r="P703" s="3">
        <v>3</v>
      </c>
    </row>
    <row r="704" spans="1:16" x14ac:dyDescent="0.25">
      <c r="A704" s="2" t="s">
        <v>79</v>
      </c>
      <c r="B704" s="2">
        <v>700029400</v>
      </c>
      <c r="C704" s="2" t="s">
        <v>1864</v>
      </c>
      <c r="D704" s="2" t="s">
        <v>11</v>
      </c>
      <c r="E704" s="2" t="str">
        <f>UPPER(Padron_Establecimiento[[#This Row],[Sector]])</f>
        <v>ESTATAL</v>
      </c>
      <c r="F704" s="2" t="s">
        <v>12</v>
      </c>
      <c r="G704" s="2" t="s">
        <v>1865</v>
      </c>
      <c r="H704" s="2" t="s">
        <v>1866</v>
      </c>
      <c r="I704" s="2">
        <v>264</v>
      </c>
      <c r="J704" s="3" t="s">
        <v>1867</v>
      </c>
      <c r="K704" s="4">
        <v>27378</v>
      </c>
      <c r="L704" s="2">
        <v>1766</v>
      </c>
      <c r="M704">
        <f>IF(L704&lt;&gt;"", L704, "")</f>
        <v>1766</v>
      </c>
      <c r="N704" s="5">
        <f>IF(L704&lt;&gt;"", L704*20, "")</f>
        <v>35320</v>
      </c>
      <c r="O704" s="5">
        <f>IF(F704="Rural",N704*1.1,N704)</f>
        <v>38852</v>
      </c>
      <c r="P704" s="3">
        <v>7</v>
      </c>
    </row>
    <row r="705" spans="1:16" x14ac:dyDescent="0.25">
      <c r="A705" s="2" t="s">
        <v>79</v>
      </c>
      <c r="B705" s="2">
        <v>700050200</v>
      </c>
      <c r="C705" s="2" t="s">
        <v>1879</v>
      </c>
      <c r="D705" s="2" t="s">
        <v>11</v>
      </c>
      <c r="E705" s="2" t="str">
        <f>UPPER(Padron_Establecimiento[[#This Row],[Sector]])</f>
        <v>ESTATAL</v>
      </c>
      <c r="F705" s="2" t="s">
        <v>12</v>
      </c>
      <c r="G705" s="2" t="s">
        <v>1880</v>
      </c>
      <c r="H705" s="2" t="s">
        <v>82</v>
      </c>
      <c r="I705" s="2">
        <v>264</v>
      </c>
      <c r="J705" s="3" t="s">
        <v>1881</v>
      </c>
      <c r="K705" s="4">
        <v>34784</v>
      </c>
      <c r="L705" s="2">
        <v>3390</v>
      </c>
      <c r="M705">
        <f>IF(L705&lt;&gt;"", L705, "")</f>
        <v>3390</v>
      </c>
      <c r="N705" s="5">
        <f>IF(L705&lt;&gt;"", L705*20, "")</f>
        <v>67800</v>
      </c>
      <c r="O705" s="5">
        <f>IF(F705="Rural",N705*1.1,N705)</f>
        <v>74580</v>
      </c>
      <c r="P705" s="3">
        <v>7</v>
      </c>
    </row>
    <row r="706" spans="1:16" x14ac:dyDescent="0.25">
      <c r="A706" s="2" t="s">
        <v>79</v>
      </c>
      <c r="B706" s="2">
        <v>700094203</v>
      </c>
      <c r="C706" s="2" t="s">
        <v>1890</v>
      </c>
      <c r="D706" s="2" t="s">
        <v>11</v>
      </c>
      <c r="E706" s="2" t="str">
        <f>UPPER(Padron_Establecimiento[[#This Row],[Sector]])</f>
        <v>ESTATAL</v>
      </c>
      <c r="F706" s="2" t="s">
        <v>23</v>
      </c>
      <c r="G706" s="2" t="s">
        <v>1891</v>
      </c>
      <c r="H706" s="2" t="s">
        <v>1892</v>
      </c>
      <c r="I706" s="2">
        <v>264</v>
      </c>
      <c r="J706" s="3" t="s">
        <v>1893</v>
      </c>
      <c r="K706" s="4">
        <v>19574</v>
      </c>
      <c r="L706" s="2">
        <v>3729</v>
      </c>
      <c r="M706">
        <f>IF(L706&lt;&gt;"", L706, "")</f>
        <v>3729</v>
      </c>
      <c r="N706" s="5">
        <f>IF(L706&lt;&gt;"", L706*20, "")</f>
        <v>74580</v>
      </c>
      <c r="O706" s="5">
        <f>IF(F706="Rural",N706*1.1,N706)</f>
        <v>74580</v>
      </c>
      <c r="P706" s="3">
        <v>6</v>
      </c>
    </row>
    <row r="707" spans="1:16" x14ac:dyDescent="0.25">
      <c r="A707" s="2" t="s">
        <v>79</v>
      </c>
      <c r="B707" s="2">
        <v>700090400</v>
      </c>
      <c r="C707" s="2" t="s">
        <v>2046</v>
      </c>
      <c r="D707" s="2" t="s">
        <v>11</v>
      </c>
      <c r="E707" s="2" t="str">
        <f>UPPER(Padron_Establecimiento[[#This Row],[Sector]])</f>
        <v>ESTATAL</v>
      </c>
      <c r="F707" s="2" t="s">
        <v>23</v>
      </c>
      <c r="G707" s="2" t="s">
        <v>2047</v>
      </c>
      <c r="H707" s="2" t="s">
        <v>2048</v>
      </c>
      <c r="I707" s="2"/>
      <c r="J707" s="3" t="s">
        <v>15</v>
      </c>
      <c r="K707" s="4">
        <v>20729</v>
      </c>
      <c r="L707" s="2">
        <v>4908</v>
      </c>
      <c r="M707">
        <f>IF(L707&lt;&gt;"", L707, "")</f>
        <v>4908</v>
      </c>
      <c r="N707" s="5">
        <f>IF(L707&lt;&gt;"", L707*20, "")</f>
        <v>98160</v>
      </c>
      <c r="O707" s="5">
        <f>IF(F707="Rural",N707*1.1,N707)</f>
        <v>98160</v>
      </c>
      <c r="P707" s="3">
        <v>5</v>
      </c>
    </row>
    <row r="708" spans="1:16" x14ac:dyDescent="0.25">
      <c r="A708" s="2" t="s">
        <v>79</v>
      </c>
      <c r="B708" s="2">
        <v>700017200</v>
      </c>
      <c r="C708" s="2" t="s">
        <v>2087</v>
      </c>
      <c r="D708" s="2" t="s">
        <v>11</v>
      </c>
      <c r="E708" s="2" t="str">
        <f>UPPER(Padron_Establecimiento[[#This Row],[Sector]])</f>
        <v>ESTATAL</v>
      </c>
      <c r="F708" s="2" t="s">
        <v>23</v>
      </c>
      <c r="G708" s="2" t="s">
        <v>2088</v>
      </c>
      <c r="H708" s="2" t="s">
        <v>82</v>
      </c>
      <c r="I708" s="2">
        <v>264</v>
      </c>
      <c r="J708" s="3" t="s">
        <v>2089</v>
      </c>
      <c r="K708" s="4">
        <v>20952</v>
      </c>
      <c r="L708" s="2">
        <v>1527</v>
      </c>
      <c r="M708">
        <f>IF(L708&lt;&gt;"", L708, "")</f>
        <v>1527</v>
      </c>
      <c r="N708" s="5">
        <f>IF(L708&lt;&gt;"", L708*20, "")</f>
        <v>30540</v>
      </c>
      <c r="O708" s="5">
        <f>IF(F708="Rural",N708*1.1,N708)</f>
        <v>30540</v>
      </c>
      <c r="P708" s="3">
        <v>7</v>
      </c>
    </row>
    <row r="709" spans="1:16" x14ac:dyDescent="0.25">
      <c r="A709" s="2" t="s">
        <v>79</v>
      </c>
      <c r="B709" s="2">
        <v>700067700</v>
      </c>
      <c r="C709" s="2" t="s">
        <v>2144</v>
      </c>
      <c r="D709" s="2" t="s">
        <v>11</v>
      </c>
      <c r="E709" s="2" t="str">
        <f>UPPER(Padron_Establecimiento[[#This Row],[Sector]])</f>
        <v>ESTATAL</v>
      </c>
      <c r="F709" s="2" t="s">
        <v>12</v>
      </c>
      <c r="G709" s="2" t="s">
        <v>2145</v>
      </c>
      <c r="H709" s="2" t="s">
        <v>2146</v>
      </c>
      <c r="I709" s="2">
        <v>264</v>
      </c>
      <c r="J709" s="3" t="s">
        <v>2147</v>
      </c>
      <c r="K709" s="4">
        <v>25299</v>
      </c>
      <c r="L709" s="2">
        <v>4177</v>
      </c>
      <c r="M709">
        <f>IF(L709&lt;&gt;"", L709, "")</f>
        <v>4177</v>
      </c>
      <c r="N709" s="5">
        <f>IF(L709&lt;&gt;"", L709*20, "")</f>
        <v>83540</v>
      </c>
      <c r="O709" s="5">
        <f>IF(F709="Rural",N709*1.1,N709)</f>
        <v>91894.000000000015</v>
      </c>
      <c r="P709" s="3">
        <v>4</v>
      </c>
    </row>
    <row r="710" spans="1:16" x14ac:dyDescent="0.25">
      <c r="A710" s="2" t="s">
        <v>79</v>
      </c>
      <c r="B710" s="2">
        <v>700008701</v>
      </c>
      <c r="C710" s="2" t="s">
        <v>2162</v>
      </c>
      <c r="D710" s="2" t="s">
        <v>11</v>
      </c>
      <c r="E710" s="2" t="str">
        <f>UPPER(Padron_Establecimiento[[#This Row],[Sector]])</f>
        <v>ESTATAL</v>
      </c>
      <c r="F710" s="2" t="s">
        <v>23</v>
      </c>
      <c r="G710" s="2" t="s">
        <v>2163</v>
      </c>
      <c r="H710" s="2" t="s">
        <v>2164</v>
      </c>
      <c r="I710" s="2">
        <v>264</v>
      </c>
      <c r="J710" s="3" t="s">
        <v>2165</v>
      </c>
      <c r="K710" s="4">
        <v>24473</v>
      </c>
      <c r="L710" s="2">
        <v>3630</v>
      </c>
      <c r="M710">
        <f>IF(L710&lt;&gt;"", L710, "")</f>
        <v>3630</v>
      </c>
      <c r="N710" s="5">
        <f>IF(L710&lt;&gt;"", L710*20, "")</f>
        <v>72600</v>
      </c>
      <c r="O710" s="5">
        <f>IF(F710="Rural",N710*1.1,N710)</f>
        <v>72600</v>
      </c>
      <c r="P710" s="3">
        <v>7</v>
      </c>
    </row>
    <row r="711" spans="1:16" x14ac:dyDescent="0.25">
      <c r="A711" s="2" t="s">
        <v>79</v>
      </c>
      <c r="B711" s="2">
        <v>700107600</v>
      </c>
      <c r="C711" s="2" t="s">
        <v>2403</v>
      </c>
      <c r="D711" s="2" t="s">
        <v>11</v>
      </c>
      <c r="E711" s="2" t="str">
        <f>UPPER(Padron_Establecimiento[[#This Row],[Sector]])</f>
        <v>ESTATAL</v>
      </c>
      <c r="F711" s="2" t="s">
        <v>12</v>
      </c>
      <c r="G711" s="2" t="s">
        <v>2404</v>
      </c>
      <c r="H711" s="2" t="s">
        <v>15</v>
      </c>
      <c r="I711" s="2">
        <v>264</v>
      </c>
      <c r="J711" s="3" t="s">
        <v>2405</v>
      </c>
      <c r="K711" s="4">
        <v>28654</v>
      </c>
      <c r="L711" s="2">
        <v>3800</v>
      </c>
      <c r="M711">
        <f>IF(L711&lt;&gt;"", L711, "")</f>
        <v>3800</v>
      </c>
      <c r="N711" s="5">
        <f>IF(L711&lt;&gt;"", L711*20, "")</f>
        <v>76000</v>
      </c>
      <c r="O711" s="5">
        <f>IF(F711="Rural",N711*1.1,N711)</f>
        <v>83600</v>
      </c>
      <c r="P711" s="3">
        <v>5</v>
      </c>
    </row>
    <row r="712" spans="1:16" x14ac:dyDescent="0.25">
      <c r="A712" s="2" t="s">
        <v>79</v>
      </c>
      <c r="B712" s="2">
        <v>700084600</v>
      </c>
      <c r="C712" s="2" t="s">
        <v>2645</v>
      </c>
      <c r="D712" s="2" t="s">
        <v>11</v>
      </c>
      <c r="E712" s="2" t="str">
        <f>UPPER(Padron_Establecimiento[[#This Row],[Sector]])</f>
        <v>ESTATAL</v>
      </c>
      <c r="F712" s="2" t="s">
        <v>12</v>
      </c>
      <c r="G712" s="2" t="s">
        <v>2646</v>
      </c>
      <c r="H712" s="2" t="s">
        <v>2647</v>
      </c>
      <c r="I712" s="2">
        <v>264</v>
      </c>
      <c r="J712" s="3" t="s">
        <v>2648</v>
      </c>
      <c r="K712" s="4">
        <v>27535</v>
      </c>
      <c r="L712" s="2">
        <v>3447</v>
      </c>
      <c r="M712">
        <f>IF(L712&lt;&gt;"", L712, "")</f>
        <v>3447</v>
      </c>
      <c r="N712" s="5">
        <f>IF(L712&lt;&gt;"", L712*20, "")</f>
        <v>68940</v>
      </c>
      <c r="O712" s="5">
        <f>IF(F712="Rural",N712*1.1,N712)</f>
        <v>75834</v>
      </c>
      <c r="P712" s="3">
        <v>4</v>
      </c>
    </row>
    <row r="713" spans="1:16" x14ac:dyDescent="0.25">
      <c r="A713" s="2" t="s">
        <v>79</v>
      </c>
      <c r="B713" s="2">
        <v>700068500</v>
      </c>
      <c r="C713" s="2" t="s">
        <v>2670</v>
      </c>
      <c r="D713" s="2" t="s">
        <v>11</v>
      </c>
      <c r="E713" s="2" t="str">
        <f>UPPER(Padron_Establecimiento[[#This Row],[Sector]])</f>
        <v>ESTATAL</v>
      </c>
      <c r="F713" s="2" t="s">
        <v>23</v>
      </c>
      <c r="G713" s="2" t="s">
        <v>2671</v>
      </c>
      <c r="H713" s="2" t="s">
        <v>1866</v>
      </c>
      <c r="I713" s="2">
        <v>264</v>
      </c>
      <c r="J713" s="3" t="s">
        <v>2672</v>
      </c>
      <c r="K713" s="4">
        <v>27860</v>
      </c>
      <c r="L713" s="2">
        <v>4470</v>
      </c>
      <c r="M713">
        <f>IF(L713&lt;&gt;"", L713, "")</f>
        <v>4470</v>
      </c>
      <c r="N713" s="5">
        <f>IF(L713&lt;&gt;"", L713*20, "")</f>
        <v>89400</v>
      </c>
      <c r="O713" s="5">
        <f>IF(F713="Rural",N713*1.1,N713)</f>
        <v>89400</v>
      </c>
      <c r="P713" s="3">
        <v>5</v>
      </c>
    </row>
    <row r="714" spans="1:16" x14ac:dyDescent="0.25">
      <c r="A714" s="2" t="s">
        <v>79</v>
      </c>
      <c r="B714" s="2">
        <v>700041500</v>
      </c>
      <c r="C714" s="2" t="s">
        <v>2730</v>
      </c>
      <c r="D714" s="2" t="s">
        <v>11</v>
      </c>
      <c r="E714" s="2" t="str">
        <f>UPPER(Padron_Establecimiento[[#This Row],[Sector]])</f>
        <v>ESTATAL</v>
      </c>
      <c r="F714" s="2" t="s">
        <v>23</v>
      </c>
      <c r="G714" s="2" t="s">
        <v>2731</v>
      </c>
      <c r="H714" s="2" t="s">
        <v>2732</v>
      </c>
      <c r="I714" s="2">
        <v>264</v>
      </c>
      <c r="J714" s="3" t="s">
        <v>2733</v>
      </c>
      <c r="K714" s="4">
        <v>21410</v>
      </c>
      <c r="L714" s="2">
        <v>2857</v>
      </c>
      <c r="M714">
        <f>IF(L714&lt;&gt;"", L714, "")</f>
        <v>2857</v>
      </c>
      <c r="N714" s="5">
        <f>IF(L714&lt;&gt;"", L714*20, "")</f>
        <v>57140</v>
      </c>
      <c r="O714" s="5">
        <f>IF(F714="Rural",N714*1.1,N714)</f>
        <v>57140</v>
      </c>
      <c r="P714" s="3">
        <v>10</v>
      </c>
    </row>
    <row r="715" spans="1:16" x14ac:dyDescent="0.25">
      <c r="A715" s="2" t="s">
        <v>79</v>
      </c>
      <c r="B715" s="2">
        <v>700045000</v>
      </c>
      <c r="C715" s="2" t="s">
        <v>2826</v>
      </c>
      <c r="D715" s="2" t="s">
        <v>11</v>
      </c>
      <c r="E715" s="2" t="str">
        <f>UPPER(Padron_Establecimiento[[#This Row],[Sector]])</f>
        <v>ESTATAL</v>
      </c>
      <c r="F715" s="2" t="s">
        <v>12</v>
      </c>
      <c r="G715" s="2" t="s">
        <v>2827</v>
      </c>
      <c r="H715" s="2" t="s">
        <v>2828</v>
      </c>
      <c r="I715" s="2">
        <v>264</v>
      </c>
      <c r="J715" s="3" t="s">
        <v>2829</v>
      </c>
      <c r="K715" s="4">
        <v>21899</v>
      </c>
      <c r="L715" s="2">
        <v>3895</v>
      </c>
      <c r="M715">
        <f>IF(L715&lt;&gt;"", L715, "")</f>
        <v>3895</v>
      </c>
      <c r="N715" s="5">
        <f>IF(L715&lt;&gt;"", L715*20, "")</f>
        <v>77900</v>
      </c>
      <c r="O715" s="5">
        <f>IF(F715="Rural",N715*1.1,N715)</f>
        <v>85690</v>
      </c>
      <c r="P715" s="3">
        <v>7</v>
      </c>
    </row>
    <row r="716" spans="1:16" x14ac:dyDescent="0.25">
      <c r="A716" s="2" t="s">
        <v>79</v>
      </c>
      <c r="B716" s="2">
        <v>700056800</v>
      </c>
      <c r="C716" s="2" t="s">
        <v>2924</v>
      </c>
      <c r="D716" s="2" t="s">
        <v>11</v>
      </c>
      <c r="E716" s="2" t="str">
        <f>UPPER(Padron_Establecimiento[[#This Row],[Sector]])</f>
        <v>ESTATAL</v>
      </c>
      <c r="F716" s="2" t="s">
        <v>12</v>
      </c>
      <c r="G716" s="2" t="s">
        <v>2925</v>
      </c>
      <c r="H716" s="2" t="s">
        <v>1597</v>
      </c>
      <c r="I716" s="2">
        <v>264</v>
      </c>
      <c r="J716" s="3" t="s">
        <v>2926</v>
      </c>
      <c r="K716" s="4">
        <v>19246</v>
      </c>
      <c r="L716" s="2">
        <v>1611</v>
      </c>
      <c r="M716">
        <f>IF(L716&lt;&gt;"", L716, "")</f>
        <v>1611</v>
      </c>
      <c r="N716" s="5">
        <f>IF(L716&lt;&gt;"", L716*20, "")</f>
        <v>32220</v>
      </c>
      <c r="O716" s="5">
        <f>IF(F716="Rural",N716*1.1,N716)</f>
        <v>35442</v>
      </c>
      <c r="P716" s="3">
        <v>5</v>
      </c>
    </row>
    <row r="717" spans="1:16" x14ac:dyDescent="0.25">
      <c r="A717" s="2" t="s">
        <v>79</v>
      </c>
      <c r="B717" s="2">
        <v>700066217</v>
      </c>
      <c r="C717" s="2" t="s">
        <v>2927</v>
      </c>
      <c r="D717" s="2" t="s">
        <v>11</v>
      </c>
      <c r="E717" s="2" t="str">
        <f>UPPER(Padron_Establecimiento[[#This Row],[Sector]])</f>
        <v>ESTATAL</v>
      </c>
      <c r="F717" s="2" t="s">
        <v>23</v>
      </c>
      <c r="G717" s="2" t="s">
        <v>2928</v>
      </c>
      <c r="H717" s="2" t="s">
        <v>2929</v>
      </c>
      <c r="I717" s="2"/>
      <c r="J717" s="3" t="s">
        <v>15</v>
      </c>
      <c r="K717" s="4">
        <v>21970</v>
      </c>
      <c r="L717" s="2">
        <v>2224</v>
      </c>
      <c r="M717">
        <f>IF(L717&lt;&gt;"", L717, "")</f>
        <v>2224</v>
      </c>
      <c r="N717" s="5">
        <f>IF(L717&lt;&gt;"", L717*20, "")</f>
        <v>44480</v>
      </c>
      <c r="O717" s="5">
        <f>IF(F717="Rural",N717*1.1,N717)</f>
        <v>44480</v>
      </c>
      <c r="P717" s="3">
        <v>3</v>
      </c>
    </row>
    <row r="718" spans="1:16" x14ac:dyDescent="0.25">
      <c r="A718" s="2" t="s">
        <v>79</v>
      </c>
      <c r="B718" s="2">
        <v>700014000</v>
      </c>
      <c r="C718" s="2" t="s">
        <v>3074</v>
      </c>
      <c r="D718" s="2" t="s">
        <v>11</v>
      </c>
      <c r="E718" s="2" t="str">
        <f>UPPER(Padron_Establecimiento[[#This Row],[Sector]])</f>
        <v>ESTATAL</v>
      </c>
      <c r="F718" s="2" t="s">
        <v>12</v>
      </c>
      <c r="G718" s="2" t="s">
        <v>3075</v>
      </c>
      <c r="H718" s="2" t="s">
        <v>280</v>
      </c>
      <c r="I718" s="2">
        <v>264</v>
      </c>
      <c r="J718" s="3" t="s">
        <v>3076</v>
      </c>
      <c r="K718" s="4">
        <v>27852</v>
      </c>
      <c r="L718" s="2">
        <v>1649</v>
      </c>
      <c r="M718">
        <f>IF(L718&lt;&gt;"", L718, "")</f>
        <v>1649</v>
      </c>
      <c r="N718" s="5">
        <f>IF(L718&lt;&gt;"", L718*20, "")</f>
        <v>32980</v>
      </c>
      <c r="O718" s="5">
        <f>IF(F718="Rural",N718*1.1,N718)</f>
        <v>36278</v>
      </c>
      <c r="P718" s="3">
        <v>4</v>
      </c>
    </row>
    <row r="719" spans="1:16" x14ac:dyDescent="0.25">
      <c r="A719" s="2" t="s">
        <v>79</v>
      </c>
      <c r="B719" s="2">
        <v>700103402</v>
      </c>
      <c r="C719" s="2" t="s">
        <v>3250</v>
      </c>
      <c r="D719" s="2" t="s">
        <v>11</v>
      </c>
      <c r="E719" s="2" t="str">
        <f>UPPER(Padron_Establecimiento[[#This Row],[Sector]])</f>
        <v>ESTATAL</v>
      </c>
      <c r="F719" s="2" t="s">
        <v>12</v>
      </c>
      <c r="G719" s="2" t="s">
        <v>3251</v>
      </c>
      <c r="H719" s="2" t="s">
        <v>15</v>
      </c>
      <c r="I719" s="2">
        <v>264</v>
      </c>
      <c r="J719" s="3" t="s">
        <v>3252</v>
      </c>
      <c r="K719" s="4">
        <v>25173</v>
      </c>
      <c r="L719" s="2">
        <v>2009</v>
      </c>
      <c r="M719">
        <f>IF(L719&lt;&gt;"", L719, "")</f>
        <v>2009</v>
      </c>
      <c r="N719" s="5">
        <f>IF(L719&lt;&gt;"", L719*20, "")</f>
        <v>40180</v>
      </c>
      <c r="O719" s="5">
        <f>IF(F719="Rural",N719*1.1,N719)</f>
        <v>44198</v>
      </c>
      <c r="P719" s="3">
        <v>5</v>
      </c>
    </row>
    <row r="720" spans="1:16" x14ac:dyDescent="0.25">
      <c r="A720" s="2" t="s">
        <v>65</v>
      </c>
      <c r="B720" s="2">
        <v>820355100</v>
      </c>
      <c r="C720" s="2" t="s">
        <v>66</v>
      </c>
      <c r="D720" s="2" t="s">
        <v>11</v>
      </c>
      <c r="E720" s="2" t="str">
        <f>UPPER(Padron_Establecimiento[[#This Row],[Sector]])</f>
        <v>ESTATAL</v>
      </c>
      <c r="F720" s="2" t="s">
        <v>23</v>
      </c>
      <c r="G720" s="2" t="s">
        <v>67</v>
      </c>
      <c r="H720" s="2" t="s">
        <v>68</v>
      </c>
      <c r="I720" s="2"/>
      <c r="J720" s="3" t="s">
        <v>69</v>
      </c>
      <c r="K720" s="4">
        <v>22899</v>
      </c>
      <c r="L720" s="2">
        <v>1571</v>
      </c>
      <c r="M720">
        <f>IF(L720&lt;&gt;"", L720, "")</f>
        <v>1571</v>
      </c>
      <c r="N720" s="5">
        <f>IF(L720&lt;&gt;"", L720*20, "")</f>
        <v>31420</v>
      </c>
      <c r="O720" s="5">
        <f>IF(F720="Rural",N720*1.1,N720)</f>
        <v>31420</v>
      </c>
      <c r="P720" s="3">
        <v>10</v>
      </c>
    </row>
    <row r="721" spans="1:16" x14ac:dyDescent="0.25">
      <c r="A721" s="2" t="s">
        <v>65</v>
      </c>
      <c r="B721" s="2">
        <v>740009300</v>
      </c>
      <c r="C721" s="2" t="s">
        <v>423</v>
      </c>
      <c r="D721" s="2" t="s">
        <v>11</v>
      </c>
      <c r="E721" s="2" t="str">
        <f>UPPER(Padron_Establecimiento[[#This Row],[Sector]])</f>
        <v>ESTATAL</v>
      </c>
      <c r="F721" s="2" t="s">
        <v>23</v>
      </c>
      <c r="G721" s="2" t="s">
        <v>424</v>
      </c>
      <c r="H721" s="2" t="s">
        <v>68</v>
      </c>
      <c r="I721" s="2">
        <v>266</v>
      </c>
      <c r="J721" s="3" t="s">
        <v>425</v>
      </c>
      <c r="K721" s="4">
        <v>33831</v>
      </c>
      <c r="L721" s="2">
        <v>2468</v>
      </c>
      <c r="M721">
        <f>IF(L721&lt;&gt;"", L721, "")</f>
        <v>2468</v>
      </c>
      <c r="N721" s="5">
        <f>IF(L721&lt;&gt;"", L721*20, "")</f>
        <v>49360</v>
      </c>
      <c r="O721" s="5">
        <f>IF(F721="Rural",N721*1.1,N721)</f>
        <v>49360</v>
      </c>
      <c r="P721" s="3">
        <v>3</v>
      </c>
    </row>
    <row r="722" spans="1:16" x14ac:dyDescent="0.25">
      <c r="A722" s="2" t="s">
        <v>65</v>
      </c>
      <c r="B722" s="2">
        <v>740071000</v>
      </c>
      <c r="C722" s="2" t="s">
        <v>658</v>
      </c>
      <c r="D722" s="2" t="s">
        <v>11</v>
      </c>
      <c r="E722" s="2" t="str">
        <f>UPPER(Padron_Establecimiento[[#This Row],[Sector]])</f>
        <v>ESTATAL</v>
      </c>
      <c r="F722" s="2" t="s">
        <v>23</v>
      </c>
      <c r="G722" s="2" t="s">
        <v>659</v>
      </c>
      <c r="H722" s="2" t="s">
        <v>660</v>
      </c>
      <c r="I722" s="2">
        <v>266</v>
      </c>
      <c r="J722" s="3" t="s">
        <v>661</v>
      </c>
      <c r="K722" s="4">
        <v>18944</v>
      </c>
      <c r="L722" s="2">
        <v>1920</v>
      </c>
      <c r="M722">
        <f>IF(L722&lt;&gt;"", L722, "")</f>
        <v>1920</v>
      </c>
      <c r="N722" s="5">
        <f>IF(L722&lt;&gt;"", L722*20, "")</f>
        <v>38400</v>
      </c>
      <c r="O722" s="5">
        <f>IF(F722="Rural",N722*1.1,N722)</f>
        <v>38400</v>
      </c>
      <c r="P722" s="3">
        <v>5</v>
      </c>
    </row>
    <row r="723" spans="1:16" x14ac:dyDescent="0.25">
      <c r="A723" s="2" t="s">
        <v>65</v>
      </c>
      <c r="B723" s="2">
        <v>740056300</v>
      </c>
      <c r="C723" s="2" t="s">
        <v>1166</v>
      </c>
      <c r="D723" s="2" t="s">
        <v>11</v>
      </c>
      <c r="E723" s="2" t="str">
        <f>UPPER(Padron_Establecimiento[[#This Row],[Sector]])</f>
        <v>ESTATAL</v>
      </c>
      <c r="F723" s="2" t="s">
        <v>12</v>
      </c>
      <c r="G723" s="2" t="s">
        <v>1167</v>
      </c>
      <c r="H723" s="2" t="s">
        <v>1168</v>
      </c>
      <c r="I723" s="2">
        <v>266</v>
      </c>
      <c r="J723" s="3" t="s">
        <v>661</v>
      </c>
      <c r="K723" s="4">
        <v>22762</v>
      </c>
      <c r="L723" s="2">
        <v>1998</v>
      </c>
      <c r="M723">
        <f>IF(L723&lt;&gt;"", L723, "")</f>
        <v>1998</v>
      </c>
      <c r="N723" s="5">
        <f>IF(L723&lt;&gt;"", L723*20, "")</f>
        <v>39960</v>
      </c>
      <c r="O723" s="5">
        <f>IF(F723="Rural",N723*1.1,N723)</f>
        <v>43956</v>
      </c>
      <c r="P723" s="3">
        <v>4</v>
      </c>
    </row>
    <row r="724" spans="1:16" x14ac:dyDescent="0.25">
      <c r="A724" s="2" t="s">
        <v>65</v>
      </c>
      <c r="B724" s="2">
        <v>740047500</v>
      </c>
      <c r="C724" s="2" t="s">
        <v>1320</v>
      </c>
      <c r="D724" s="2" t="s">
        <v>11</v>
      </c>
      <c r="E724" s="2" t="str">
        <f>UPPER(Padron_Establecimiento[[#This Row],[Sector]])</f>
        <v>ESTATAL</v>
      </c>
      <c r="F724" s="2" t="s">
        <v>23</v>
      </c>
      <c r="G724" s="2" t="s">
        <v>1321</v>
      </c>
      <c r="H724" s="2" t="s">
        <v>1322</v>
      </c>
      <c r="I724" s="2"/>
      <c r="J724" s="3" t="s">
        <v>1323</v>
      </c>
      <c r="K724" s="4">
        <v>33284</v>
      </c>
      <c r="L724" s="2">
        <v>4909</v>
      </c>
      <c r="M724">
        <f>IF(L724&lt;&gt;"", L724, "")</f>
        <v>4909</v>
      </c>
      <c r="N724" s="5">
        <f>IF(L724&lt;&gt;"", L724*20, "")</f>
        <v>98180</v>
      </c>
      <c r="O724" s="5">
        <f>IF(F724="Rural",N724*1.1,N724)</f>
        <v>98180</v>
      </c>
      <c r="P724" s="3">
        <v>4</v>
      </c>
    </row>
    <row r="725" spans="1:16" x14ac:dyDescent="0.25">
      <c r="A725" s="2" t="s">
        <v>65</v>
      </c>
      <c r="B725" s="2">
        <v>740017900</v>
      </c>
      <c r="C725" s="2" t="s">
        <v>1364</v>
      </c>
      <c r="D725" s="2" t="s">
        <v>11</v>
      </c>
      <c r="E725" s="2" t="str">
        <f>UPPER(Padron_Establecimiento[[#This Row],[Sector]])</f>
        <v>ESTATAL</v>
      </c>
      <c r="F725" s="2" t="s">
        <v>12</v>
      </c>
      <c r="G725" s="2" t="s">
        <v>1365</v>
      </c>
      <c r="H725" s="2" t="s">
        <v>1366</v>
      </c>
      <c r="I725" s="2"/>
      <c r="J725" s="3" t="s">
        <v>15</v>
      </c>
      <c r="K725" s="4">
        <v>18517</v>
      </c>
      <c r="L725" s="2">
        <v>2306</v>
      </c>
      <c r="M725">
        <f>IF(L725&lt;&gt;"", L725, "")</f>
        <v>2306</v>
      </c>
      <c r="N725" s="5">
        <f>IF(L725&lt;&gt;"", L725*20, "")</f>
        <v>46120</v>
      </c>
      <c r="O725" s="5">
        <f>IF(F725="Rural",N725*1.1,N725)</f>
        <v>50732.000000000007</v>
      </c>
      <c r="P725" s="3">
        <v>6</v>
      </c>
    </row>
    <row r="726" spans="1:16" x14ac:dyDescent="0.25">
      <c r="A726" s="2" t="s">
        <v>65</v>
      </c>
      <c r="B726" s="2">
        <v>740000900</v>
      </c>
      <c r="C726" s="2" t="s">
        <v>1760</v>
      </c>
      <c r="D726" s="2" t="s">
        <v>11</v>
      </c>
      <c r="E726" s="2" t="str">
        <f>UPPER(Padron_Establecimiento[[#This Row],[Sector]])</f>
        <v>ESTATAL</v>
      </c>
      <c r="F726" s="2" t="s">
        <v>12</v>
      </c>
      <c r="G726" s="2" t="s">
        <v>1761</v>
      </c>
      <c r="H726" s="2" t="s">
        <v>1762</v>
      </c>
      <c r="I726" s="2"/>
      <c r="J726" s="3" t="s">
        <v>1763</v>
      </c>
      <c r="K726" s="4">
        <v>24925</v>
      </c>
      <c r="L726" s="2">
        <v>1886</v>
      </c>
      <c r="M726">
        <f>IF(L726&lt;&gt;"", L726, "")</f>
        <v>1886</v>
      </c>
      <c r="N726" s="5">
        <f>IF(L726&lt;&gt;"", L726*20, "")</f>
        <v>37720</v>
      </c>
      <c r="O726" s="5">
        <f>IF(F726="Rural",N726*1.1,N726)</f>
        <v>41492</v>
      </c>
      <c r="P726" s="3">
        <v>8</v>
      </c>
    </row>
    <row r="727" spans="1:16" x14ac:dyDescent="0.25">
      <c r="A727" s="2" t="s">
        <v>65</v>
      </c>
      <c r="B727" s="2">
        <v>740065679</v>
      </c>
      <c r="C727" s="2" t="s">
        <v>1806</v>
      </c>
      <c r="D727" s="2" t="s">
        <v>11</v>
      </c>
      <c r="E727" s="2" t="str">
        <f>UPPER(Padron_Establecimiento[[#This Row],[Sector]])</f>
        <v>ESTATAL</v>
      </c>
      <c r="F727" s="2" t="s">
        <v>23</v>
      </c>
      <c r="G727" s="2" t="s">
        <v>1807</v>
      </c>
      <c r="H727" s="2" t="s">
        <v>15</v>
      </c>
      <c r="I727" s="2">
        <v>266</v>
      </c>
      <c r="J727" s="3" t="s">
        <v>1808</v>
      </c>
      <c r="K727" s="4">
        <v>29892</v>
      </c>
      <c r="L727" s="2">
        <v>4671</v>
      </c>
      <c r="M727">
        <f>IF(L727&lt;&gt;"", L727, "")</f>
        <v>4671</v>
      </c>
      <c r="N727" s="5">
        <f>IF(L727&lt;&gt;"", L727*20, "")</f>
        <v>93420</v>
      </c>
      <c r="O727" s="5">
        <f>IF(F727="Rural",N727*1.1,N727)</f>
        <v>93420</v>
      </c>
      <c r="P727" s="3">
        <v>3</v>
      </c>
    </row>
    <row r="728" spans="1:16" x14ac:dyDescent="0.25">
      <c r="A728" s="2" t="s">
        <v>65</v>
      </c>
      <c r="B728" s="2">
        <v>740008400</v>
      </c>
      <c r="C728" s="2" t="s">
        <v>1938</v>
      </c>
      <c r="D728" s="2" t="s">
        <v>11</v>
      </c>
      <c r="E728" s="2" t="str">
        <f>UPPER(Padron_Establecimiento[[#This Row],[Sector]])</f>
        <v>ESTATAL</v>
      </c>
      <c r="F728" s="2" t="s">
        <v>23</v>
      </c>
      <c r="G728" s="2" t="s">
        <v>1939</v>
      </c>
      <c r="H728" s="2" t="s">
        <v>1366</v>
      </c>
      <c r="I728" s="2"/>
      <c r="J728" s="3" t="s">
        <v>1940</v>
      </c>
      <c r="K728" s="4">
        <v>22539</v>
      </c>
      <c r="L728" s="2">
        <v>3410</v>
      </c>
      <c r="M728">
        <f>IF(L728&lt;&gt;"", L728, "")</f>
        <v>3410</v>
      </c>
      <c r="N728" s="5">
        <f>IF(L728&lt;&gt;"", L728*20, "")</f>
        <v>68200</v>
      </c>
      <c r="O728" s="5">
        <f>IF(F728="Rural",N728*1.1,N728)</f>
        <v>68200</v>
      </c>
      <c r="P728" s="3">
        <v>7</v>
      </c>
    </row>
    <row r="729" spans="1:16" x14ac:dyDescent="0.25">
      <c r="A729" s="2" t="s">
        <v>65</v>
      </c>
      <c r="B729" s="2">
        <v>740046100</v>
      </c>
      <c r="C729" s="2" t="s">
        <v>2075</v>
      </c>
      <c r="D729" s="2" t="s">
        <v>11</v>
      </c>
      <c r="E729" s="2" t="str">
        <f>UPPER(Padron_Establecimiento[[#This Row],[Sector]])</f>
        <v>ESTATAL</v>
      </c>
      <c r="F729" s="2" t="s">
        <v>23</v>
      </c>
      <c r="G729" s="2" t="s">
        <v>2076</v>
      </c>
      <c r="H729" s="2" t="s">
        <v>2077</v>
      </c>
      <c r="I729" s="2"/>
      <c r="J729" s="3" t="s">
        <v>2078</v>
      </c>
      <c r="K729" s="4">
        <v>24999</v>
      </c>
      <c r="L729" s="2">
        <v>4978</v>
      </c>
      <c r="M729">
        <f>IF(L729&lt;&gt;"", L729, "")</f>
        <v>4978</v>
      </c>
      <c r="N729" s="5">
        <f>IF(L729&lt;&gt;"", L729*20, "")</f>
        <v>99560</v>
      </c>
      <c r="O729" s="5">
        <f>IF(F729="Rural",N729*1.1,N729)</f>
        <v>99560</v>
      </c>
      <c r="P729" s="3">
        <v>6</v>
      </c>
    </row>
    <row r="730" spans="1:16" x14ac:dyDescent="0.25">
      <c r="A730" s="2" t="s">
        <v>65</v>
      </c>
      <c r="B730" s="2">
        <v>740059600</v>
      </c>
      <c r="C730" s="2" t="s">
        <v>2148</v>
      </c>
      <c r="D730" s="2" t="s">
        <v>11</v>
      </c>
      <c r="E730" s="2" t="str">
        <f>UPPER(Padron_Establecimiento[[#This Row],[Sector]])</f>
        <v>ESTATAL</v>
      </c>
      <c r="F730" s="2" t="s">
        <v>12</v>
      </c>
      <c r="G730" s="2" t="s">
        <v>2149</v>
      </c>
      <c r="H730" s="2" t="s">
        <v>68</v>
      </c>
      <c r="I730" s="2"/>
      <c r="J730" s="3" t="s">
        <v>2150</v>
      </c>
      <c r="K730" s="4">
        <v>21080</v>
      </c>
      <c r="L730" s="2">
        <v>1612</v>
      </c>
      <c r="M730">
        <f>IF(L730&lt;&gt;"", L730, "")</f>
        <v>1612</v>
      </c>
      <c r="N730" s="5">
        <f>IF(L730&lt;&gt;"", L730*20, "")</f>
        <v>32240</v>
      </c>
      <c r="O730" s="5">
        <f>IF(F730="Rural",N730*1.1,N730)</f>
        <v>35464</v>
      </c>
      <c r="P730" s="3">
        <v>7</v>
      </c>
    </row>
    <row r="731" spans="1:16" x14ac:dyDescent="0.25">
      <c r="A731" s="2" t="s">
        <v>65</v>
      </c>
      <c r="B731" s="2">
        <v>740010400</v>
      </c>
      <c r="C731" s="2" t="s">
        <v>2170</v>
      </c>
      <c r="D731" s="2" t="s">
        <v>11</v>
      </c>
      <c r="E731" s="2" t="str">
        <f>UPPER(Padron_Establecimiento[[#This Row],[Sector]])</f>
        <v>ESTATAL</v>
      </c>
      <c r="F731" s="2" t="s">
        <v>23</v>
      </c>
      <c r="G731" s="2" t="s">
        <v>2171</v>
      </c>
      <c r="H731" s="2" t="s">
        <v>68</v>
      </c>
      <c r="I731" s="2">
        <v>266</v>
      </c>
      <c r="J731" s="3" t="s">
        <v>2172</v>
      </c>
      <c r="K731" s="4">
        <v>25471</v>
      </c>
      <c r="L731" s="2">
        <v>2580</v>
      </c>
      <c r="M731">
        <f>IF(L731&lt;&gt;"", L731, "")</f>
        <v>2580</v>
      </c>
      <c r="N731" s="5">
        <f>IF(L731&lt;&gt;"", L731*20, "")</f>
        <v>51600</v>
      </c>
      <c r="O731" s="5">
        <f>IF(F731="Rural",N731*1.1,N731)</f>
        <v>51600</v>
      </c>
      <c r="P731" s="3">
        <v>5</v>
      </c>
    </row>
    <row r="732" spans="1:16" x14ac:dyDescent="0.25">
      <c r="A732" s="2" t="s">
        <v>65</v>
      </c>
      <c r="B732" s="2">
        <v>740052100</v>
      </c>
      <c r="C732" s="2" t="s">
        <v>2323</v>
      </c>
      <c r="D732" s="2" t="s">
        <v>11</v>
      </c>
      <c r="E732" s="2" t="str">
        <f>UPPER(Padron_Establecimiento[[#This Row],[Sector]])</f>
        <v>ESTATAL</v>
      </c>
      <c r="F732" s="2" t="s">
        <v>23</v>
      </c>
      <c r="G732" s="2" t="s">
        <v>2324</v>
      </c>
      <c r="H732" s="2" t="s">
        <v>1322</v>
      </c>
      <c r="I732" s="2">
        <v>266</v>
      </c>
      <c r="J732" s="3" t="s">
        <v>661</v>
      </c>
      <c r="K732" s="4">
        <v>33842</v>
      </c>
      <c r="L732" s="2">
        <v>2581</v>
      </c>
      <c r="M732">
        <f>IF(L732&lt;&gt;"", L732, "")</f>
        <v>2581</v>
      </c>
      <c r="N732" s="5">
        <f>IF(L732&lt;&gt;"", L732*20, "")</f>
        <v>51620</v>
      </c>
      <c r="O732" s="5">
        <f>IF(F732="Rural",N732*1.1,N732)</f>
        <v>51620</v>
      </c>
      <c r="P732" s="3">
        <v>7</v>
      </c>
    </row>
    <row r="733" spans="1:16" x14ac:dyDescent="0.25">
      <c r="A733" s="2" t="s">
        <v>65</v>
      </c>
      <c r="B733" s="2">
        <v>740059700</v>
      </c>
      <c r="C733" s="2" t="s">
        <v>2325</v>
      </c>
      <c r="D733" s="2" t="s">
        <v>11</v>
      </c>
      <c r="E733" s="2" t="str">
        <f>UPPER(Padron_Establecimiento[[#This Row],[Sector]])</f>
        <v>ESTATAL</v>
      </c>
      <c r="F733" s="2" t="s">
        <v>23</v>
      </c>
      <c r="G733" s="2" t="s">
        <v>2326</v>
      </c>
      <c r="H733" s="2" t="s">
        <v>68</v>
      </c>
      <c r="I733" s="2">
        <v>266</v>
      </c>
      <c r="J733" s="3" t="s">
        <v>2327</v>
      </c>
      <c r="K733" s="4">
        <v>31234</v>
      </c>
      <c r="L733" s="2">
        <v>2617</v>
      </c>
      <c r="M733">
        <f>IF(L733&lt;&gt;"", L733, "")</f>
        <v>2617</v>
      </c>
      <c r="N733" s="5">
        <f>IF(L733&lt;&gt;"", L733*20, "")</f>
        <v>52340</v>
      </c>
      <c r="O733" s="5">
        <f>IF(F733="Rural",N733*1.1,N733)</f>
        <v>52340</v>
      </c>
      <c r="P733" s="3">
        <v>7</v>
      </c>
    </row>
    <row r="734" spans="1:16" x14ac:dyDescent="0.25">
      <c r="A734" s="2" t="s">
        <v>65</v>
      </c>
      <c r="B734" s="2">
        <v>740007500</v>
      </c>
      <c r="C734" s="2" t="s">
        <v>2516</v>
      </c>
      <c r="D734" s="2" t="s">
        <v>11</v>
      </c>
      <c r="E734" s="2" t="str">
        <f>UPPER(Padron_Establecimiento[[#This Row],[Sector]])</f>
        <v>ESTATAL</v>
      </c>
      <c r="F734" s="2" t="s">
        <v>23</v>
      </c>
      <c r="G734" s="2" t="s">
        <v>2517</v>
      </c>
      <c r="H734" s="2" t="s">
        <v>2518</v>
      </c>
      <c r="I734" s="2">
        <v>266</v>
      </c>
      <c r="J734" s="3" t="s">
        <v>1420</v>
      </c>
      <c r="K734" s="4">
        <v>18511</v>
      </c>
      <c r="L734" s="2">
        <v>4015</v>
      </c>
      <c r="M734">
        <f>IF(L734&lt;&gt;"", L734, "")</f>
        <v>4015</v>
      </c>
      <c r="N734" s="5">
        <f>IF(L734&lt;&gt;"", L734*20, "")</f>
        <v>80300</v>
      </c>
      <c r="O734" s="5">
        <f>IF(F734="Rural",N734*1.1,N734)</f>
        <v>80300</v>
      </c>
      <c r="P734" s="3">
        <v>9</v>
      </c>
    </row>
    <row r="735" spans="1:16" x14ac:dyDescent="0.25">
      <c r="A735" s="2" t="s">
        <v>65</v>
      </c>
      <c r="B735" s="2">
        <v>740065607</v>
      </c>
      <c r="C735" s="2" t="s">
        <v>2600</v>
      </c>
      <c r="D735" s="2" t="s">
        <v>11</v>
      </c>
      <c r="E735" s="2" t="str">
        <f>UPPER(Padron_Establecimiento[[#This Row],[Sector]])</f>
        <v>ESTATAL</v>
      </c>
      <c r="F735" s="2" t="s">
        <v>12</v>
      </c>
      <c r="G735" s="2" t="s">
        <v>2601</v>
      </c>
      <c r="H735" s="2" t="s">
        <v>15</v>
      </c>
      <c r="I735" s="2"/>
      <c r="J735" s="3" t="s">
        <v>15</v>
      </c>
      <c r="K735" s="4">
        <v>34156</v>
      </c>
      <c r="L735" s="2">
        <v>2715</v>
      </c>
      <c r="M735">
        <f>IF(L735&lt;&gt;"", L735, "")</f>
        <v>2715</v>
      </c>
      <c r="N735" s="5">
        <f>IF(L735&lt;&gt;"", L735*20, "")</f>
        <v>54300</v>
      </c>
      <c r="O735" s="5">
        <f>IF(F735="Rural",N735*1.1,N735)</f>
        <v>59730.000000000007</v>
      </c>
      <c r="P735" s="3">
        <v>10</v>
      </c>
    </row>
    <row r="736" spans="1:16" x14ac:dyDescent="0.25">
      <c r="A736" s="2" t="s">
        <v>65</v>
      </c>
      <c r="B736" s="2">
        <v>740058300</v>
      </c>
      <c r="C736" s="2" t="s">
        <v>2749</v>
      </c>
      <c r="D736" s="2" t="s">
        <v>11</v>
      </c>
      <c r="E736" s="2" t="str">
        <f>UPPER(Padron_Establecimiento[[#This Row],[Sector]])</f>
        <v>ESTATAL</v>
      </c>
      <c r="F736" s="2" t="s">
        <v>12</v>
      </c>
      <c r="G736" s="2" t="s">
        <v>2750</v>
      </c>
      <c r="H736" s="2" t="s">
        <v>2751</v>
      </c>
      <c r="I736" s="2">
        <v>2656</v>
      </c>
      <c r="J736" s="3" t="s">
        <v>2752</v>
      </c>
      <c r="K736" s="4">
        <v>18697</v>
      </c>
      <c r="L736" s="2">
        <v>4715</v>
      </c>
      <c r="M736">
        <f>IF(L736&lt;&gt;"", L736, "")</f>
        <v>4715</v>
      </c>
      <c r="N736" s="5">
        <f>IF(L736&lt;&gt;"", L736*20, "")</f>
        <v>94300</v>
      </c>
      <c r="O736" s="5">
        <f>IF(F736="Rural",N736*1.1,N736)</f>
        <v>103730.00000000001</v>
      </c>
      <c r="P736" s="3">
        <v>10</v>
      </c>
    </row>
    <row r="737" spans="1:16" x14ac:dyDescent="0.25">
      <c r="A737" s="2" t="s">
        <v>65</v>
      </c>
      <c r="B737" s="2">
        <v>740065700</v>
      </c>
      <c r="C737" s="2" t="s">
        <v>2945</v>
      </c>
      <c r="D737" s="2" t="s">
        <v>11</v>
      </c>
      <c r="E737" s="2" t="str">
        <f>UPPER(Padron_Establecimiento[[#This Row],[Sector]])</f>
        <v>ESTATAL</v>
      </c>
      <c r="F737" s="2" t="s">
        <v>23</v>
      </c>
      <c r="G737" s="2" t="s">
        <v>2946</v>
      </c>
      <c r="H737" s="2" t="s">
        <v>2947</v>
      </c>
      <c r="I737" s="2"/>
      <c r="J737" s="3" t="s">
        <v>15</v>
      </c>
      <c r="K737" s="4">
        <v>34776</v>
      </c>
      <c r="L737" s="2">
        <v>1630</v>
      </c>
      <c r="M737">
        <f>IF(L737&lt;&gt;"", L737, "")</f>
        <v>1630</v>
      </c>
      <c r="N737" s="5">
        <f>IF(L737&lt;&gt;"", L737*20, "")</f>
        <v>32600</v>
      </c>
      <c r="O737" s="5">
        <f>IF(F737="Rural",N737*1.1,N737)</f>
        <v>32600</v>
      </c>
      <c r="P737" s="3">
        <v>6</v>
      </c>
    </row>
    <row r="738" spans="1:16" x14ac:dyDescent="0.25">
      <c r="A738" s="2" t="s">
        <v>433</v>
      </c>
      <c r="B738" s="2">
        <v>780019300</v>
      </c>
      <c r="C738" s="2" t="s">
        <v>434</v>
      </c>
      <c r="D738" s="2" t="s">
        <v>11</v>
      </c>
      <c r="E738" s="2" t="str">
        <f>UPPER(Padron_Establecimiento[[#This Row],[Sector]])</f>
        <v>ESTATAL</v>
      </c>
      <c r="F738" s="2" t="s">
        <v>23</v>
      </c>
      <c r="G738" s="2" t="s">
        <v>435</v>
      </c>
      <c r="H738" s="2" t="s">
        <v>436</v>
      </c>
      <c r="I738" s="2">
        <v>297</v>
      </c>
      <c r="J738" s="3" t="s">
        <v>437</v>
      </c>
      <c r="K738" s="4">
        <v>30857</v>
      </c>
      <c r="L738" s="2">
        <v>3950</v>
      </c>
      <c r="M738">
        <f>IF(L738&lt;&gt;"", L738, "")</f>
        <v>3950</v>
      </c>
      <c r="N738" s="5">
        <f>IF(L738&lt;&gt;"", L738*20, "")</f>
        <v>79000</v>
      </c>
      <c r="O738" s="5">
        <f>IF(F738="Rural",N738*1.1,N738)</f>
        <v>79000</v>
      </c>
      <c r="P738" s="3">
        <v>6</v>
      </c>
    </row>
    <row r="739" spans="1:16" x14ac:dyDescent="0.25">
      <c r="A739" s="2" t="s">
        <v>433</v>
      </c>
      <c r="B739" s="2">
        <v>780008800</v>
      </c>
      <c r="C739" s="2" t="s">
        <v>641</v>
      </c>
      <c r="D739" s="2" t="s">
        <v>11</v>
      </c>
      <c r="E739" s="2" t="str">
        <f>UPPER(Padron_Establecimiento[[#This Row],[Sector]])</f>
        <v>ESTATAL</v>
      </c>
      <c r="F739" s="2" t="s">
        <v>23</v>
      </c>
      <c r="G739" s="2" t="s">
        <v>642</v>
      </c>
      <c r="H739" s="2" t="s">
        <v>643</v>
      </c>
      <c r="I739" s="2">
        <v>2966</v>
      </c>
      <c r="J739" s="3" t="s">
        <v>644</v>
      </c>
      <c r="K739" s="4">
        <v>18403</v>
      </c>
      <c r="L739" s="2">
        <v>2497</v>
      </c>
      <c r="M739">
        <f>IF(L739&lt;&gt;"", L739, "")</f>
        <v>2497</v>
      </c>
      <c r="N739" s="5">
        <f>IF(L739&lt;&gt;"", L739*20, "")</f>
        <v>49940</v>
      </c>
      <c r="O739" s="5">
        <f>IF(F739="Rural",N739*1.1,N739)</f>
        <v>49940</v>
      </c>
      <c r="P739" s="3">
        <v>10</v>
      </c>
    </row>
    <row r="740" spans="1:16" x14ac:dyDescent="0.25">
      <c r="A740" s="2" t="s">
        <v>433</v>
      </c>
      <c r="B740" s="2">
        <v>780011900</v>
      </c>
      <c r="C740" s="2" t="s">
        <v>1406</v>
      </c>
      <c r="D740" s="2" t="s">
        <v>11</v>
      </c>
      <c r="E740" s="2" t="str">
        <f>UPPER(Padron_Establecimiento[[#This Row],[Sector]])</f>
        <v>ESTATAL</v>
      </c>
      <c r="F740" s="2" t="s">
        <v>23</v>
      </c>
      <c r="G740" s="2" t="s">
        <v>1407</v>
      </c>
      <c r="H740" s="2" t="s">
        <v>1408</v>
      </c>
      <c r="I740" s="2">
        <v>2902</v>
      </c>
      <c r="J740" s="3" t="s">
        <v>1409</v>
      </c>
      <c r="K740" s="4">
        <v>33415</v>
      </c>
      <c r="L740" s="2">
        <v>4797</v>
      </c>
      <c r="M740">
        <f>IF(L740&lt;&gt;"", L740, "")</f>
        <v>4797</v>
      </c>
      <c r="N740" s="5">
        <f>IF(L740&lt;&gt;"", L740*20, "")</f>
        <v>95940</v>
      </c>
      <c r="O740" s="5">
        <f>IF(F740="Rural",N740*1.1,N740)</f>
        <v>95940</v>
      </c>
      <c r="P740" s="3">
        <v>6</v>
      </c>
    </row>
    <row r="741" spans="1:16" x14ac:dyDescent="0.25">
      <c r="A741" s="2" t="s">
        <v>433</v>
      </c>
      <c r="B741" s="2">
        <v>780016300</v>
      </c>
      <c r="C741" s="2" t="s">
        <v>1519</v>
      </c>
      <c r="D741" s="2" t="s">
        <v>11</v>
      </c>
      <c r="E741" s="2" t="str">
        <f>UPPER(Padron_Establecimiento[[#This Row],[Sector]])</f>
        <v>ESTATAL</v>
      </c>
      <c r="F741" s="2" t="s">
        <v>23</v>
      </c>
      <c r="G741" s="2" t="s">
        <v>1520</v>
      </c>
      <c r="H741" s="2" t="s">
        <v>1521</v>
      </c>
      <c r="I741" s="2">
        <v>297</v>
      </c>
      <c r="J741" s="3" t="s">
        <v>1522</v>
      </c>
      <c r="K741" s="4">
        <v>20560</v>
      </c>
      <c r="L741" s="2">
        <v>2166</v>
      </c>
      <c r="M741">
        <f>IF(L741&lt;&gt;"", L741, "")</f>
        <v>2166</v>
      </c>
      <c r="N741" s="5">
        <f>IF(L741&lt;&gt;"", L741*20, "")</f>
        <v>43320</v>
      </c>
      <c r="O741" s="5">
        <f>IF(F741="Rural",N741*1.1,N741)</f>
        <v>43320</v>
      </c>
      <c r="P741" s="3">
        <v>8</v>
      </c>
    </row>
    <row r="742" spans="1:16" x14ac:dyDescent="0.25">
      <c r="A742" s="2" t="s">
        <v>433</v>
      </c>
      <c r="B742" s="2">
        <v>780020200</v>
      </c>
      <c r="C742" s="2" t="s">
        <v>1648</v>
      </c>
      <c r="D742" s="2" t="s">
        <v>11</v>
      </c>
      <c r="E742" s="2" t="str">
        <f>UPPER(Padron_Establecimiento[[#This Row],[Sector]])</f>
        <v>ESTATAL</v>
      </c>
      <c r="F742" s="2" t="s">
        <v>23</v>
      </c>
      <c r="G742" s="2" t="s">
        <v>1649</v>
      </c>
      <c r="H742" s="2" t="s">
        <v>643</v>
      </c>
      <c r="I742" s="2">
        <v>2966</v>
      </c>
      <c r="J742" s="3" t="s">
        <v>1650</v>
      </c>
      <c r="K742" s="4">
        <v>33315</v>
      </c>
      <c r="L742" s="2">
        <v>2014</v>
      </c>
      <c r="M742">
        <f>IF(L742&lt;&gt;"", L742, "")</f>
        <v>2014</v>
      </c>
      <c r="N742" s="5">
        <f>IF(L742&lt;&gt;"", L742*20, "")</f>
        <v>40280</v>
      </c>
      <c r="O742" s="5">
        <f>IF(F742="Rural",N742*1.1,N742)</f>
        <v>40280</v>
      </c>
      <c r="P742" s="3">
        <v>3</v>
      </c>
    </row>
    <row r="743" spans="1:16" x14ac:dyDescent="0.25">
      <c r="A743" s="2" t="s">
        <v>433</v>
      </c>
      <c r="B743" s="2">
        <v>780006400</v>
      </c>
      <c r="C743" s="2" t="s">
        <v>1819</v>
      </c>
      <c r="D743" s="2" t="s">
        <v>11</v>
      </c>
      <c r="E743" s="2" t="str">
        <f>UPPER(Padron_Establecimiento[[#This Row],[Sector]])</f>
        <v>ESTATAL</v>
      </c>
      <c r="F743" s="2" t="s">
        <v>23</v>
      </c>
      <c r="G743" s="2" t="s">
        <v>1820</v>
      </c>
      <c r="H743" s="2" t="s">
        <v>1821</v>
      </c>
      <c r="I743" s="2">
        <v>2963</v>
      </c>
      <c r="J743" s="3" t="s">
        <v>1822</v>
      </c>
      <c r="K743" s="4">
        <v>31828</v>
      </c>
      <c r="L743" s="2">
        <v>2198</v>
      </c>
      <c r="M743">
        <f>IF(L743&lt;&gt;"", L743, "")</f>
        <v>2198</v>
      </c>
      <c r="N743" s="5">
        <f>IF(L743&lt;&gt;"", L743*20, "")</f>
        <v>43960</v>
      </c>
      <c r="O743" s="5">
        <f>IF(F743="Rural",N743*1.1,N743)</f>
        <v>43960</v>
      </c>
      <c r="P743" s="3">
        <v>4</v>
      </c>
    </row>
    <row r="744" spans="1:16" x14ac:dyDescent="0.25">
      <c r="A744" s="2" t="s">
        <v>433</v>
      </c>
      <c r="B744" s="2">
        <v>780010600</v>
      </c>
      <c r="C744" s="2" t="s">
        <v>2034</v>
      </c>
      <c r="D744" s="2" t="s">
        <v>11</v>
      </c>
      <c r="E744" s="2" t="str">
        <f>UPPER(Padron_Establecimiento[[#This Row],[Sector]])</f>
        <v>ESTATAL</v>
      </c>
      <c r="F744" s="2" t="s">
        <v>23</v>
      </c>
      <c r="G744" s="2" t="s">
        <v>2035</v>
      </c>
      <c r="H744" s="2" t="s">
        <v>643</v>
      </c>
      <c r="I744" s="2">
        <v>2966</v>
      </c>
      <c r="J744" s="3" t="s">
        <v>2036</v>
      </c>
      <c r="K744" s="4">
        <v>25657</v>
      </c>
      <c r="L744" s="2">
        <v>4928</v>
      </c>
      <c r="M744">
        <f>IF(L744&lt;&gt;"", L744, "")</f>
        <v>4928</v>
      </c>
      <c r="N744" s="5">
        <f>IF(L744&lt;&gt;"", L744*20, "")</f>
        <v>98560</v>
      </c>
      <c r="O744" s="5">
        <f>IF(F744="Rural",N744*1.1,N744)</f>
        <v>98560</v>
      </c>
      <c r="P744" s="3">
        <v>6</v>
      </c>
    </row>
    <row r="745" spans="1:16" x14ac:dyDescent="0.25">
      <c r="A745" s="2" t="s">
        <v>433</v>
      </c>
      <c r="B745" s="2">
        <v>780031900</v>
      </c>
      <c r="C745" s="2" t="s">
        <v>2906</v>
      </c>
      <c r="D745" s="2" t="s">
        <v>11</v>
      </c>
      <c r="E745" s="2" t="str">
        <f>UPPER(Padron_Establecimiento[[#This Row],[Sector]])</f>
        <v>ESTATAL</v>
      </c>
      <c r="F745" s="2" t="s">
        <v>12</v>
      </c>
      <c r="G745" s="2" t="s">
        <v>198</v>
      </c>
      <c r="H745" s="2" t="s">
        <v>2907</v>
      </c>
      <c r="I745" s="2">
        <v>297</v>
      </c>
      <c r="J745" s="3" t="s">
        <v>2908</v>
      </c>
      <c r="K745" s="4">
        <v>29978</v>
      </c>
      <c r="L745" s="2">
        <v>3300</v>
      </c>
      <c r="M745">
        <f>IF(L745&lt;&gt;"", L745, "")</f>
        <v>3300</v>
      </c>
      <c r="N745" s="5">
        <f>IF(L745&lt;&gt;"", L745*20, "")</f>
        <v>66000</v>
      </c>
      <c r="O745" s="5">
        <f>IF(F745="Rural",N745*1.1,N745)</f>
        <v>72600</v>
      </c>
      <c r="P745" s="3">
        <v>3</v>
      </c>
    </row>
    <row r="746" spans="1:16" x14ac:dyDescent="0.25">
      <c r="A746" s="2" t="s">
        <v>21</v>
      </c>
      <c r="B746" s="2">
        <v>820355100</v>
      </c>
      <c r="C746" s="2" t="s">
        <v>22</v>
      </c>
      <c r="D746" s="2" t="s">
        <v>11</v>
      </c>
      <c r="E746" s="2" t="str">
        <f>UPPER(Padron_Establecimiento[[#This Row],[Sector]])</f>
        <v>ESTATAL</v>
      </c>
      <c r="F746" s="2" t="s">
        <v>23</v>
      </c>
      <c r="G746" s="2" t="s">
        <v>24</v>
      </c>
      <c r="H746" s="2" t="s">
        <v>25</v>
      </c>
      <c r="I746" s="2">
        <v>342</v>
      </c>
      <c r="J746" s="3" t="s">
        <v>26</v>
      </c>
      <c r="K746" s="4">
        <v>31992</v>
      </c>
      <c r="L746" s="2">
        <v>3464</v>
      </c>
      <c r="M746">
        <f>IF(L746&lt;&gt;"", L746, "")</f>
        <v>3464</v>
      </c>
      <c r="N746" s="5">
        <f>IF(L746&lt;&gt;"", L746*20, "")</f>
        <v>69280</v>
      </c>
      <c r="O746" s="5">
        <f>IF(F746="Rural",N746*1.1,N746)</f>
        <v>69280</v>
      </c>
      <c r="P746" s="3">
        <v>10</v>
      </c>
    </row>
    <row r="747" spans="1:16" x14ac:dyDescent="0.25">
      <c r="A747" s="2" t="s">
        <v>21</v>
      </c>
      <c r="B747" s="2">
        <v>820101500</v>
      </c>
      <c r="C747" s="2" t="s">
        <v>91</v>
      </c>
      <c r="D747" s="2" t="s">
        <v>11</v>
      </c>
      <c r="E747" s="2" t="str">
        <f>UPPER(Padron_Establecimiento[[#This Row],[Sector]])</f>
        <v>ESTATAL</v>
      </c>
      <c r="F747" s="2" t="s">
        <v>23</v>
      </c>
      <c r="G747" s="2" t="s">
        <v>92</v>
      </c>
      <c r="H747" s="2" t="s">
        <v>93</v>
      </c>
      <c r="I747" s="2">
        <v>3465</v>
      </c>
      <c r="J747" s="3" t="s">
        <v>94</v>
      </c>
      <c r="K747" s="4">
        <v>34889</v>
      </c>
      <c r="L747" s="2">
        <v>1923</v>
      </c>
      <c r="M747">
        <f>IF(L747&lt;&gt;"", L747, "")</f>
        <v>1923</v>
      </c>
      <c r="N747" s="5">
        <f>IF(L747&lt;&gt;"", L747*20, "")</f>
        <v>38460</v>
      </c>
      <c r="O747" s="5">
        <f>IF(F747="Rural",N747*1.1,N747)</f>
        <v>38460</v>
      </c>
      <c r="P747" s="3">
        <v>6</v>
      </c>
    </row>
    <row r="748" spans="1:16" x14ac:dyDescent="0.25">
      <c r="A748" s="2" t="s">
        <v>21</v>
      </c>
      <c r="B748" s="2">
        <v>820398600</v>
      </c>
      <c r="C748" s="2" t="s">
        <v>99</v>
      </c>
      <c r="D748" s="2" t="s">
        <v>11</v>
      </c>
      <c r="E748" s="2" t="str">
        <f>UPPER(Padron_Establecimiento[[#This Row],[Sector]])</f>
        <v>ESTATAL</v>
      </c>
      <c r="F748" s="2" t="s">
        <v>23</v>
      </c>
      <c r="G748" s="2" t="s">
        <v>100</v>
      </c>
      <c r="H748" s="2" t="s">
        <v>101</v>
      </c>
      <c r="I748" s="2">
        <v>3498</v>
      </c>
      <c r="J748" s="3" t="s">
        <v>102</v>
      </c>
      <c r="K748" s="4">
        <v>33462</v>
      </c>
      <c r="L748" s="2">
        <v>4630</v>
      </c>
      <c r="M748">
        <f>IF(L748&lt;&gt;"", L748, "")</f>
        <v>4630</v>
      </c>
      <c r="N748" s="5">
        <f>IF(L748&lt;&gt;"", L748*20, "")</f>
        <v>92600</v>
      </c>
      <c r="O748" s="5">
        <f>IF(F748="Rural",N748*1.1,N748)</f>
        <v>92600</v>
      </c>
      <c r="P748" s="3">
        <v>9</v>
      </c>
    </row>
    <row r="749" spans="1:16" x14ac:dyDescent="0.25">
      <c r="A749" s="2" t="s">
        <v>21</v>
      </c>
      <c r="B749" s="2">
        <v>820252703</v>
      </c>
      <c r="C749" s="2" t="s">
        <v>118</v>
      </c>
      <c r="D749" s="2" t="s">
        <v>11</v>
      </c>
      <c r="E749" s="2" t="str">
        <f>UPPER(Padron_Establecimiento[[#This Row],[Sector]])</f>
        <v>ESTATAL</v>
      </c>
      <c r="F749" s="2" t="s">
        <v>23</v>
      </c>
      <c r="G749" s="2" t="s">
        <v>119</v>
      </c>
      <c r="H749" s="2" t="s">
        <v>120</v>
      </c>
      <c r="I749" s="2">
        <v>341</v>
      </c>
      <c r="J749" s="3" t="s">
        <v>121</v>
      </c>
      <c r="K749" s="4">
        <v>20077</v>
      </c>
      <c r="L749" s="2">
        <v>4142</v>
      </c>
      <c r="M749">
        <f>IF(L749&lt;&gt;"", L749, "")</f>
        <v>4142</v>
      </c>
      <c r="N749" s="5">
        <f>IF(L749&lt;&gt;"", L749*20, "")</f>
        <v>82840</v>
      </c>
      <c r="O749" s="5">
        <f>IF(F749="Rural",N749*1.1,N749)</f>
        <v>82840</v>
      </c>
      <c r="P749" s="3">
        <v>5</v>
      </c>
    </row>
    <row r="750" spans="1:16" x14ac:dyDescent="0.25">
      <c r="A750" s="2" t="s">
        <v>21</v>
      </c>
      <c r="B750" s="2">
        <v>820125300</v>
      </c>
      <c r="C750" s="2" t="s">
        <v>158</v>
      </c>
      <c r="D750" s="2" t="s">
        <v>11</v>
      </c>
      <c r="E750" s="2" t="str">
        <f>UPPER(Padron_Establecimiento[[#This Row],[Sector]])</f>
        <v>ESTATAL</v>
      </c>
      <c r="F750" s="2" t="s">
        <v>23</v>
      </c>
      <c r="G750" s="2" t="s">
        <v>159</v>
      </c>
      <c r="H750" s="2" t="s">
        <v>160</v>
      </c>
      <c r="I750" s="2">
        <v>3564</v>
      </c>
      <c r="J750" s="3" t="s">
        <v>161</v>
      </c>
      <c r="K750" s="4">
        <v>21633</v>
      </c>
      <c r="L750" s="2">
        <v>2605</v>
      </c>
      <c r="M750">
        <f>IF(L750&lt;&gt;"", L750, "")</f>
        <v>2605</v>
      </c>
      <c r="N750" s="5">
        <f>IF(L750&lt;&gt;"", L750*20, "")</f>
        <v>52100</v>
      </c>
      <c r="O750" s="5">
        <f>IF(F750="Rural",N750*1.1,N750)</f>
        <v>52100</v>
      </c>
      <c r="P750" s="3">
        <v>10</v>
      </c>
    </row>
    <row r="751" spans="1:16" x14ac:dyDescent="0.25">
      <c r="A751" s="2" t="s">
        <v>21</v>
      </c>
      <c r="B751" s="2">
        <v>820275600</v>
      </c>
      <c r="C751" s="2" t="s">
        <v>188</v>
      </c>
      <c r="D751" s="2" t="s">
        <v>11</v>
      </c>
      <c r="E751" s="2" t="str">
        <f>UPPER(Padron_Establecimiento[[#This Row],[Sector]])</f>
        <v>ESTATAL</v>
      </c>
      <c r="F751" s="2" t="s">
        <v>23</v>
      </c>
      <c r="G751" s="2" t="s">
        <v>189</v>
      </c>
      <c r="H751" s="2" t="s">
        <v>190</v>
      </c>
      <c r="I751" s="2">
        <v>3496</v>
      </c>
      <c r="J751" s="3" t="s">
        <v>191</v>
      </c>
      <c r="K751" s="4">
        <v>31343</v>
      </c>
      <c r="L751" s="2">
        <v>4464</v>
      </c>
      <c r="M751">
        <f>IF(L751&lt;&gt;"", L751, "")</f>
        <v>4464</v>
      </c>
      <c r="N751" s="5">
        <f>IF(L751&lt;&gt;"", L751*20, "")</f>
        <v>89280</v>
      </c>
      <c r="O751" s="5">
        <f>IF(F751="Rural",N751*1.1,N751)</f>
        <v>89280</v>
      </c>
      <c r="P751" s="3">
        <v>7</v>
      </c>
    </row>
    <row r="752" spans="1:16" x14ac:dyDescent="0.25">
      <c r="A752" s="2" t="s">
        <v>21</v>
      </c>
      <c r="B752" s="2">
        <v>140072000</v>
      </c>
      <c r="C752" s="2" t="s">
        <v>227</v>
      </c>
      <c r="D752" s="2" t="s">
        <v>11</v>
      </c>
      <c r="E752" s="2" t="str">
        <f>UPPER(Padron_Establecimiento[[#This Row],[Sector]])</f>
        <v>ESTATAL</v>
      </c>
      <c r="F752" s="2" t="s">
        <v>23</v>
      </c>
      <c r="G752" s="2" t="s">
        <v>228</v>
      </c>
      <c r="H752" s="2" t="s">
        <v>229</v>
      </c>
      <c r="I752" s="2">
        <v>3471</v>
      </c>
      <c r="J752" s="3" t="s">
        <v>230</v>
      </c>
      <c r="K752" s="4">
        <v>24374</v>
      </c>
      <c r="L752" s="2">
        <v>4447</v>
      </c>
      <c r="M752">
        <f>IF(L752&lt;&gt;"", L752, "")</f>
        <v>4447</v>
      </c>
      <c r="N752" s="5">
        <f>IF(L752&lt;&gt;"", L752*20, "")</f>
        <v>88940</v>
      </c>
      <c r="O752" s="5">
        <f>IF(F752="Rural",N752*1.1,N752)</f>
        <v>88940</v>
      </c>
      <c r="P752" s="3">
        <v>8</v>
      </c>
    </row>
    <row r="753" spans="1:16" x14ac:dyDescent="0.25">
      <c r="A753" s="2" t="s">
        <v>21</v>
      </c>
      <c r="B753" s="2">
        <v>820321201</v>
      </c>
      <c r="C753" s="2" t="s">
        <v>268</v>
      </c>
      <c r="D753" s="2" t="s">
        <v>11</v>
      </c>
      <c r="E753" s="2" t="str">
        <f>UPPER(Padron_Establecimiento[[#This Row],[Sector]])</f>
        <v>ESTATAL</v>
      </c>
      <c r="F753" s="2" t="s">
        <v>23</v>
      </c>
      <c r="G753" s="2" t="s">
        <v>269</v>
      </c>
      <c r="H753" s="2" t="s">
        <v>270</v>
      </c>
      <c r="I753" s="2">
        <v>3491</v>
      </c>
      <c r="J753" s="3" t="s">
        <v>271</v>
      </c>
      <c r="K753" s="4">
        <v>19119</v>
      </c>
      <c r="L753" s="2">
        <v>2268</v>
      </c>
      <c r="M753">
        <f>IF(L753&lt;&gt;"", L753, "")</f>
        <v>2268</v>
      </c>
      <c r="N753" s="5">
        <f>IF(L753&lt;&gt;"", L753*20, "")</f>
        <v>45360</v>
      </c>
      <c r="O753" s="5">
        <f>IF(F753="Rural",N753*1.1,N753)</f>
        <v>45360</v>
      </c>
      <c r="P753" s="3">
        <v>3</v>
      </c>
    </row>
    <row r="754" spans="1:16" x14ac:dyDescent="0.25">
      <c r="A754" s="2" t="s">
        <v>21</v>
      </c>
      <c r="B754" s="2">
        <v>820276200</v>
      </c>
      <c r="C754" s="2" t="s">
        <v>300</v>
      </c>
      <c r="D754" s="2" t="s">
        <v>11</v>
      </c>
      <c r="E754" s="2" t="str">
        <f>UPPER(Padron_Establecimiento[[#This Row],[Sector]])</f>
        <v>ESTATAL</v>
      </c>
      <c r="F754" s="2" t="s">
        <v>23</v>
      </c>
      <c r="G754" s="2" t="s">
        <v>301</v>
      </c>
      <c r="H754" s="2" t="s">
        <v>302</v>
      </c>
      <c r="I754" s="2">
        <v>3492</v>
      </c>
      <c r="J754" s="3" t="s">
        <v>303</v>
      </c>
      <c r="K754" s="4">
        <v>29724</v>
      </c>
      <c r="L754" s="2">
        <v>3324</v>
      </c>
      <c r="M754">
        <f>IF(L754&lt;&gt;"", L754, "")</f>
        <v>3324</v>
      </c>
      <c r="N754" s="5">
        <f>IF(L754&lt;&gt;"", L754*20, "")</f>
        <v>66480</v>
      </c>
      <c r="O754" s="5">
        <f>IF(F754="Rural",N754*1.1,N754)</f>
        <v>66480</v>
      </c>
      <c r="P754" s="3">
        <v>8</v>
      </c>
    </row>
    <row r="755" spans="1:16" x14ac:dyDescent="0.25">
      <c r="A755" s="2" t="s">
        <v>21</v>
      </c>
      <c r="B755" s="2">
        <v>820190404</v>
      </c>
      <c r="C755" s="2" t="s">
        <v>397</v>
      </c>
      <c r="D755" s="2" t="s">
        <v>11</v>
      </c>
      <c r="E755" s="2" t="str">
        <f>UPPER(Padron_Establecimiento[[#This Row],[Sector]])</f>
        <v>ESTATAL</v>
      </c>
      <c r="F755" s="2" t="s">
        <v>23</v>
      </c>
      <c r="G755" s="2" t="s">
        <v>398</v>
      </c>
      <c r="H755" s="2" t="s">
        <v>399</v>
      </c>
      <c r="I755" s="2">
        <v>341</v>
      </c>
      <c r="J755" s="3" t="s">
        <v>400</v>
      </c>
      <c r="K755" s="4">
        <v>33646</v>
      </c>
      <c r="L755" s="2">
        <v>4802</v>
      </c>
      <c r="M755">
        <f>IF(L755&lt;&gt;"", L755, "")</f>
        <v>4802</v>
      </c>
      <c r="N755" s="5">
        <f>IF(L755&lt;&gt;"", L755*20, "")</f>
        <v>96040</v>
      </c>
      <c r="O755" s="5">
        <f>IF(F755="Rural",N755*1.1,N755)</f>
        <v>96040</v>
      </c>
      <c r="P755" s="3">
        <v>7</v>
      </c>
    </row>
    <row r="756" spans="1:16" x14ac:dyDescent="0.25">
      <c r="A756" s="2" t="s">
        <v>21</v>
      </c>
      <c r="B756" s="2">
        <v>820261200</v>
      </c>
      <c r="C756" s="2" t="s">
        <v>466</v>
      </c>
      <c r="D756" s="2" t="s">
        <v>11</v>
      </c>
      <c r="E756" s="2" t="str">
        <f>UPPER(Padron_Establecimiento[[#This Row],[Sector]])</f>
        <v>ESTATAL</v>
      </c>
      <c r="F756" s="2" t="s">
        <v>12</v>
      </c>
      <c r="G756" s="2" t="s">
        <v>467</v>
      </c>
      <c r="H756" s="2" t="s">
        <v>468</v>
      </c>
      <c r="I756" s="2">
        <v>3491</v>
      </c>
      <c r="J756" s="3" t="s">
        <v>469</v>
      </c>
      <c r="K756" s="4">
        <v>27814</v>
      </c>
      <c r="L756" s="2">
        <v>1588</v>
      </c>
      <c r="M756">
        <f>IF(L756&lt;&gt;"", L756, "")</f>
        <v>1588</v>
      </c>
      <c r="N756" s="5">
        <f>IF(L756&lt;&gt;"", L756*20, "")</f>
        <v>31760</v>
      </c>
      <c r="O756" s="5">
        <f>IF(F756="Rural",N756*1.1,N756)</f>
        <v>34936</v>
      </c>
      <c r="P756" s="3">
        <v>5</v>
      </c>
    </row>
    <row r="757" spans="1:16" x14ac:dyDescent="0.25">
      <c r="A757" s="2" t="s">
        <v>21</v>
      </c>
      <c r="B757" s="2">
        <v>820139102</v>
      </c>
      <c r="C757" s="2" t="s">
        <v>510</v>
      </c>
      <c r="D757" s="2" t="s">
        <v>11</v>
      </c>
      <c r="E757" s="2" t="str">
        <f>UPPER(Padron_Establecimiento[[#This Row],[Sector]])</f>
        <v>ESTATAL</v>
      </c>
      <c r="F757" s="2" t="s">
        <v>12</v>
      </c>
      <c r="G757" s="2" t="s">
        <v>511</v>
      </c>
      <c r="H757" s="2" t="s">
        <v>229</v>
      </c>
      <c r="I757" s="2">
        <v>3471</v>
      </c>
      <c r="J757" s="3" t="s">
        <v>512</v>
      </c>
      <c r="K757" s="4">
        <v>29839</v>
      </c>
      <c r="L757" s="2">
        <v>4906</v>
      </c>
      <c r="M757">
        <f>IF(L757&lt;&gt;"", L757, "")</f>
        <v>4906</v>
      </c>
      <c r="N757" s="5">
        <f>IF(L757&lt;&gt;"", L757*20, "")</f>
        <v>98120</v>
      </c>
      <c r="O757" s="5">
        <f>IF(F757="Rural",N757*1.1,N757)</f>
        <v>107932.00000000001</v>
      </c>
      <c r="P757" s="3">
        <v>10</v>
      </c>
    </row>
    <row r="758" spans="1:16" x14ac:dyDescent="0.25">
      <c r="A758" s="2" t="s">
        <v>21</v>
      </c>
      <c r="B758" s="2">
        <v>820060501</v>
      </c>
      <c r="C758" s="2" t="s">
        <v>536</v>
      </c>
      <c r="D758" s="2" t="s">
        <v>11</v>
      </c>
      <c r="E758" s="2" t="str">
        <f>UPPER(Padron_Establecimiento[[#This Row],[Sector]])</f>
        <v>ESTATAL</v>
      </c>
      <c r="F758" s="2" t="s">
        <v>23</v>
      </c>
      <c r="G758" s="2" t="s">
        <v>537</v>
      </c>
      <c r="H758" s="2" t="s">
        <v>538</v>
      </c>
      <c r="I758" s="2">
        <v>3483</v>
      </c>
      <c r="J758" s="3" t="s">
        <v>539</v>
      </c>
      <c r="K758" s="4">
        <v>33091</v>
      </c>
      <c r="L758" s="2">
        <v>3126</v>
      </c>
      <c r="M758">
        <f>IF(L758&lt;&gt;"", L758, "")</f>
        <v>3126</v>
      </c>
      <c r="N758" s="5">
        <f>IF(L758&lt;&gt;"", L758*20, "")</f>
        <v>62520</v>
      </c>
      <c r="O758" s="5">
        <f>IF(F758="Rural",N758*1.1,N758)</f>
        <v>62520</v>
      </c>
      <c r="P758" s="3">
        <v>8</v>
      </c>
    </row>
    <row r="759" spans="1:16" x14ac:dyDescent="0.25">
      <c r="A759" s="2" t="s">
        <v>21</v>
      </c>
      <c r="B759" s="2">
        <v>820236300</v>
      </c>
      <c r="C759" s="2" t="s">
        <v>574</v>
      </c>
      <c r="D759" s="2" t="s">
        <v>11</v>
      </c>
      <c r="E759" s="2" t="str">
        <f>UPPER(Padron_Establecimiento[[#This Row],[Sector]])</f>
        <v>ESTATAL</v>
      </c>
      <c r="F759" s="2" t="s">
        <v>12</v>
      </c>
      <c r="G759" s="2" t="s">
        <v>575</v>
      </c>
      <c r="H759" s="2" t="s">
        <v>576</v>
      </c>
      <c r="I759" s="2">
        <v>3497</v>
      </c>
      <c r="J759" s="3" t="s">
        <v>577</v>
      </c>
      <c r="K759" s="4">
        <v>28715</v>
      </c>
      <c r="L759" s="2">
        <v>2551</v>
      </c>
      <c r="M759">
        <f>IF(L759&lt;&gt;"", L759, "")</f>
        <v>2551</v>
      </c>
      <c r="N759" s="5">
        <f>IF(L759&lt;&gt;"", L759*20, "")</f>
        <v>51020</v>
      </c>
      <c r="O759" s="5">
        <f>IF(F759="Rural",N759*1.1,N759)</f>
        <v>56122.000000000007</v>
      </c>
      <c r="P759" s="3">
        <v>6</v>
      </c>
    </row>
    <row r="760" spans="1:16" x14ac:dyDescent="0.25">
      <c r="A760" s="2" t="s">
        <v>21</v>
      </c>
      <c r="B760" s="2">
        <v>820405800</v>
      </c>
      <c r="C760" s="2" t="s">
        <v>578</v>
      </c>
      <c r="D760" s="2" t="s">
        <v>11</v>
      </c>
      <c r="E760" s="2" t="str">
        <f>UPPER(Padron_Establecimiento[[#This Row],[Sector]])</f>
        <v>ESTATAL</v>
      </c>
      <c r="F760" s="2" t="s">
        <v>23</v>
      </c>
      <c r="G760" s="2" t="s">
        <v>579</v>
      </c>
      <c r="H760" s="2" t="s">
        <v>580</v>
      </c>
      <c r="I760" s="2">
        <v>3476</v>
      </c>
      <c r="J760" s="3" t="s">
        <v>581</v>
      </c>
      <c r="K760" s="4">
        <v>20809</v>
      </c>
      <c r="L760" s="2">
        <v>3129</v>
      </c>
      <c r="M760">
        <f>IF(L760&lt;&gt;"", L760, "")</f>
        <v>3129</v>
      </c>
      <c r="N760" s="5">
        <f>IF(L760&lt;&gt;"", L760*20, "")</f>
        <v>62580</v>
      </c>
      <c r="O760" s="5">
        <f>IF(F760="Rural",N760*1.1,N760)</f>
        <v>62580</v>
      </c>
      <c r="P760" s="3">
        <v>7</v>
      </c>
    </row>
    <row r="761" spans="1:16" x14ac:dyDescent="0.25">
      <c r="A761" s="2" t="s">
        <v>21</v>
      </c>
      <c r="B761" s="2">
        <v>820400100</v>
      </c>
      <c r="C761" s="2" t="s">
        <v>619</v>
      </c>
      <c r="D761" s="2" t="s">
        <v>11</v>
      </c>
      <c r="E761" s="2" t="str">
        <f>UPPER(Padron_Establecimiento[[#This Row],[Sector]])</f>
        <v>ESTATAL</v>
      </c>
      <c r="F761" s="2" t="s">
        <v>23</v>
      </c>
      <c r="G761" s="2" t="s">
        <v>620</v>
      </c>
      <c r="H761" s="2" t="s">
        <v>120</v>
      </c>
      <c r="I761" s="2">
        <v>341</v>
      </c>
      <c r="J761" s="3" t="s">
        <v>621</v>
      </c>
      <c r="K761" s="4">
        <v>22466</v>
      </c>
      <c r="L761" s="2">
        <v>4656</v>
      </c>
      <c r="M761">
        <f>IF(L761&lt;&gt;"", L761, "")</f>
        <v>4656</v>
      </c>
      <c r="N761" s="5">
        <f>IF(L761&lt;&gt;"", L761*20, "")</f>
        <v>93120</v>
      </c>
      <c r="O761" s="5">
        <f>IF(F761="Rural",N761*1.1,N761)</f>
        <v>93120</v>
      </c>
      <c r="P761" s="3">
        <v>4</v>
      </c>
    </row>
    <row r="762" spans="1:16" x14ac:dyDescent="0.25">
      <c r="A762" s="2" t="s">
        <v>21</v>
      </c>
      <c r="B762" s="2">
        <v>820019700</v>
      </c>
      <c r="C762" s="2" t="s">
        <v>630</v>
      </c>
      <c r="D762" s="2" t="s">
        <v>11</v>
      </c>
      <c r="E762" s="2" t="str">
        <f>UPPER(Padron_Establecimiento[[#This Row],[Sector]])</f>
        <v>ESTATAL</v>
      </c>
      <c r="F762" s="2" t="s">
        <v>23</v>
      </c>
      <c r="G762" s="2" t="s">
        <v>631</v>
      </c>
      <c r="H762" s="2" t="s">
        <v>25</v>
      </c>
      <c r="I762" s="2">
        <v>342</v>
      </c>
      <c r="J762" s="3" t="s">
        <v>632</v>
      </c>
      <c r="K762" s="4">
        <v>21021</v>
      </c>
      <c r="L762" s="2">
        <v>1739</v>
      </c>
      <c r="M762">
        <f>IF(L762&lt;&gt;"", L762, "")</f>
        <v>1739</v>
      </c>
      <c r="N762" s="5">
        <f>IF(L762&lt;&gt;"", L762*20, "")</f>
        <v>34780</v>
      </c>
      <c r="O762" s="5">
        <f>IF(F762="Rural",N762*1.1,N762)</f>
        <v>34780</v>
      </c>
      <c r="P762" s="3">
        <v>7</v>
      </c>
    </row>
    <row r="763" spans="1:16" x14ac:dyDescent="0.25">
      <c r="A763" s="2" t="s">
        <v>21</v>
      </c>
      <c r="B763" s="2">
        <v>820139600</v>
      </c>
      <c r="C763" s="2" t="s">
        <v>645</v>
      </c>
      <c r="D763" s="2" t="s">
        <v>11</v>
      </c>
      <c r="E763" s="2" t="str">
        <f>UPPER(Padron_Establecimiento[[#This Row],[Sector]])</f>
        <v>ESTATAL</v>
      </c>
      <c r="F763" s="2" t="s">
        <v>23</v>
      </c>
      <c r="G763" s="2" t="s">
        <v>646</v>
      </c>
      <c r="H763" s="2" t="s">
        <v>647</v>
      </c>
      <c r="I763" s="2">
        <v>3471</v>
      </c>
      <c r="J763" s="3" t="s">
        <v>648</v>
      </c>
      <c r="K763" s="4">
        <v>33005</v>
      </c>
      <c r="L763" s="2">
        <v>2382</v>
      </c>
      <c r="M763">
        <f>IF(L763&lt;&gt;"", L763, "")</f>
        <v>2382</v>
      </c>
      <c r="N763" s="5">
        <f>IF(L763&lt;&gt;"", L763*20, "")</f>
        <v>47640</v>
      </c>
      <c r="O763" s="5">
        <f>IF(F763="Rural",N763*1.1,N763)</f>
        <v>47640</v>
      </c>
      <c r="P763" s="3">
        <v>9</v>
      </c>
    </row>
    <row r="764" spans="1:16" x14ac:dyDescent="0.25">
      <c r="A764" s="2" t="s">
        <v>21</v>
      </c>
      <c r="B764" s="2">
        <v>820303716</v>
      </c>
      <c r="C764" s="2" t="s">
        <v>662</v>
      </c>
      <c r="D764" s="2" t="s">
        <v>11</v>
      </c>
      <c r="E764" s="2" t="str">
        <f>UPPER(Padron_Establecimiento[[#This Row],[Sector]])</f>
        <v>ESTATAL</v>
      </c>
      <c r="F764" s="2" t="s">
        <v>23</v>
      </c>
      <c r="G764" s="2" t="s">
        <v>663</v>
      </c>
      <c r="H764" s="2" t="s">
        <v>664</v>
      </c>
      <c r="I764" s="2">
        <v>3464</v>
      </c>
      <c r="J764" s="3" t="s">
        <v>665</v>
      </c>
      <c r="K764" s="4">
        <v>30797</v>
      </c>
      <c r="L764" s="2">
        <v>3135</v>
      </c>
      <c r="M764">
        <f>IF(L764&lt;&gt;"", L764, "")</f>
        <v>3135</v>
      </c>
      <c r="N764" s="5">
        <f>IF(L764&lt;&gt;"", L764*20, "")</f>
        <v>62700</v>
      </c>
      <c r="O764" s="5">
        <f>IF(F764="Rural",N764*1.1,N764)</f>
        <v>62700</v>
      </c>
      <c r="P764" s="3">
        <v>3</v>
      </c>
    </row>
    <row r="765" spans="1:16" x14ac:dyDescent="0.25">
      <c r="A765" s="2" t="s">
        <v>21</v>
      </c>
      <c r="B765" s="2">
        <v>820254300</v>
      </c>
      <c r="C765" s="2" t="s">
        <v>666</v>
      </c>
      <c r="D765" s="2" t="s">
        <v>11</v>
      </c>
      <c r="E765" s="2" t="str">
        <f>UPPER(Padron_Establecimiento[[#This Row],[Sector]])</f>
        <v>ESTATAL</v>
      </c>
      <c r="F765" s="2" t="s">
        <v>23</v>
      </c>
      <c r="G765" s="2" t="s">
        <v>667</v>
      </c>
      <c r="H765" s="2" t="s">
        <v>668</v>
      </c>
      <c r="I765" s="2">
        <v>341</v>
      </c>
      <c r="J765" s="3" t="s">
        <v>669</v>
      </c>
      <c r="K765" s="4">
        <v>30587</v>
      </c>
      <c r="L765" s="2">
        <v>2134</v>
      </c>
      <c r="M765">
        <f>IF(L765&lt;&gt;"", L765, "")</f>
        <v>2134</v>
      </c>
      <c r="N765" s="5">
        <f>IF(L765&lt;&gt;"", L765*20, "")</f>
        <v>42680</v>
      </c>
      <c r="O765" s="5">
        <f>IF(F765="Rural",N765*1.1,N765)</f>
        <v>42680</v>
      </c>
      <c r="P765" s="3">
        <v>8</v>
      </c>
    </row>
    <row r="766" spans="1:16" x14ac:dyDescent="0.25">
      <c r="A766" s="2" t="s">
        <v>21</v>
      </c>
      <c r="B766" s="2">
        <v>820323301</v>
      </c>
      <c r="C766" s="2" t="s">
        <v>673</v>
      </c>
      <c r="D766" s="2" t="s">
        <v>11</v>
      </c>
      <c r="E766" s="2" t="str">
        <f>UPPER(Padron_Establecimiento[[#This Row],[Sector]])</f>
        <v>ESTATAL</v>
      </c>
      <c r="F766" s="2" t="s">
        <v>12</v>
      </c>
      <c r="G766" s="2" t="s">
        <v>674</v>
      </c>
      <c r="H766" s="2" t="s">
        <v>675</v>
      </c>
      <c r="I766" s="2">
        <v>3404</v>
      </c>
      <c r="J766" s="3" t="s">
        <v>676</v>
      </c>
      <c r="K766" s="4">
        <v>31406</v>
      </c>
      <c r="L766" s="2">
        <v>3864</v>
      </c>
      <c r="M766">
        <f>IF(L766&lt;&gt;"", L766, "")</f>
        <v>3864</v>
      </c>
      <c r="N766" s="5">
        <f>IF(L766&lt;&gt;"", L766*20, "")</f>
        <v>77280</v>
      </c>
      <c r="O766" s="5">
        <f>IF(F766="Rural",N766*1.1,N766)</f>
        <v>85008</v>
      </c>
      <c r="P766" s="3">
        <v>5</v>
      </c>
    </row>
    <row r="767" spans="1:16" x14ac:dyDescent="0.25">
      <c r="A767" s="2" t="s">
        <v>21</v>
      </c>
      <c r="B767" s="2">
        <v>820120100</v>
      </c>
      <c r="C767" s="2" t="s">
        <v>677</v>
      </c>
      <c r="D767" s="2" t="s">
        <v>11</v>
      </c>
      <c r="E767" s="2" t="str">
        <f>UPPER(Padron_Establecimiento[[#This Row],[Sector]])</f>
        <v>ESTATAL</v>
      </c>
      <c r="F767" s="2" t="s">
        <v>12</v>
      </c>
      <c r="G767" s="2" t="s">
        <v>678</v>
      </c>
      <c r="H767" s="2" t="s">
        <v>679</v>
      </c>
      <c r="I767" s="2">
        <v>3482</v>
      </c>
      <c r="J767" s="3" t="s">
        <v>680</v>
      </c>
      <c r="K767" s="4">
        <v>19118</v>
      </c>
      <c r="L767" s="2">
        <v>4331</v>
      </c>
      <c r="M767">
        <f>IF(L767&lt;&gt;"", L767, "")</f>
        <v>4331</v>
      </c>
      <c r="N767" s="5">
        <f>IF(L767&lt;&gt;"", L767*20, "")</f>
        <v>86620</v>
      </c>
      <c r="O767" s="5">
        <f>IF(F767="Rural",N767*1.1,N767)</f>
        <v>95282.000000000015</v>
      </c>
      <c r="P767" s="3">
        <v>10</v>
      </c>
    </row>
    <row r="768" spans="1:16" x14ac:dyDescent="0.25">
      <c r="A768" s="2" t="s">
        <v>21</v>
      </c>
      <c r="B768" s="2">
        <v>820428500</v>
      </c>
      <c r="C768" s="2" t="s">
        <v>681</v>
      </c>
      <c r="D768" s="2" t="s">
        <v>11</v>
      </c>
      <c r="E768" s="2" t="str">
        <f>UPPER(Padron_Establecimiento[[#This Row],[Sector]])</f>
        <v>ESTATAL</v>
      </c>
      <c r="F768" s="2" t="s">
        <v>12</v>
      </c>
      <c r="G768" s="2" t="s">
        <v>682</v>
      </c>
      <c r="H768" s="2" t="s">
        <v>683</v>
      </c>
      <c r="I768" s="2">
        <v>3492</v>
      </c>
      <c r="J768" s="3" t="s">
        <v>684</v>
      </c>
      <c r="K768" s="4">
        <v>25680</v>
      </c>
      <c r="L768" s="2">
        <v>3465</v>
      </c>
      <c r="M768">
        <f>IF(L768&lt;&gt;"", L768, "")</f>
        <v>3465</v>
      </c>
      <c r="N768" s="5">
        <f>IF(L768&lt;&gt;"", L768*20, "")</f>
        <v>69300</v>
      </c>
      <c r="O768" s="5">
        <f>IF(F768="Rural",N768*1.1,N768)</f>
        <v>76230</v>
      </c>
      <c r="P768" s="3">
        <v>6</v>
      </c>
    </row>
    <row r="769" spans="1:16" x14ac:dyDescent="0.25">
      <c r="A769" s="2" t="s">
        <v>21</v>
      </c>
      <c r="B769" s="2">
        <v>820152600</v>
      </c>
      <c r="C769" s="2" t="s">
        <v>697</v>
      </c>
      <c r="D769" s="2" t="s">
        <v>11</v>
      </c>
      <c r="E769" s="2" t="str">
        <f>UPPER(Padron_Establecimiento[[#This Row],[Sector]])</f>
        <v>ESTATAL</v>
      </c>
      <c r="F769" s="2" t="s">
        <v>12</v>
      </c>
      <c r="G769" s="2" t="s">
        <v>698</v>
      </c>
      <c r="H769" s="2" t="s">
        <v>699</v>
      </c>
      <c r="I769" s="2">
        <v>3402</v>
      </c>
      <c r="J769" s="3" t="s">
        <v>700</v>
      </c>
      <c r="K769" s="4">
        <v>21974</v>
      </c>
      <c r="L769" s="2">
        <v>1863</v>
      </c>
      <c r="M769">
        <f>IF(L769&lt;&gt;"", L769, "")</f>
        <v>1863</v>
      </c>
      <c r="N769" s="5">
        <f>IF(L769&lt;&gt;"", L769*20, "")</f>
        <v>37260</v>
      </c>
      <c r="O769" s="5">
        <f>IF(F769="Rural",N769*1.1,N769)</f>
        <v>40986</v>
      </c>
      <c r="P769" s="3">
        <v>4</v>
      </c>
    </row>
    <row r="770" spans="1:16" x14ac:dyDescent="0.25">
      <c r="A770" s="2" t="s">
        <v>21</v>
      </c>
      <c r="B770" s="2">
        <v>820215300</v>
      </c>
      <c r="C770" s="2" t="s">
        <v>748</v>
      </c>
      <c r="D770" s="2" t="s">
        <v>11</v>
      </c>
      <c r="E770" s="2" t="str">
        <f>UPPER(Padron_Establecimiento[[#This Row],[Sector]])</f>
        <v>ESTATAL</v>
      </c>
      <c r="F770" s="2" t="s">
        <v>23</v>
      </c>
      <c r="G770" s="2" t="s">
        <v>749</v>
      </c>
      <c r="H770" s="2" t="s">
        <v>750</v>
      </c>
      <c r="I770" s="2">
        <v>3482</v>
      </c>
      <c r="J770" s="3" t="s">
        <v>751</v>
      </c>
      <c r="K770" s="4">
        <v>19879</v>
      </c>
      <c r="L770" s="2">
        <v>4113</v>
      </c>
      <c r="M770">
        <f>IF(L770&lt;&gt;"", L770, "")</f>
        <v>4113</v>
      </c>
      <c r="N770" s="5">
        <f>IF(L770&lt;&gt;"", L770*20, "")</f>
        <v>82260</v>
      </c>
      <c r="O770" s="5">
        <f>IF(F770="Rural",N770*1.1,N770)</f>
        <v>82260</v>
      </c>
      <c r="P770" s="3">
        <v>5</v>
      </c>
    </row>
    <row r="771" spans="1:16" x14ac:dyDescent="0.25">
      <c r="A771" s="2" t="s">
        <v>21</v>
      </c>
      <c r="B771" s="2">
        <v>820202500</v>
      </c>
      <c r="C771" s="2" t="s">
        <v>766</v>
      </c>
      <c r="D771" s="2" t="s">
        <v>11</v>
      </c>
      <c r="E771" s="2" t="str">
        <f>UPPER(Padron_Establecimiento[[#This Row],[Sector]])</f>
        <v>ESTATAL</v>
      </c>
      <c r="F771" s="2" t="s">
        <v>23</v>
      </c>
      <c r="G771" s="2" t="s">
        <v>767</v>
      </c>
      <c r="H771" s="2" t="s">
        <v>768</v>
      </c>
      <c r="I771" s="2">
        <v>3476</v>
      </c>
      <c r="J771" s="3" t="s">
        <v>769</v>
      </c>
      <c r="K771" s="4">
        <v>24846</v>
      </c>
      <c r="L771" s="2">
        <v>4022</v>
      </c>
      <c r="M771">
        <f>IF(L771&lt;&gt;"", L771, "")</f>
        <v>4022</v>
      </c>
      <c r="N771" s="5">
        <f>IF(L771&lt;&gt;"", L771*20, "")</f>
        <v>80440</v>
      </c>
      <c r="O771" s="5">
        <f>IF(F771="Rural",N771*1.1,N771)</f>
        <v>80440</v>
      </c>
      <c r="P771" s="3">
        <v>10</v>
      </c>
    </row>
    <row r="772" spans="1:16" x14ac:dyDescent="0.25">
      <c r="A772" s="2" t="s">
        <v>21</v>
      </c>
      <c r="B772" s="2">
        <v>820165101</v>
      </c>
      <c r="C772" s="2" t="s">
        <v>782</v>
      </c>
      <c r="D772" s="2" t="s">
        <v>11</v>
      </c>
      <c r="E772" s="2" t="str">
        <f>UPPER(Padron_Establecimiento[[#This Row],[Sector]])</f>
        <v>ESTATAL</v>
      </c>
      <c r="F772" s="2" t="s">
        <v>12</v>
      </c>
      <c r="G772" s="2" t="s">
        <v>783</v>
      </c>
      <c r="H772" s="2" t="s">
        <v>270</v>
      </c>
      <c r="I772" s="2">
        <v>3491</v>
      </c>
      <c r="J772" s="3" t="s">
        <v>784</v>
      </c>
      <c r="K772" s="4">
        <v>28741</v>
      </c>
      <c r="L772" s="2">
        <v>2767</v>
      </c>
      <c r="M772">
        <f>IF(L772&lt;&gt;"", L772, "")</f>
        <v>2767</v>
      </c>
      <c r="N772" s="5">
        <f>IF(L772&lt;&gt;"", L772*20, "")</f>
        <v>55340</v>
      </c>
      <c r="O772" s="5">
        <f>IF(F772="Rural",N772*1.1,N772)</f>
        <v>60874.000000000007</v>
      </c>
      <c r="P772" s="3">
        <v>3</v>
      </c>
    </row>
    <row r="773" spans="1:16" x14ac:dyDescent="0.25">
      <c r="A773" s="2" t="s">
        <v>21</v>
      </c>
      <c r="B773" s="2">
        <v>820392008</v>
      </c>
      <c r="C773" s="2" t="s">
        <v>812</v>
      </c>
      <c r="D773" s="2" t="s">
        <v>11</v>
      </c>
      <c r="E773" s="2" t="str">
        <f>UPPER(Padron_Establecimiento[[#This Row],[Sector]])</f>
        <v>ESTATAL</v>
      </c>
      <c r="F773" s="2" t="s">
        <v>23</v>
      </c>
      <c r="G773" s="2" t="s">
        <v>813</v>
      </c>
      <c r="H773" s="2" t="s">
        <v>814</v>
      </c>
      <c r="I773" s="2">
        <v>0</v>
      </c>
      <c r="J773" s="3" t="s">
        <v>212</v>
      </c>
      <c r="K773" s="4">
        <v>25437</v>
      </c>
      <c r="L773" s="2">
        <v>4098</v>
      </c>
      <c r="M773">
        <f>IF(L773&lt;&gt;"", L773, "")</f>
        <v>4098</v>
      </c>
      <c r="N773" s="5">
        <f>IF(L773&lt;&gt;"", L773*20, "")</f>
        <v>81960</v>
      </c>
      <c r="O773" s="5">
        <f>IF(F773="Rural",N773*1.1,N773)</f>
        <v>81960</v>
      </c>
      <c r="P773" s="3">
        <v>5</v>
      </c>
    </row>
    <row r="774" spans="1:16" x14ac:dyDescent="0.25">
      <c r="A774" s="2" t="s">
        <v>21</v>
      </c>
      <c r="B774" s="2">
        <v>820012300</v>
      </c>
      <c r="C774" s="2" t="s">
        <v>827</v>
      </c>
      <c r="D774" s="2" t="s">
        <v>11</v>
      </c>
      <c r="E774" s="2" t="str">
        <f>UPPER(Padron_Establecimiento[[#This Row],[Sector]])</f>
        <v>ESTATAL</v>
      </c>
      <c r="F774" s="2" t="s">
        <v>23</v>
      </c>
      <c r="G774" s="2" t="s">
        <v>828</v>
      </c>
      <c r="H774" s="2" t="s">
        <v>120</v>
      </c>
      <c r="I774" s="2">
        <v>341</v>
      </c>
      <c r="J774" s="3" t="s">
        <v>829</v>
      </c>
      <c r="K774" s="4">
        <v>20246</v>
      </c>
      <c r="L774" s="2">
        <v>4701</v>
      </c>
      <c r="M774">
        <f>IF(L774&lt;&gt;"", L774, "")</f>
        <v>4701</v>
      </c>
      <c r="N774" s="5">
        <f>IF(L774&lt;&gt;"", L774*20, "")</f>
        <v>94020</v>
      </c>
      <c r="O774" s="5">
        <f>IF(F774="Rural",N774*1.1,N774)</f>
        <v>94020</v>
      </c>
      <c r="P774" s="3">
        <v>7</v>
      </c>
    </row>
    <row r="775" spans="1:16" x14ac:dyDescent="0.25">
      <c r="A775" s="2" t="s">
        <v>21</v>
      </c>
      <c r="B775" s="2">
        <v>820297202</v>
      </c>
      <c r="C775" s="2" t="s">
        <v>830</v>
      </c>
      <c r="D775" s="2" t="s">
        <v>11</v>
      </c>
      <c r="E775" s="2" t="str">
        <f>UPPER(Padron_Establecimiento[[#This Row],[Sector]])</f>
        <v>ESTATAL</v>
      </c>
      <c r="F775" s="2" t="s">
        <v>12</v>
      </c>
      <c r="G775" s="2" t="s">
        <v>831</v>
      </c>
      <c r="H775" s="2" t="s">
        <v>832</v>
      </c>
      <c r="I775" s="2">
        <v>3476</v>
      </c>
      <c r="J775" s="3" t="s">
        <v>833</v>
      </c>
      <c r="K775" s="4">
        <v>20286</v>
      </c>
      <c r="L775" s="2">
        <v>3601</v>
      </c>
      <c r="M775">
        <f>IF(L775&lt;&gt;"", L775, "")</f>
        <v>3601</v>
      </c>
      <c r="N775" s="5">
        <f>IF(L775&lt;&gt;"", L775*20, "")</f>
        <v>72020</v>
      </c>
      <c r="O775" s="5">
        <f>IF(F775="Rural",N775*1.1,N775)</f>
        <v>79222</v>
      </c>
      <c r="P775" s="3">
        <v>7</v>
      </c>
    </row>
    <row r="776" spans="1:16" x14ac:dyDescent="0.25">
      <c r="A776" s="2" t="s">
        <v>21</v>
      </c>
      <c r="B776" s="2">
        <v>820415200</v>
      </c>
      <c r="C776" s="2" t="s">
        <v>842</v>
      </c>
      <c r="D776" s="2" t="s">
        <v>11</v>
      </c>
      <c r="E776" s="2" t="str">
        <f>UPPER(Padron_Establecimiento[[#This Row],[Sector]])</f>
        <v>ESTATAL</v>
      </c>
      <c r="F776" s="2" t="s">
        <v>12</v>
      </c>
      <c r="G776" s="2" t="s">
        <v>843</v>
      </c>
      <c r="H776" s="2" t="s">
        <v>844</v>
      </c>
      <c r="I776" s="2">
        <v>3465</v>
      </c>
      <c r="J776" s="3" t="s">
        <v>845</v>
      </c>
      <c r="K776" s="4">
        <v>30448</v>
      </c>
      <c r="L776" s="2">
        <v>4938</v>
      </c>
      <c r="M776">
        <f>IF(L776&lt;&gt;"", L776, "")</f>
        <v>4938</v>
      </c>
      <c r="N776" s="5">
        <f>IF(L776&lt;&gt;"", L776*20, "")</f>
        <v>98760</v>
      </c>
      <c r="O776" s="5">
        <f>IF(F776="Rural",N776*1.1,N776)</f>
        <v>108636.00000000001</v>
      </c>
      <c r="P776" s="3">
        <v>7</v>
      </c>
    </row>
    <row r="777" spans="1:16" x14ac:dyDescent="0.25">
      <c r="A777" s="2" t="s">
        <v>21</v>
      </c>
      <c r="B777" s="2">
        <v>820410800</v>
      </c>
      <c r="C777" s="2" t="s">
        <v>849</v>
      </c>
      <c r="D777" s="2" t="s">
        <v>11</v>
      </c>
      <c r="E777" s="2" t="str">
        <f>UPPER(Padron_Establecimiento[[#This Row],[Sector]])</f>
        <v>ESTATAL</v>
      </c>
      <c r="F777" s="2" t="s">
        <v>23</v>
      </c>
      <c r="G777" s="2" t="s">
        <v>850</v>
      </c>
      <c r="H777" s="2" t="s">
        <v>120</v>
      </c>
      <c r="I777" s="2">
        <v>341</v>
      </c>
      <c r="J777" s="3" t="s">
        <v>851</v>
      </c>
      <c r="K777" s="4">
        <v>33661</v>
      </c>
      <c r="L777" s="2">
        <v>2610</v>
      </c>
      <c r="M777">
        <f>IF(L777&lt;&gt;"", L777, "")</f>
        <v>2610</v>
      </c>
      <c r="N777" s="5">
        <f>IF(L777&lt;&gt;"", L777*20, "")</f>
        <v>52200</v>
      </c>
      <c r="O777" s="5">
        <f>IF(F777="Rural",N777*1.1,N777)</f>
        <v>52200</v>
      </c>
      <c r="P777" s="3">
        <v>5</v>
      </c>
    </row>
    <row r="778" spans="1:16" x14ac:dyDescent="0.25">
      <c r="A778" s="2" t="s">
        <v>21</v>
      </c>
      <c r="B778" s="2">
        <v>820215200</v>
      </c>
      <c r="C778" s="2" t="s">
        <v>868</v>
      </c>
      <c r="D778" s="2" t="s">
        <v>11</v>
      </c>
      <c r="E778" s="2" t="str">
        <f>UPPER(Padron_Establecimiento[[#This Row],[Sector]])</f>
        <v>ESTATAL</v>
      </c>
      <c r="F778" s="2" t="s">
        <v>12</v>
      </c>
      <c r="G778" s="2" t="s">
        <v>869</v>
      </c>
      <c r="H778" s="2" t="s">
        <v>870</v>
      </c>
      <c r="I778" s="2">
        <v>3482</v>
      </c>
      <c r="J778" s="3" t="s">
        <v>871</v>
      </c>
      <c r="K778" s="4">
        <v>23524</v>
      </c>
      <c r="L778" s="2">
        <v>1741</v>
      </c>
      <c r="M778">
        <f>IF(L778&lt;&gt;"", L778, "")</f>
        <v>1741</v>
      </c>
      <c r="N778" s="5">
        <f>IF(L778&lt;&gt;"", L778*20, "")</f>
        <v>34820</v>
      </c>
      <c r="O778" s="5">
        <f>IF(F778="Rural",N778*1.1,N778)</f>
        <v>38302</v>
      </c>
      <c r="P778" s="3">
        <v>9</v>
      </c>
    </row>
    <row r="779" spans="1:16" x14ac:dyDescent="0.25">
      <c r="A779" s="2" t="s">
        <v>21</v>
      </c>
      <c r="B779" s="2">
        <v>820308500</v>
      </c>
      <c r="C779" s="2" t="s">
        <v>896</v>
      </c>
      <c r="D779" s="2" t="s">
        <v>11</v>
      </c>
      <c r="E779" s="2" t="str">
        <f>UPPER(Padron_Establecimiento[[#This Row],[Sector]])</f>
        <v>ESTATAL</v>
      </c>
      <c r="F779" s="2" t="s">
        <v>23</v>
      </c>
      <c r="G779" s="2" t="s">
        <v>897</v>
      </c>
      <c r="H779" s="2" t="s">
        <v>898</v>
      </c>
      <c r="I779" s="2">
        <v>3491</v>
      </c>
      <c r="J779" s="3" t="s">
        <v>899</v>
      </c>
      <c r="K779" s="4">
        <v>30630</v>
      </c>
      <c r="L779" s="2">
        <v>2901</v>
      </c>
      <c r="M779">
        <f>IF(L779&lt;&gt;"", L779, "")</f>
        <v>2901</v>
      </c>
      <c r="N779" s="5">
        <f>IF(L779&lt;&gt;"", L779*20, "")</f>
        <v>58020</v>
      </c>
      <c r="O779" s="5">
        <f>IF(F779="Rural",N779*1.1,N779)</f>
        <v>58020</v>
      </c>
      <c r="P779" s="3">
        <v>4</v>
      </c>
    </row>
    <row r="780" spans="1:16" x14ac:dyDescent="0.25">
      <c r="A780" s="2" t="s">
        <v>21</v>
      </c>
      <c r="B780" s="2">
        <v>820023808</v>
      </c>
      <c r="C780" s="2" t="s">
        <v>906</v>
      </c>
      <c r="D780" s="2" t="s">
        <v>11</v>
      </c>
      <c r="E780" s="2" t="str">
        <f>UPPER(Padron_Establecimiento[[#This Row],[Sector]])</f>
        <v>ESTATAL</v>
      </c>
      <c r="F780" s="2" t="s">
        <v>23</v>
      </c>
      <c r="G780" s="2" t="s">
        <v>907</v>
      </c>
      <c r="H780" s="2" t="s">
        <v>908</v>
      </c>
      <c r="I780" s="2">
        <v>3462</v>
      </c>
      <c r="J780" s="3" t="s">
        <v>909</v>
      </c>
      <c r="K780" s="4">
        <v>34474</v>
      </c>
      <c r="L780" s="2">
        <v>1945</v>
      </c>
      <c r="M780">
        <f>IF(L780&lt;&gt;"", L780, "")</f>
        <v>1945</v>
      </c>
      <c r="N780" s="5">
        <f>IF(L780&lt;&gt;"", L780*20, "")</f>
        <v>38900</v>
      </c>
      <c r="O780" s="5">
        <f>IF(F780="Rural",N780*1.1,N780)</f>
        <v>38900</v>
      </c>
      <c r="P780" s="3">
        <v>4</v>
      </c>
    </row>
    <row r="781" spans="1:16" x14ac:dyDescent="0.25">
      <c r="A781" s="2" t="s">
        <v>21</v>
      </c>
      <c r="B781" s="2">
        <v>820373000</v>
      </c>
      <c r="C781" s="2" t="s">
        <v>935</v>
      </c>
      <c r="D781" s="2" t="s">
        <v>11</v>
      </c>
      <c r="E781" s="2" t="str">
        <f>UPPER(Padron_Establecimiento[[#This Row],[Sector]])</f>
        <v>ESTATAL</v>
      </c>
      <c r="F781" s="2" t="s">
        <v>23</v>
      </c>
      <c r="G781" s="2" t="s">
        <v>936</v>
      </c>
      <c r="H781" s="2" t="s">
        <v>937</v>
      </c>
      <c r="I781" s="2">
        <v>3401</v>
      </c>
      <c r="J781" s="3" t="s">
        <v>938</v>
      </c>
      <c r="K781" s="4">
        <v>30063</v>
      </c>
      <c r="L781" s="2">
        <v>4778</v>
      </c>
      <c r="M781">
        <f>IF(L781&lt;&gt;"", L781, "")</f>
        <v>4778</v>
      </c>
      <c r="N781" s="5">
        <f>IF(L781&lt;&gt;"", L781*20, "")</f>
        <v>95560</v>
      </c>
      <c r="O781" s="5">
        <f>IF(F781="Rural",N781*1.1,N781)</f>
        <v>95560</v>
      </c>
      <c r="P781" s="3">
        <v>10</v>
      </c>
    </row>
    <row r="782" spans="1:16" x14ac:dyDescent="0.25">
      <c r="A782" s="2" t="s">
        <v>21</v>
      </c>
      <c r="B782" s="2">
        <v>820132000</v>
      </c>
      <c r="C782" s="2" t="s">
        <v>939</v>
      </c>
      <c r="D782" s="2" t="s">
        <v>11</v>
      </c>
      <c r="E782" s="2" t="str">
        <f>UPPER(Padron_Establecimiento[[#This Row],[Sector]])</f>
        <v>ESTATAL</v>
      </c>
      <c r="F782" s="2" t="s">
        <v>23</v>
      </c>
      <c r="G782" s="2" t="s">
        <v>940</v>
      </c>
      <c r="H782" s="2" t="s">
        <v>941</v>
      </c>
      <c r="I782" s="2">
        <v>3482</v>
      </c>
      <c r="J782" s="3" t="s">
        <v>942</v>
      </c>
      <c r="K782" s="4">
        <v>25025</v>
      </c>
      <c r="L782" s="2">
        <v>4380</v>
      </c>
      <c r="M782">
        <f>IF(L782&lt;&gt;"", L782, "")</f>
        <v>4380</v>
      </c>
      <c r="N782" s="5">
        <f>IF(L782&lt;&gt;"", L782*20, "")</f>
        <v>87600</v>
      </c>
      <c r="O782" s="5">
        <f>IF(F782="Rural",N782*1.1,N782)</f>
        <v>87600</v>
      </c>
      <c r="P782" s="3">
        <v>4</v>
      </c>
    </row>
    <row r="783" spans="1:16" x14ac:dyDescent="0.25">
      <c r="A783" s="2" t="s">
        <v>21</v>
      </c>
      <c r="B783" s="2">
        <v>820323501</v>
      </c>
      <c r="C783" s="2" t="s">
        <v>1013</v>
      </c>
      <c r="D783" s="2" t="s">
        <v>11</v>
      </c>
      <c r="E783" s="2" t="str">
        <f>UPPER(Padron_Establecimiento[[#This Row],[Sector]])</f>
        <v>ESTATAL</v>
      </c>
      <c r="F783" s="2" t="s">
        <v>12</v>
      </c>
      <c r="G783" s="2" t="s">
        <v>1014</v>
      </c>
      <c r="H783" s="2" t="s">
        <v>1015</v>
      </c>
      <c r="I783" s="2">
        <v>3404</v>
      </c>
      <c r="J783" s="3" t="s">
        <v>1016</v>
      </c>
      <c r="K783" s="4">
        <v>20569</v>
      </c>
      <c r="L783" s="2">
        <v>4749</v>
      </c>
      <c r="M783">
        <f>IF(L783&lt;&gt;"", L783, "")</f>
        <v>4749</v>
      </c>
      <c r="N783" s="5">
        <f>IF(L783&lt;&gt;"", L783*20, "")</f>
        <v>94980</v>
      </c>
      <c r="O783" s="5">
        <f>IF(F783="Rural",N783*1.1,N783)</f>
        <v>104478.00000000001</v>
      </c>
      <c r="P783" s="3">
        <v>8</v>
      </c>
    </row>
    <row r="784" spans="1:16" x14ac:dyDescent="0.25">
      <c r="A784" s="2" t="s">
        <v>21</v>
      </c>
      <c r="B784" s="2">
        <v>820055003</v>
      </c>
      <c r="C784" s="2" t="s">
        <v>1039</v>
      </c>
      <c r="D784" s="2" t="s">
        <v>11</v>
      </c>
      <c r="E784" s="2" t="str">
        <f>UPPER(Padron_Establecimiento[[#This Row],[Sector]])</f>
        <v>ESTATAL</v>
      </c>
      <c r="F784" s="2" t="s">
        <v>23</v>
      </c>
      <c r="G784" s="2" t="s">
        <v>1040</v>
      </c>
      <c r="H784" s="2" t="s">
        <v>1041</v>
      </c>
      <c r="I784" s="2">
        <v>3482</v>
      </c>
      <c r="J784" s="3" t="s">
        <v>1042</v>
      </c>
      <c r="K784" s="4">
        <v>18827</v>
      </c>
      <c r="L784" s="2">
        <v>2130</v>
      </c>
      <c r="M784">
        <f>IF(L784&lt;&gt;"", L784, "")</f>
        <v>2130</v>
      </c>
      <c r="N784" s="5">
        <f>IF(L784&lt;&gt;"", L784*20, "")</f>
        <v>42600</v>
      </c>
      <c r="O784" s="5">
        <f>IF(F784="Rural",N784*1.1,N784)</f>
        <v>42600</v>
      </c>
      <c r="P784" s="3">
        <v>8</v>
      </c>
    </row>
    <row r="785" spans="1:16" x14ac:dyDescent="0.25">
      <c r="A785" s="2" t="s">
        <v>21</v>
      </c>
      <c r="B785" s="2">
        <v>820168300</v>
      </c>
      <c r="C785" s="2" t="s">
        <v>1066</v>
      </c>
      <c r="D785" s="2" t="s">
        <v>11</v>
      </c>
      <c r="E785" s="2" t="str">
        <f>UPPER(Padron_Establecimiento[[#This Row],[Sector]])</f>
        <v>ESTATAL</v>
      </c>
      <c r="F785" s="2" t="s">
        <v>23</v>
      </c>
      <c r="G785" s="2" t="s">
        <v>1067</v>
      </c>
      <c r="H785" s="2" t="s">
        <v>120</v>
      </c>
      <c r="I785" s="2">
        <v>341</v>
      </c>
      <c r="J785" s="3" t="s">
        <v>1068</v>
      </c>
      <c r="K785" s="4">
        <v>26507</v>
      </c>
      <c r="L785" s="2">
        <v>3814</v>
      </c>
      <c r="M785">
        <f>IF(L785&lt;&gt;"", L785, "")</f>
        <v>3814</v>
      </c>
      <c r="N785" s="5">
        <f>IF(L785&lt;&gt;"", L785*20, "")</f>
        <v>76280</v>
      </c>
      <c r="O785" s="5">
        <f>IF(F785="Rural",N785*1.1,N785)</f>
        <v>76280</v>
      </c>
      <c r="P785" s="3">
        <v>9</v>
      </c>
    </row>
    <row r="786" spans="1:16" x14ac:dyDescent="0.25">
      <c r="A786" s="2" t="s">
        <v>21</v>
      </c>
      <c r="B786" s="2">
        <v>820454800</v>
      </c>
      <c r="C786" s="2" t="s">
        <v>1144</v>
      </c>
      <c r="D786" s="2" t="s">
        <v>11</v>
      </c>
      <c r="E786" s="2" t="str">
        <f>UPPER(Padron_Establecimiento[[#This Row],[Sector]])</f>
        <v>ESTATAL</v>
      </c>
      <c r="F786" s="2" t="s">
        <v>23</v>
      </c>
      <c r="G786" s="2" t="s">
        <v>1145</v>
      </c>
      <c r="H786" s="2" t="s">
        <v>25</v>
      </c>
      <c r="I786" s="2">
        <v>342</v>
      </c>
      <c r="J786" s="3" t="s">
        <v>1146</v>
      </c>
      <c r="K786" s="4">
        <v>21213</v>
      </c>
      <c r="L786" s="2">
        <v>4069</v>
      </c>
      <c r="M786">
        <f>IF(L786&lt;&gt;"", L786, "")</f>
        <v>4069</v>
      </c>
      <c r="N786" s="5">
        <f>IF(L786&lt;&gt;"", L786*20, "")</f>
        <v>81380</v>
      </c>
      <c r="O786" s="5">
        <f>IF(F786="Rural",N786*1.1,N786)</f>
        <v>81380</v>
      </c>
      <c r="P786" s="3">
        <v>3</v>
      </c>
    </row>
    <row r="787" spans="1:16" x14ac:dyDescent="0.25">
      <c r="A787" s="2" t="s">
        <v>21</v>
      </c>
      <c r="B787" s="2">
        <v>820456300</v>
      </c>
      <c r="C787" s="2" t="s">
        <v>1160</v>
      </c>
      <c r="D787" s="2" t="s">
        <v>11</v>
      </c>
      <c r="E787" s="2" t="str">
        <f>UPPER(Padron_Establecimiento[[#This Row],[Sector]])</f>
        <v>ESTATAL</v>
      </c>
      <c r="F787" s="2" t="s">
        <v>23</v>
      </c>
      <c r="G787" s="2" t="s">
        <v>1161</v>
      </c>
      <c r="H787" s="2" t="s">
        <v>190</v>
      </c>
      <c r="I787" s="2">
        <v>3496</v>
      </c>
      <c r="J787" s="3" t="s">
        <v>1162</v>
      </c>
      <c r="K787" s="4">
        <v>19907</v>
      </c>
      <c r="L787" s="2">
        <v>2392</v>
      </c>
      <c r="M787">
        <f>IF(L787&lt;&gt;"", L787, "")</f>
        <v>2392</v>
      </c>
      <c r="N787" s="5">
        <f>IF(L787&lt;&gt;"", L787*20, "")</f>
        <v>47840</v>
      </c>
      <c r="O787" s="5">
        <f>IF(F787="Rural",N787*1.1,N787)</f>
        <v>47840</v>
      </c>
      <c r="P787" s="3">
        <v>10</v>
      </c>
    </row>
    <row r="788" spans="1:16" x14ac:dyDescent="0.25">
      <c r="A788" s="2" t="s">
        <v>21</v>
      </c>
      <c r="B788" s="2">
        <v>820383200</v>
      </c>
      <c r="C788" s="2" t="s">
        <v>1216</v>
      </c>
      <c r="D788" s="2" t="s">
        <v>11</v>
      </c>
      <c r="E788" s="2" t="str">
        <f>UPPER(Padron_Establecimiento[[#This Row],[Sector]])</f>
        <v>ESTATAL</v>
      </c>
      <c r="F788" s="2" t="s">
        <v>23</v>
      </c>
      <c r="G788" s="2" t="s">
        <v>1217</v>
      </c>
      <c r="H788" s="2" t="s">
        <v>120</v>
      </c>
      <c r="I788" s="2">
        <v>341</v>
      </c>
      <c r="J788" s="3" t="s">
        <v>1218</v>
      </c>
      <c r="K788" s="4">
        <v>18334</v>
      </c>
      <c r="L788" s="2">
        <v>3745</v>
      </c>
      <c r="M788">
        <f>IF(L788&lt;&gt;"", L788, "")</f>
        <v>3745</v>
      </c>
      <c r="N788" s="5">
        <f>IF(L788&lt;&gt;"", L788*20, "")</f>
        <v>74900</v>
      </c>
      <c r="O788" s="5">
        <f>IF(F788="Rural",N788*1.1,N788)</f>
        <v>74900</v>
      </c>
      <c r="P788" s="3">
        <v>4</v>
      </c>
    </row>
    <row r="789" spans="1:16" x14ac:dyDescent="0.25">
      <c r="A789" s="2" t="s">
        <v>21</v>
      </c>
      <c r="B789" s="2">
        <v>820216700</v>
      </c>
      <c r="C789" s="2" t="s">
        <v>1224</v>
      </c>
      <c r="D789" s="2" t="s">
        <v>11</v>
      </c>
      <c r="E789" s="2" t="str">
        <f>UPPER(Padron_Establecimiento[[#This Row],[Sector]])</f>
        <v>ESTATAL</v>
      </c>
      <c r="F789" s="2" t="s">
        <v>23</v>
      </c>
      <c r="G789" s="2" t="s">
        <v>1225</v>
      </c>
      <c r="H789" s="2" t="s">
        <v>1226</v>
      </c>
      <c r="I789" s="2">
        <v>3408</v>
      </c>
      <c r="J789" s="3" t="s">
        <v>1227</v>
      </c>
      <c r="K789" s="4">
        <v>29328</v>
      </c>
      <c r="L789" s="2">
        <v>2690</v>
      </c>
      <c r="M789">
        <f>IF(L789&lt;&gt;"", L789, "")</f>
        <v>2690</v>
      </c>
      <c r="N789" s="5">
        <f>IF(L789&lt;&gt;"", L789*20, "")</f>
        <v>53800</v>
      </c>
      <c r="O789" s="5">
        <f>IF(F789="Rural",N789*1.1,N789)</f>
        <v>53800</v>
      </c>
      <c r="P789" s="3">
        <v>7</v>
      </c>
    </row>
    <row r="790" spans="1:16" x14ac:dyDescent="0.25">
      <c r="A790" s="2" t="s">
        <v>21</v>
      </c>
      <c r="B790" s="2">
        <v>820032200</v>
      </c>
      <c r="C790" s="2" t="s">
        <v>1234</v>
      </c>
      <c r="D790" s="2" t="s">
        <v>11</v>
      </c>
      <c r="E790" s="2" t="str">
        <f>UPPER(Padron_Establecimiento[[#This Row],[Sector]])</f>
        <v>ESTATAL</v>
      </c>
      <c r="F790" s="2" t="s">
        <v>23</v>
      </c>
      <c r="G790" s="2" t="s">
        <v>1235</v>
      </c>
      <c r="H790" s="2" t="s">
        <v>580</v>
      </c>
      <c r="I790" s="2">
        <v>3476</v>
      </c>
      <c r="J790" s="3" t="s">
        <v>1236</v>
      </c>
      <c r="K790" s="4">
        <v>23088</v>
      </c>
      <c r="L790" s="2">
        <v>2260</v>
      </c>
      <c r="M790">
        <f>IF(L790&lt;&gt;"", L790, "")</f>
        <v>2260</v>
      </c>
      <c r="N790" s="5">
        <f>IF(L790&lt;&gt;"", L790*20, "")</f>
        <v>45200</v>
      </c>
      <c r="O790" s="5">
        <f>IF(F790="Rural",N790*1.1,N790)</f>
        <v>45200</v>
      </c>
      <c r="P790" s="3">
        <v>5</v>
      </c>
    </row>
    <row r="791" spans="1:16" x14ac:dyDescent="0.25">
      <c r="A791" s="2" t="s">
        <v>21</v>
      </c>
      <c r="B791" s="2">
        <v>820284500</v>
      </c>
      <c r="C791" s="2" t="s">
        <v>1270</v>
      </c>
      <c r="D791" s="2" t="s">
        <v>11</v>
      </c>
      <c r="E791" s="2" t="str">
        <f>UPPER(Padron_Establecimiento[[#This Row],[Sector]])</f>
        <v>ESTATAL</v>
      </c>
      <c r="F791" s="2" t="s">
        <v>23</v>
      </c>
      <c r="G791" s="2" t="s">
        <v>1271</v>
      </c>
      <c r="H791" s="2" t="s">
        <v>1272</v>
      </c>
      <c r="I791" s="2">
        <v>3401</v>
      </c>
      <c r="J791" s="3" t="s">
        <v>1273</v>
      </c>
      <c r="K791" s="4">
        <v>23317</v>
      </c>
      <c r="L791" s="2">
        <v>3210</v>
      </c>
      <c r="M791">
        <f>IF(L791&lt;&gt;"", L791, "")</f>
        <v>3210</v>
      </c>
      <c r="N791" s="5">
        <f>IF(L791&lt;&gt;"", L791*20, "")</f>
        <v>64200</v>
      </c>
      <c r="O791" s="5">
        <f>IF(F791="Rural",N791*1.1,N791)</f>
        <v>64200</v>
      </c>
      <c r="P791" s="3">
        <v>8</v>
      </c>
    </row>
    <row r="792" spans="1:16" x14ac:dyDescent="0.25">
      <c r="A792" s="2" t="s">
        <v>21</v>
      </c>
      <c r="B792" s="2">
        <v>820459500</v>
      </c>
      <c r="C792" s="2" t="s">
        <v>1278</v>
      </c>
      <c r="D792" s="2" t="s">
        <v>11</v>
      </c>
      <c r="E792" s="2" t="str">
        <f>UPPER(Padron_Establecimiento[[#This Row],[Sector]])</f>
        <v>ESTATAL</v>
      </c>
      <c r="F792" s="2" t="s">
        <v>12</v>
      </c>
      <c r="G792" s="2" t="s">
        <v>1279</v>
      </c>
      <c r="H792" s="2" t="s">
        <v>1280</v>
      </c>
      <c r="I792" s="2">
        <v>3482</v>
      </c>
      <c r="J792" s="3" t="s">
        <v>1281</v>
      </c>
      <c r="K792" s="4">
        <v>31560</v>
      </c>
      <c r="L792" s="2">
        <v>1841</v>
      </c>
      <c r="M792">
        <f>IF(L792&lt;&gt;"", L792, "")</f>
        <v>1841</v>
      </c>
      <c r="N792" s="5">
        <f>IF(L792&lt;&gt;"", L792*20, "")</f>
        <v>36820</v>
      </c>
      <c r="O792" s="5">
        <f>IF(F792="Rural",N792*1.1,N792)</f>
        <v>40502</v>
      </c>
      <c r="P792" s="3">
        <v>5</v>
      </c>
    </row>
    <row r="793" spans="1:16" x14ac:dyDescent="0.25">
      <c r="A793" s="2" t="s">
        <v>21</v>
      </c>
      <c r="B793" s="2">
        <v>820186600</v>
      </c>
      <c r="C793" s="2" t="s">
        <v>1308</v>
      </c>
      <c r="D793" s="2" t="s">
        <v>11</v>
      </c>
      <c r="E793" s="2" t="str">
        <f>UPPER(Padron_Establecimiento[[#This Row],[Sector]])</f>
        <v>ESTATAL</v>
      </c>
      <c r="F793" s="2" t="s">
        <v>23</v>
      </c>
      <c r="G793" s="2" t="s">
        <v>1309</v>
      </c>
      <c r="H793" s="2" t="s">
        <v>25</v>
      </c>
      <c r="I793" s="2">
        <v>342</v>
      </c>
      <c r="J793" s="3" t="s">
        <v>1310</v>
      </c>
      <c r="K793" s="4">
        <v>19905</v>
      </c>
      <c r="L793" s="2">
        <v>4826</v>
      </c>
      <c r="M793">
        <f>IF(L793&lt;&gt;"", L793, "")</f>
        <v>4826</v>
      </c>
      <c r="N793" s="5">
        <f>IF(L793&lt;&gt;"", L793*20, "")</f>
        <v>96520</v>
      </c>
      <c r="O793" s="5">
        <f>IF(F793="Rural",N793*1.1,N793)</f>
        <v>96520</v>
      </c>
      <c r="P793" s="3">
        <v>5</v>
      </c>
    </row>
    <row r="794" spans="1:16" x14ac:dyDescent="0.25">
      <c r="A794" s="2" t="s">
        <v>21</v>
      </c>
      <c r="B794" s="2">
        <v>820190405</v>
      </c>
      <c r="C794" s="2" t="s">
        <v>1403</v>
      </c>
      <c r="D794" s="2" t="s">
        <v>11</v>
      </c>
      <c r="E794" s="2" t="str">
        <f>UPPER(Padron_Establecimiento[[#This Row],[Sector]])</f>
        <v>ESTATAL</v>
      </c>
      <c r="F794" s="2" t="s">
        <v>23</v>
      </c>
      <c r="G794" s="2" t="s">
        <v>1404</v>
      </c>
      <c r="H794" s="2" t="s">
        <v>668</v>
      </c>
      <c r="I794" s="2">
        <v>341</v>
      </c>
      <c r="J794" s="3" t="s">
        <v>1405</v>
      </c>
      <c r="K794" s="4">
        <v>34538</v>
      </c>
      <c r="L794" s="2">
        <v>4013</v>
      </c>
      <c r="M794">
        <f>IF(L794&lt;&gt;"", L794, "")</f>
        <v>4013</v>
      </c>
      <c r="N794" s="5">
        <f>IF(L794&lt;&gt;"", L794*20, "")</f>
        <v>80260</v>
      </c>
      <c r="O794" s="5">
        <f>IF(F794="Rural",N794*1.1,N794)</f>
        <v>80260</v>
      </c>
      <c r="P794" s="3">
        <v>7</v>
      </c>
    </row>
    <row r="795" spans="1:16" x14ac:dyDescent="0.25">
      <c r="A795" s="2" t="s">
        <v>21</v>
      </c>
      <c r="B795" s="2">
        <v>820181201</v>
      </c>
      <c r="C795" s="2" t="s">
        <v>1421</v>
      </c>
      <c r="D795" s="2" t="s">
        <v>11</v>
      </c>
      <c r="E795" s="2" t="str">
        <f>UPPER(Padron_Establecimiento[[#This Row],[Sector]])</f>
        <v>ESTATAL</v>
      </c>
      <c r="F795" s="2" t="s">
        <v>23</v>
      </c>
      <c r="G795" s="2" t="s">
        <v>1422</v>
      </c>
      <c r="H795" s="2" t="s">
        <v>1423</v>
      </c>
      <c r="I795" s="2">
        <v>3471</v>
      </c>
      <c r="J795" s="3" t="s">
        <v>1424</v>
      </c>
      <c r="K795" s="4">
        <v>21815</v>
      </c>
      <c r="L795" s="2">
        <v>2633</v>
      </c>
      <c r="M795">
        <f>IF(L795&lt;&gt;"", L795, "")</f>
        <v>2633</v>
      </c>
      <c r="N795" s="5">
        <f>IF(L795&lt;&gt;"", L795*20, "")</f>
        <v>52660</v>
      </c>
      <c r="O795" s="5">
        <f>IF(F795="Rural",N795*1.1,N795)</f>
        <v>52660</v>
      </c>
      <c r="P795" s="3">
        <v>8</v>
      </c>
    </row>
    <row r="796" spans="1:16" x14ac:dyDescent="0.25">
      <c r="A796" s="2" t="s">
        <v>21</v>
      </c>
      <c r="B796" s="2">
        <v>820393203</v>
      </c>
      <c r="C796" s="2" t="s">
        <v>1437</v>
      </c>
      <c r="D796" s="2" t="s">
        <v>11</v>
      </c>
      <c r="E796" s="2" t="str">
        <f>UPPER(Padron_Establecimiento[[#This Row],[Sector]])</f>
        <v>ESTATAL</v>
      </c>
      <c r="F796" s="2" t="s">
        <v>23</v>
      </c>
      <c r="G796" s="2" t="s">
        <v>1438</v>
      </c>
      <c r="H796" s="2" t="s">
        <v>1260</v>
      </c>
      <c r="I796" s="2">
        <v>341</v>
      </c>
      <c r="J796" s="3" t="s">
        <v>1439</v>
      </c>
      <c r="K796" s="4">
        <v>32745</v>
      </c>
      <c r="L796" s="2">
        <v>4142</v>
      </c>
      <c r="M796">
        <f>IF(L796&lt;&gt;"", L796, "")</f>
        <v>4142</v>
      </c>
      <c r="N796" s="5">
        <f>IF(L796&lt;&gt;"", L796*20, "")</f>
        <v>82840</v>
      </c>
      <c r="O796" s="5">
        <f>IF(F796="Rural",N796*1.1,N796)</f>
        <v>82840</v>
      </c>
      <c r="P796" s="3">
        <v>9</v>
      </c>
    </row>
    <row r="797" spans="1:16" x14ac:dyDescent="0.25">
      <c r="A797" s="2" t="s">
        <v>21</v>
      </c>
      <c r="B797" s="2">
        <v>820083500</v>
      </c>
      <c r="C797" s="2" t="s">
        <v>1472</v>
      </c>
      <c r="D797" s="2" t="s">
        <v>11</v>
      </c>
      <c r="E797" s="2" t="str">
        <f>UPPER(Padron_Establecimiento[[#This Row],[Sector]])</f>
        <v>ESTATAL</v>
      </c>
      <c r="F797" s="2" t="s">
        <v>23</v>
      </c>
      <c r="G797" s="2" t="s">
        <v>1473</v>
      </c>
      <c r="H797" s="2" t="s">
        <v>120</v>
      </c>
      <c r="I797" s="2">
        <v>341</v>
      </c>
      <c r="J797" s="3" t="s">
        <v>1474</v>
      </c>
      <c r="K797" s="4">
        <v>19857</v>
      </c>
      <c r="L797" s="2">
        <v>3593</v>
      </c>
      <c r="M797">
        <f>IF(L797&lt;&gt;"", L797, "")</f>
        <v>3593</v>
      </c>
      <c r="N797" s="5">
        <f>IF(L797&lt;&gt;"", L797*20, "")</f>
        <v>71860</v>
      </c>
      <c r="O797" s="5">
        <f>IF(F797="Rural",N797*1.1,N797)</f>
        <v>71860</v>
      </c>
      <c r="P797" s="3">
        <v>6</v>
      </c>
    </row>
    <row r="798" spans="1:16" x14ac:dyDescent="0.25">
      <c r="A798" s="2" t="s">
        <v>21</v>
      </c>
      <c r="B798" s="2">
        <v>820216201</v>
      </c>
      <c r="C798" s="2" t="s">
        <v>1511</v>
      </c>
      <c r="D798" s="2" t="s">
        <v>11</v>
      </c>
      <c r="E798" s="2" t="str">
        <f>UPPER(Padron_Establecimiento[[#This Row],[Sector]])</f>
        <v>ESTATAL</v>
      </c>
      <c r="F798" s="2" t="s">
        <v>12</v>
      </c>
      <c r="G798" s="2" t="s">
        <v>1512</v>
      </c>
      <c r="H798" s="2" t="s">
        <v>1513</v>
      </c>
      <c r="I798" s="2">
        <v>3408</v>
      </c>
      <c r="J798" s="3" t="s">
        <v>1514</v>
      </c>
      <c r="K798" s="4">
        <v>19842</v>
      </c>
      <c r="L798" s="2">
        <v>3260</v>
      </c>
      <c r="M798">
        <f>IF(L798&lt;&gt;"", L798, "")</f>
        <v>3260</v>
      </c>
      <c r="N798" s="5">
        <f>IF(L798&lt;&gt;"", L798*20, "")</f>
        <v>65200</v>
      </c>
      <c r="O798" s="5">
        <f>IF(F798="Rural",N798*1.1,N798)</f>
        <v>71720</v>
      </c>
      <c r="P798" s="3">
        <v>9</v>
      </c>
    </row>
    <row r="799" spans="1:16" x14ac:dyDescent="0.25">
      <c r="A799" s="2" t="s">
        <v>21</v>
      </c>
      <c r="B799" s="2">
        <v>820269200</v>
      </c>
      <c r="C799" s="2" t="s">
        <v>1528</v>
      </c>
      <c r="D799" s="2" t="s">
        <v>11</v>
      </c>
      <c r="E799" s="2" t="str">
        <f>UPPER(Padron_Establecimiento[[#This Row],[Sector]])</f>
        <v>ESTATAL</v>
      </c>
      <c r="F799" s="2" t="s">
        <v>12</v>
      </c>
      <c r="G799" s="2" t="s">
        <v>1529</v>
      </c>
      <c r="H799" s="2" t="s">
        <v>1530</v>
      </c>
      <c r="I799" s="2">
        <v>3460</v>
      </c>
      <c r="J799" s="3" t="s">
        <v>1531</v>
      </c>
      <c r="K799" s="4">
        <v>18526</v>
      </c>
      <c r="L799" s="2">
        <v>3680</v>
      </c>
      <c r="M799">
        <f>IF(L799&lt;&gt;"", L799, "")</f>
        <v>3680</v>
      </c>
      <c r="N799" s="5">
        <f>IF(L799&lt;&gt;"", L799*20, "")</f>
        <v>73600</v>
      </c>
      <c r="O799" s="5">
        <f>IF(F799="Rural",N799*1.1,N799)</f>
        <v>80960</v>
      </c>
      <c r="P799" s="3">
        <v>4</v>
      </c>
    </row>
    <row r="800" spans="1:16" x14ac:dyDescent="0.25">
      <c r="A800" s="2" t="s">
        <v>21</v>
      </c>
      <c r="B800" s="2">
        <v>820210400</v>
      </c>
      <c r="C800" s="2" t="s">
        <v>1532</v>
      </c>
      <c r="D800" s="2" t="s">
        <v>11</v>
      </c>
      <c r="E800" s="2" t="str">
        <f>UPPER(Padron_Establecimiento[[#This Row],[Sector]])</f>
        <v>ESTATAL</v>
      </c>
      <c r="F800" s="2" t="s">
        <v>23</v>
      </c>
      <c r="G800" s="2" t="s">
        <v>1533</v>
      </c>
      <c r="H800" s="2" t="s">
        <v>1534</v>
      </c>
      <c r="I800" s="2">
        <v>342</v>
      </c>
      <c r="J800" s="3" t="s">
        <v>1535</v>
      </c>
      <c r="K800" s="4">
        <v>20527</v>
      </c>
      <c r="L800" s="2">
        <v>4255</v>
      </c>
      <c r="M800">
        <f>IF(L800&lt;&gt;"", L800, "")</f>
        <v>4255</v>
      </c>
      <c r="N800" s="5">
        <f>IF(L800&lt;&gt;"", L800*20, "")</f>
        <v>85100</v>
      </c>
      <c r="O800" s="5">
        <f>IF(F800="Rural",N800*1.1,N800)</f>
        <v>85100</v>
      </c>
      <c r="P800" s="3">
        <v>10</v>
      </c>
    </row>
    <row r="801" spans="1:16" x14ac:dyDescent="0.25">
      <c r="A801" s="2" t="s">
        <v>21</v>
      </c>
      <c r="B801" s="2">
        <v>820393020</v>
      </c>
      <c r="C801" s="2" t="s">
        <v>1564</v>
      </c>
      <c r="D801" s="2" t="s">
        <v>11</v>
      </c>
      <c r="E801" s="2" t="str">
        <f>UPPER(Padron_Establecimiento[[#This Row],[Sector]])</f>
        <v>ESTATAL</v>
      </c>
      <c r="F801" s="2" t="s">
        <v>23</v>
      </c>
      <c r="G801" s="2" t="s">
        <v>1565</v>
      </c>
      <c r="H801" s="2" t="s">
        <v>120</v>
      </c>
      <c r="I801" s="2">
        <v>341</v>
      </c>
      <c r="J801" s="3" t="s">
        <v>1566</v>
      </c>
      <c r="K801" s="4">
        <v>32196</v>
      </c>
      <c r="L801" s="2">
        <v>3593</v>
      </c>
      <c r="M801">
        <f>IF(L801&lt;&gt;"", L801, "")</f>
        <v>3593</v>
      </c>
      <c r="N801" s="5">
        <f>IF(L801&lt;&gt;"", L801*20, "")</f>
        <v>71860</v>
      </c>
      <c r="O801" s="5">
        <f>IF(F801="Rural",N801*1.1,N801)</f>
        <v>71860</v>
      </c>
      <c r="P801" s="3">
        <v>6</v>
      </c>
    </row>
    <row r="802" spans="1:16" x14ac:dyDescent="0.25">
      <c r="A802" s="2" t="s">
        <v>21</v>
      </c>
      <c r="B802" s="2">
        <v>820450304</v>
      </c>
      <c r="C802" s="2" t="s">
        <v>1581</v>
      </c>
      <c r="D802" s="2" t="s">
        <v>11</v>
      </c>
      <c r="E802" s="2" t="str">
        <f>UPPER(Padron_Establecimiento[[#This Row],[Sector]])</f>
        <v>ESTATAL</v>
      </c>
      <c r="F802" s="2" t="s">
        <v>12</v>
      </c>
      <c r="G802" s="2" t="s">
        <v>1582</v>
      </c>
      <c r="H802" s="2" t="s">
        <v>1583</v>
      </c>
      <c r="I802" s="2">
        <v>3405</v>
      </c>
      <c r="J802" s="3" t="s">
        <v>1584</v>
      </c>
      <c r="K802" s="4">
        <v>27956</v>
      </c>
      <c r="L802" s="2">
        <v>4192</v>
      </c>
      <c r="M802">
        <f>IF(L802&lt;&gt;"", L802, "")</f>
        <v>4192</v>
      </c>
      <c r="N802" s="5">
        <f>IF(L802&lt;&gt;"", L802*20, "")</f>
        <v>83840</v>
      </c>
      <c r="O802" s="5">
        <f>IF(F802="Rural",N802*1.1,N802)</f>
        <v>92224.000000000015</v>
      </c>
      <c r="P802" s="3">
        <v>6</v>
      </c>
    </row>
    <row r="803" spans="1:16" x14ac:dyDescent="0.25">
      <c r="A803" s="2" t="s">
        <v>21</v>
      </c>
      <c r="B803" s="2">
        <v>820397500</v>
      </c>
      <c r="C803" s="2" t="s">
        <v>1634</v>
      </c>
      <c r="D803" s="2" t="s">
        <v>11</v>
      </c>
      <c r="E803" s="2" t="str">
        <f>UPPER(Padron_Establecimiento[[#This Row],[Sector]])</f>
        <v>ESTATAL</v>
      </c>
      <c r="F803" s="2" t="s">
        <v>12</v>
      </c>
      <c r="G803" s="2" t="s">
        <v>1635</v>
      </c>
      <c r="H803" s="2" t="s">
        <v>1636</v>
      </c>
      <c r="I803" s="2">
        <v>3408</v>
      </c>
      <c r="J803" s="3" t="s">
        <v>1637</v>
      </c>
      <c r="K803" s="4">
        <v>19022</v>
      </c>
      <c r="L803" s="2">
        <v>4777</v>
      </c>
      <c r="M803">
        <f>IF(L803&lt;&gt;"", L803, "")</f>
        <v>4777</v>
      </c>
      <c r="N803" s="5">
        <f>IF(L803&lt;&gt;"", L803*20, "")</f>
        <v>95540</v>
      </c>
      <c r="O803" s="5">
        <f>IF(F803="Rural",N803*1.1,N803)</f>
        <v>105094.00000000001</v>
      </c>
      <c r="P803" s="3">
        <v>5</v>
      </c>
    </row>
    <row r="804" spans="1:16" x14ac:dyDescent="0.25">
      <c r="A804" s="2" t="s">
        <v>21</v>
      </c>
      <c r="B804" s="2">
        <v>820019802</v>
      </c>
      <c r="C804" s="2" t="s">
        <v>1669</v>
      </c>
      <c r="D804" s="2" t="s">
        <v>11</v>
      </c>
      <c r="E804" s="2" t="str">
        <f>UPPER(Padron_Establecimiento[[#This Row],[Sector]])</f>
        <v>ESTATAL</v>
      </c>
      <c r="F804" s="2" t="s">
        <v>23</v>
      </c>
      <c r="G804" s="2" t="s">
        <v>1670</v>
      </c>
      <c r="H804" s="2" t="s">
        <v>25</v>
      </c>
      <c r="I804" s="2">
        <v>342</v>
      </c>
      <c r="J804" s="3" t="s">
        <v>1671</v>
      </c>
      <c r="K804" s="4">
        <v>28624</v>
      </c>
      <c r="L804" s="2">
        <v>1866</v>
      </c>
      <c r="M804">
        <f>IF(L804&lt;&gt;"", L804, "")</f>
        <v>1866</v>
      </c>
      <c r="N804" s="5">
        <f>IF(L804&lt;&gt;"", L804*20, "")</f>
        <v>37320</v>
      </c>
      <c r="O804" s="5">
        <f>IF(F804="Rural",N804*1.1,N804)</f>
        <v>37320</v>
      </c>
      <c r="P804" s="3">
        <v>7</v>
      </c>
    </row>
    <row r="805" spans="1:16" x14ac:dyDescent="0.25">
      <c r="A805" s="2" t="s">
        <v>21</v>
      </c>
      <c r="B805" s="2">
        <v>820391606</v>
      </c>
      <c r="C805" s="2" t="s">
        <v>1672</v>
      </c>
      <c r="D805" s="2" t="s">
        <v>11</v>
      </c>
      <c r="E805" s="2" t="str">
        <f>UPPER(Padron_Establecimiento[[#This Row],[Sector]])</f>
        <v>ESTATAL</v>
      </c>
      <c r="F805" s="2" t="s">
        <v>23</v>
      </c>
      <c r="G805" s="2" t="s">
        <v>1673</v>
      </c>
      <c r="H805" s="2" t="s">
        <v>1674</v>
      </c>
      <c r="I805" s="2">
        <v>3482</v>
      </c>
      <c r="J805" s="3" t="s">
        <v>1675</v>
      </c>
      <c r="K805" s="4">
        <v>31749</v>
      </c>
      <c r="L805" s="2">
        <v>3567</v>
      </c>
      <c r="M805">
        <f>IF(L805&lt;&gt;"", L805, "")</f>
        <v>3567</v>
      </c>
      <c r="N805" s="5">
        <f>IF(L805&lt;&gt;"", L805*20, "")</f>
        <v>71340</v>
      </c>
      <c r="O805" s="5">
        <f>IF(F805="Rural",N805*1.1,N805)</f>
        <v>71340</v>
      </c>
      <c r="P805" s="3">
        <v>10</v>
      </c>
    </row>
    <row r="806" spans="1:16" x14ac:dyDescent="0.25">
      <c r="A806" s="2" t="s">
        <v>21</v>
      </c>
      <c r="B806" s="2">
        <v>820433600</v>
      </c>
      <c r="C806" s="2" t="s">
        <v>1693</v>
      </c>
      <c r="D806" s="2" t="s">
        <v>11</v>
      </c>
      <c r="E806" s="2" t="str">
        <f>UPPER(Padron_Establecimiento[[#This Row],[Sector]])</f>
        <v>ESTATAL</v>
      </c>
      <c r="F806" s="2" t="s">
        <v>23</v>
      </c>
      <c r="G806" s="2" t="s">
        <v>1694</v>
      </c>
      <c r="H806" s="2" t="s">
        <v>120</v>
      </c>
      <c r="I806" s="2">
        <v>341</v>
      </c>
      <c r="J806" s="3" t="s">
        <v>1695</v>
      </c>
      <c r="K806" s="4">
        <v>25097</v>
      </c>
      <c r="L806" s="2">
        <v>2091</v>
      </c>
      <c r="M806">
        <f>IF(L806&lt;&gt;"", L806, "")</f>
        <v>2091</v>
      </c>
      <c r="N806" s="5">
        <f>IF(L806&lt;&gt;"", L806*20, "")</f>
        <v>41820</v>
      </c>
      <c r="O806" s="5">
        <f>IF(F806="Rural",N806*1.1,N806)</f>
        <v>41820</v>
      </c>
      <c r="P806" s="3">
        <v>3</v>
      </c>
    </row>
    <row r="807" spans="1:16" x14ac:dyDescent="0.25">
      <c r="A807" s="2" t="s">
        <v>21</v>
      </c>
      <c r="B807" s="2">
        <v>820431900</v>
      </c>
      <c r="C807" s="2" t="s">
        <v>1700</v>
      </c>
      <c r="D807" s="2" t="s">
        <v>11</v>
      </c>
      <c r="E807" s="2" t="str">
        <f>UPPER(Padron_Establecimiento[[#This Row],[Sector]])</f>
        <v>ESTATAL</v>
      </c>
      <c r="F807" s="2" t="s">
        <v>23</v>
      </c>
      <c r="G807" s="2" t="s">
        <v>1701</v>
      </c>
      <c r="H807" s="2" t="s">
        <v>1041</v>
      </c>
      <c r="I807" s="2">
        <v>3482</v>
      </c>
      <c r="J807" s="3" t="s">
        <v>1702</v>
      </c>
      <c r="K807" s="4">
        <v>33580</v>
      </c>
      <c r="L807" s="2">
        <v>1940</v>
      </c>
      <c r="M807">
        <f>IF(L807&lt;&gt;"", L807, "")</f>
        <v>1940</v>
      </c>
      <c r="N807" s="5">
        <f>IF(L807&lt;&gt;"", L807*20, "")</f>
        <v>38800</v>
      </c>
      <c r="O807" s="5">
        <f>IF(F807="Rural",N807*1.1,N807)</f>
        <v>38800</v>
      </c>
      <c r="P807" s="3">
        <v>9</v>
      </c>
    </row>
    <row r="808" spans="1:16" x14ac:dyDescent="0.25">
      <c r="A808" s="2" t="s">
        <v>21</v>
      </c>
      <c r="B808" s="2">
        <v>820069502</v>
      </c>
      <c r="C808" s="2" t="s">
        <v>1768</v>
      </c>
      <c r="D808" s="2" t="s">
        <v>11</v>
      </c>
      <c r="E808" s="2" t="str">
        <f>UPPER(Padron_Establecimiento[[#This Row],[Sector]])</f>
        <v>ESTATAL</v>
      </c>
      <c r="F808" s="2" t="s">
        <v>23</v>
      </c>
      <c r="G808" s="2" t="s">
        <v>1769</v>
      </c>
      <c r="H808" s="2" t="s">
        <v>1770</v>
      </c>
      <c r="I808" s="2">
        <v>342</v>
      </c>
      <c r="J808" s="3" t="s">
        <v>1771</v>
      </c>
      <c r="K808" s="4">
        <v>18535</v>
      </c>
      <c r="L808" s="2">
        <v>4117</v>
      </c>
      <c r="M808">
        <f>IF(L808&lt;&gt;"", L808, "")</f>
        <v>4117</v>
      </c>
      <c r="N808" s="5">
        <f>IF(L808&lt;&gt;"", L808*20, "")</f>
        <v>82340</v>
      </c>
      <c r="O808" s="5">
        <f>IF(F808="Rural",N808*1.1,N808)</f>
        <v>82340</v>
      </c>
      <c r="P808" s="3">
        <v>7</v>
      </c>
    </row>
    <row r="809" spans="1:16" x14ac:dyDescent="0.25">
      <c r="A809" s="2" t="s">
        <v>21</v>
      </c>
      <c r="B809" s="2">
        <v>820457400</v>
      </c>
      <c r="C809" s="2" t="s">
        <v>1894</v>
      </c>
      <c r="D809" s="2" t="s">
        <v>11</v>
      </c>
      <c r="E809" s="2" t="str">
        <f>UPPER(Padron_Establecimiento[[#This Row],[Sector]])</f>
        <v>ESTATAL</v>
      </c>
      <c r="F809" s="2" t="s">
        <v>23</v>
      </c>
      <c r="G809" s="2" t="s">
        <v>1895</v>
      </c>
      <c r="H809" s="2" t="s">
        <v>120</v>
      </c>
      <c r="I809" s="2">
        <v>341</v>
      </c>
      <c r="J809" s="3" t="s">
        <v>1896</v>
      </c>
      <c r="K809" s="4">
        <v>22716</v>
      </c>
      <c r="L809" s="2">
        <v>2119</v>
      </c>
      <c r="M809">
        <f>IF(L809&lt;&gt;"", L809, "")</f>
        <v>2119</v>
      </c>
      <c r="N809" s="5">
        <f>IF(L809&lt;&gt;"", L809*20, "")</f>
        <v>42380</v>
      </c>
      <c r="O809" s="5">
        <f>IF(F809="Rural",N809*1.1,N809)</f>
        <v>42380</v>
      </c>
      <c r="P809" s="3">
        <v>3</v>
      </c>
    </row>
    <row r="810" spans="1:16" x14ac:dyDescent="0.25">
      <c r="A810" s="2" t="s">
        <v>21</v>
      </c>
      <c r="B810" s="2">
        <v>820133500</v>
      </c>
      <c r="C810" s="2" t="s">
        <v>1922</v>
      </c>
      <c r="D810" s="2" t="s">
        <v>11</v>
      </c>
      <c r="E810" s="2" t="str">
        <f>UPPER(Padron_Establecimiento[[#This Row],[Sector]])</f>
        <v>ESTATAL</v>
      </c>
      <c r="F810" s="2" t="s">
        <v>23</v>
      </c>
      <c r="G810" s="2" t="s">
        <v>1923</v>
      </c>
      <c r="H810" s="2" t="s">
        <v>1924</v>
      </c>
      <c r="I810" s="2">
        <v>3405</v>
      </c>
      <c r="J810" s="3" t="s">
        <v>1925</v>
      </c>
      <c r="K810" s="4">
        <v>21222</v>
      </c>
      <c r="L810" s="2">
        <v>2836</v>
      </c>
      <c r="M810">
        <f>IF(L810&lt;&gt;"", L810, "")</f>
        <v>2836</v>
      </c>
      <c r="N810" s="5">
        <f>IF(L810&lt;&gt;"", L810*20, "")</f>
        <v>56720</v>
      </c>
      <c r="O810" s="5">
        <f>IF(F810="Rural",N810*1.1,N810)</f>
        <v>56720</v>
      </c>
      <c r="P810" s="3">
        <v>8</v>
      </c>
    </row>
    <row r="811" spans="1:16" x14ac:dyDescent="0.25">
      <c r="A811" s="2" t="s">
        <v>21</v>
      </c>
      <c r="B811" s="2">
        <v>820172600</v>
      </c>
      <c r="C811" s="2" t="s">
        <v>1934</v>
      </c>
      <c r="D811" s="2" t="s">
        <v>11</v>
      </c>
      <c r="E811" s="2" t="str">
        <f>UPPER(Padron_Establecimiento[[#This Row],[Sector]])</f>
        <v>ESTATAL</v>
      </c>
      <c r="F811" s="2" t="s">
        <v>12</v>
      </c>
      <c r="G811" s="2" t="s">
        <v>1935</v>
      </c>
      <c r="H811" s="2" t="s">
        <v>1936</v>
      </c>
      <c r="I811" s="2">
        <v>3404</v>
      </c>
      <c r="J811" s="3" t="s">
        <v>1937</v>
      </c>
      <c r="K811" s="4">
        <v>20510</v>
      </c>
      <c r="L811" s="2">
        <v>4085</v>
      </c>
      <c r="M811">
        <f>IF(L811&lt;&gt;"", L811, "")</f>
        <v>4085</v>
      </c>
      <c r="N811" s="5">
        <f>IF(L811&lt;&gt;"", L811*20, "")</f>
        <v>81700</v>
      </c>
      <c r="O811" s="5">
        <f>IF(F811="Rural",N811*1.1,N811)</f>
        <v>89870</v>
      </c>
      <c r="P811" s="3">
        <v>8</v>
      </c>
    </row>
    <row r="812" spans="1:16" x14ac:dyDescent="0.25">
      <c r="A812" s="2" t="s">
        <v>21</v>
      </c>
      <c r="B812" s="2">
        <v>820402900</v>
      </c>
      <c r="C812" s="2" t="s">
        <v>1970</v>
      </c>
      <c r="D812" s="2" t="s">
        <v>11</v>
      </c>
      <c r="E812" s="2" t="str">
        <f>UPPER(Padron_Establecimiento[[#This Row],[Sector]])</f>
        <v>ESTATAL</v>
      </c>
      <c r="F812" s="2" t="s">
        <v>23</v>
      </c>
      <c r="G812" s="2" t="s">
        <v>1971</v>
      </c>
      <c r="H812" s="2" t="s">
        <v>270</v>
      </c>
      <c r="I812" s="2">
        <v>3491</v>
      </c>
      <c r="J812" s="3" t="s">
        <v>1972</v>
      </c>
      <c r="K812" s="4">
        <v>27130</v>
      </c>
      <c r="L812" s="2">
        <v>2803</v>
      </c>
      <c r="M812">
        <f>IF(L812&lt;&gt;"", L812, "")</f>
        <v>2803</v>
      </c>
      <c r="N812" s="5">
        <f>IF(L812&lt;&gt;"", L812*20, "")</f>
        <v>56060</v>
      </c>
      <c r="O812" s="5">
        <f>IF(F812="Rural",N812*1.1,N812)</f>
        <v>56060</v>
      </c>
      <c r="P812" s="3">
        <v>6</v>
      </c>
    </row>
    <row r="813" spans="1:16" x14ac:dyDescent="0.25">
      <c r="A813" s="2" t="s">
        <v>21</v>
      </c>
      <c r="B813" s="2">
        <v>820296200</v>
      </c>
      <c r="C813" s="2" t="s">
        <v>2070</v>
      </c>
      <c r="D813" s="2" t="s">
        <v>11</v>
      </c>
      <c r="E813" s="2" t="str">
        <f>UPPER(Padron_Establecimiento[[#This Row],[Sector]])</f>
        <v>ESTATAL</v>
      </c>
      <c r="F813" s="2" t="s">
        <v>23</v>
      </c>
      <c r="G813" s="2" t="s">
        <v>2071</v>
      </c>
      <c r="H813" s="2" t="s">
        <v>1924</v>
      </c>
      <c r="I813" s="2">
        <v>3405</v>
      </c>
      <c r="J813" s="3" t="s">
        <v>2072</v>
      </c>
      <c r="K813" s="4">
        <v>29503</v>
      </c>
      <c r="L813" s="2">
        <v>3045</v>
      </c>
      <c r="M813">
        <f>IF(L813&lt;&gt;"", L813, "")</f>
        <v>3045</v>
      </c>
      <c r="N813" s="5">
        <f>IF(L813&lt;&gt;"", L813*20, "")</f>
        <v>60900</v>
      </c>
      <c r="O813" s="5">
        <f>IF(F813="Rural",N813*1.1,N813)</f>
        <v>60900</v>
      </c>
      <c r="P813" s="3">
        <v>8</v>
      </c>
    </row>
    <row r="814" spans="1:16" x14ac:dyDescent="0.25">
      <c r="A814" s="2" t="s">
        <v>21</v>
      </c>
      <c r="B814" s="2">
        <v>820142800</v>
      </c>
      <c r="C814" s="2" t="s">
        <v>2090</v>
      </c>
      <c r="D814" s="2" t="s">
        <v>11</v>
      </c>
      <c r="E814" s="2" t="str">
        <f>UPPER(Padron_Establecimiento[[#This Row],[Sector]])</f>
        <v>ESTATAL</v>
      </c>
      <c r="F814" s="2" t="s">
        <v>23</v>
      </c>
      <c r="G814" s="2" t="s">
        <v>2091</v>
      </c>
      <c r="H814" s="2" t="s">
        <v>2092</v>
      </c>
      <c r="I814" s="2">
        <v>341</v>
      </c>
      <c r="J814" s="3" t="s">
        <v>2093</v>
      </c>
      <c r="K814" s="4">
        <v>22862</v>
      </c>
      <c r="L814" s="2">
        <v>4597</v>
      </c>
      <c r="M814">
        <f>IF(L814&lt;&gt;"", L814, "")</f>
        <v>4597</v>
      </c>
      <c r="N814" s="5">
        <f>IF(L814&lt;&gt;"", L814*20, "")</f>
        <v>91940</v>
      </c>
      <c r="O814" s="5">
        <f>IF(F814="Rural",N814*1.1,N814)</f>
        <v>91940</v>
      </c>
      <c r="P814" s="3">
        <v>3</v>
      </c>
    </row>
    <row r="815" spans="1:16" x14ac:dyDescent="0.25">
      <c r="A815" s="2" t="s">
        <v>21</v>
      </c>
      <c r="B815" s="2">
        <v>820303710</v>
      </c>
      <c r="C815" s="2" t="s">
        <v>2142</v>
      </c>
      <c r="D815" s="2" t="s">
        <v>11</v>
      </c>
      <c r="E815" s="2" t="str">
        <f>UPPER(Padron_Establecimiento[[#This Row],[Sector]])</f>
        <v>ESTATAL</v>
      </c>
      <c r="F815" s="2" t="s">
        <v>23</v>
      </c>
      <c r="G815" s="2" t="s">
        <v>2143</v>
      </c>
      <c r="H815" s="2" t="s">
        <v>93</v>
      </c>
      <c r="I815" s="2">
        <v>3464</v>
      </c>
      <c r="J815" s="3" t="s">
        <v>665</v>
      </c>
      <c r="K815" s="4">
        <v>20918</v>
      </c>
      <c r="L815" s="2">
        <v>4334</v>
      </c>
      <c r="M815">
        <f>IF(L815&lt;&gt;"", L815, "")</f>
        <v>4334</v>
      </c>
      <c r="N815" s="5">
        <f>IF(L815&lt;&gt;"", L815*20, "")</f>
        <v>86680</v>
      </c>
      <c r="O815" s="5">
        <f>IF(F815="Rural",N815*1.1,N815)</f>
        <v>86680</v>
      </c>
      <c r="P815" s="3">
        <v>6</v>
      </c>
    </row>
    <row r="816" spans="1:16" x14ac:dyDescent="0.25">
      <c r="A816" s="2" t="s">
        <v>21</v>
      </c>
      <c r="B816" s="2">
        <v>820154901</v>
      </c>
      <c r="C816" s="2" t="s">
        <v>2151</v>
      </c>
      <c r="D816" s="2" t="s">
        <v>11</v>
      </c>
      <c r="E816" s="2" t="str">
        <f>UPPER(Padron_Establecimiento[[#This Row],[Sector]])</f>
        <v>ESTATAL</v>
      </c>
      <c r="F816" s="2" t="s">
        <v>12</v>
      </c>
      <c r="G816" s="2" t="s">
        <v>2152</v>
      </c>
      <c r="H816" s="2" t="s">
        <v>2153</v>
      </c>
      <c r="I816" s="2">
        <v>3482</v>
      </c>
      <c r="J816" s="3" t="s">
        <v>2154</v>
      </c>
      <c r="K816" s="4">
        <v>27671</v>
      </c>
      <c r="L816" s="2">
        <v>2816</v>
      </c>
      <c r="M816">
        <f>IF(L816&lt;&gt;"", L816, "")</f>
        <v>2816</v>
      </c>
      <c r="N816" s="5">
        <f>IF(L816&lt;&gt;"", L816*20, "")</f>
        <v>56320</v>
      </c>
      <c r="O816" s="5">
        <f>IF(F816="Rural",N816*1.1,N816)</f>
        <v>61952.000000000007</v>
      </c>
      <c r="P816" s="3">
        <v>9</v>
      </c>
    </row>
    <row r="817" spans="1:16" x14ac:dyDescent="0.25">
      <c r="A817" s="2" t="s">
        <v>21</v>
      </c>
      <c r="B817" s="2">
        <v>820298800</v>
      </c>
      <c r="C817" s="2" t="s">
        <v>2202</v>
      </c>
      <c r="D817" s="2" t="s">
        <v>11</v>
      </c>
      <c r="E817" s="2" t="str">
        <f>UPPER(Padron_Establecimiento[[#This Row],[Sector]])</f>
        <v>ESTATAL</v>
      </c>
      <c r="F817" s="2" t="s">
        <v>23</v>
      </c>
      <c r="G817" s="2" t="s">
        <v>2203</v>
      </c>
      <c r="H817" s="2" t="s">
        <v>525</v>
      </c>
      <c r="I817" s="2">
        <v>3462</v>
      </c>
      <c r="J817" s="3" t="s">
        <v>2204</v>
      </c>
      <c r="K817" s="4">
        <v>20101</v>
      </c>
      <c r="L817" s="2">
        <v>4995</v>
      </c>
      <c r="M817">
        <f>IF(L817&lt;&gt;"", L817, "")</f>
        <v>4995</v>
      </c>
      <c r="N817" s="5">
        <f>IF(L817&lt;&gt;"", L817*20, "")</f>
        <v>99900</v>
      </c>
      <c r="O817" s="5">
        <f>IF(F817="Rural",N817*1.1,N817)</f>
        <v>99900</v>
      </c>
      <c r="P817" s="3">
        <v>5</v>
      </c>
    </row>
    <row r="818" spans="1:16" x14ac:dyDescent="0.25">
      <c r="A818" s="2" t="s">
        <v>21</v>
      </c>
      <c r="B818" s="2">
        <v>820459900</v>
      </c>
      <c r="C818" s="2" t="s">
        <v>2205</v>
      </c>
      <c r="D818" s="2" t="s">
        <v>11</v>
      </c>
      <c r="E818" s="2" t="str">
        <f>UPPER(Padron_Establecimiento[[#This Row],[Sector]])</f>
        <v>ESTATAL</v>
      </c>
      <c r="F818" s="2" t="s">
        <v>23</v>
      </c>
      <c r="G818" s="2" t="s">
        <v>2206</v>
      </c>
      <c r="H818" s="2" t="s">
        <v>2207</v>
      </c>
      <c r="I818" s="2">
        <v>3493</v>
      </c>
      <c r="J818" s="3" t="s">
        <v>2208</v>
      </c>
      <c r="K818" s="4">
        <v>28611</v>
      </c>
      <c r="L818" s="2">
        <v>4487</v>
      </c>
      <c r="M818">
        <f>IF(L818&lt;&gt;"", L818, "")</f>
        <v>4487</v>
      </c>
      <c r="N818" s="5">
        <f>IF(L818&lt;&gt;"", L818*20, "")</f>
        <v>89740</v>
      </c>
      <c r="O818" s="5">
        <f>IF(F818="Rural",N818*1.1,N818)</f>
        <v>89740</v>
      </c>
      <c r="P818" s="3">
        <v>8</v>
      </c>
    </row>
    <row r="819" spans="1:16" x14ac:dyDescent="0.25">
      <c r="A819" s="2" t="s">
        <v>21</v>
      </c>
      <c r="B819" s="2">
        <v>820414300</v>
      </c>
      <c r="C819" s="2" t="s">
        <v>2227</v>
      </c>
      <c r="D819" s="2" t="s">
        <v>11</v>
      </c>
      <c r="E819" s="2" t="str">
        <f>UPPER(Padron_Establecimiento[[#This Row],[Sector]])</f>
        <v>ESTATAL</v>
      </c>
      <c r="F819" s="2" t="s">
        <v>23</v>
      </c>
      <c r="G819" s="2" t="s">
        <v>2228</v>
      </c>
      <c r="H819" s="2" t="s">
        <v>2229</v>
      </c>
      <c r="I819" s="2">
        <v>3483</v>
      </c>
      <c r="J819" s="3" t="s">
        <v>2230</v>
      </c>
      <c r="K819" s="4">
        <v>20936</v>
      </c>
      <c r="L819" s="2">
        <v>3859</v>
      </c>
      <c r="M819">
        <f>IF(L819&lt;&gt;"", L819, "")</f>
        <v>3859</v>
      </c>
      <c r="N819" s="5">
        <f>IF(L819&lt;&gt;"", L819*20, "")</f>
        <v>77180</v>
      </c>
      <c r="O819" s="5">
        <f>IF(F819="Rural",N819*1.1,N819)</f>
        <v>77180</v>
      </c>
      <c r="P819" s="3">
        <v>8</v>
      </c>
    </row>
    <row r="820" spans="1:16" x14ac:dyDescent="0.25">
      <c r="A820" s="2" t="s">
        <v>21</v>
      </c>
      <c r="B820" s="2">
        <v>820147400</v>
      </c>
      <c r="C820" s="2" t="s">
        <v>2246</v>
      </c>
      <c r="D820" s="2" t="s">
        <v>11</v>
      </c>
      <c r="E820" s="2" t="str">
        <f>UPPER(Padron_Establecimiento[[#This Row],[Sector]])</f>
        <v>ESTATAL</v>
      </c>
      <c r="F820" s="2" t="s">
        <v>12</v>
      </c>
      <c r="G820" s="2" t="s">
        <v>2247</v>
      </c>
      <c r="H820" s="2" t="s">
        <v>2248</v>
      </c>
      <c r="I820" s="2">
        <v>3460</v>
      </c>
      <c r="J820" s="3" t="s">
        <v>2249</v>
      </c>
      <c r="K820" s="4">
        <v>20792</v>
      </c>
      <c r="L820" s="2">
        <v>1625</v>
      </c>
      <c r="M820">
        <f>IF(L820&lt;&gt;"", L820, "")</f>
        <v>1625</v>
      </c>
      <c r="N820" s="5">
        <f>IF(L820&lt;&gt;"", L820*20, "")</f>
        <v>32500</v>
      </c>
      <c r="O820" s="5">
        <f>IF(F820="Rural",N820*1.1,N820)</f>
        <v>35750</v>
      </c>
      <c r="P820" s="3">
        <v>8</v>
      </c>
    </row>
    <row r="821" spans="1:16" x14ac:dyDescent="0.25">
      <c r="A821" s="2" t="s">
        <v>21</v>
      </c>
      <c r="B821" s="2">
        <v>820257400</v>
      </c>
      <c r="C821" s="2" t="s">
        <v>2261</v>
      </c>
      <c r="D821" s="2" t="s">
        <v>11</v>
      </c>
      <c r="E821" s="2" t="str">
        <f>UPPER(Padron_Establecimiento[[#This Row],[Sector]])</f>
        <v>ESTATAL</v>
      </c>
      <c r="F821" s="2" t="s">
        <v>12</v>
      </c>
      <c r="G821" s="2" t="s">
        <v>2262</v>
      </c>
      <c r="H821" s="2" t="s">
        <v>270</v>
      </c>
      <c r="I821" s="2">
        <v>3491</v>
      </c>
      <c r="J821" s="3" t="s">
        <v>2263</v>
      </c>
      <c r="K821" s="4">
        <v>26172</v>
      </c>
      <c r="L821" s="2">
        <v>3205</v>
      </c>
      <c r="M821">
        <f>IF(L821&lt;&gt;"", L821, "")</f>
        <v>3205</v>
      </c>
      <c r="N821" s="5">
        <f>IF(L821&lt;&gt;"", L821*20, "")</f>
        <v>64100</v>
      </c>
      <c r="O821" s="5">
        <f>IF(F821="Rural",N821*1.1,N821)</f>
        <v>70510</v>
      </c>
      <c r="P821" s="3">
        <v>9</v>
      </c>
    </row>
    <row r="822" spans="1:16" x14ac:dyDescent="0.25">
      <c r="A822" s="2" t="s">
        <v>21</v>
      </c>
      <c r="B822" s="2">
        <v>820458901</v>
      </c>
      <c r="C822" s="2" t="s">
        <v>2294</v>
      </c>
      <c r="D822" s="2" t="s">
        <v>11</v>
      </c>
      <c r="E822" s="2" t="str">
        <f>UPPER(Padron_Establecimiento[[#This Row],[Sector]])</f>
        <v>ESTATAL</v>
      </c>
      <c r="F822" s="2" t="s">
        <v>23</v>
      </c>
      <c r="G822" s="2" t="s">
        <v>2295</v>
      </c>
      <c r="H822" s="2" t="s">
        <v>302</v>
      </c>
      <c r="I822" s="2">
        <v>3492</v>
      </c>
      <c r="J822" s="3" t="s">
        <v>2296</v>
      </c>
      <c r="K822" s="4">
        <v>33697</v>
      </c>
      <c r="L822" s="2">
        <v>4845</v>
      </c>
      <c r="M822">
        <f>IF(L822&lt;&gt;"", L822, "")</f>
        <v>4845</v>
      </c>
      <c r="N822" s="5">
        <f>IF(L822&lt;&gt;"", L822*20, "")</f>
        <v>96900</v>
      </c>
      <c r="O822" s="5">
        <f>IF(F822="Rural",N822*1.1,N822)</f>
        <v>96900</v>
      </c>
      <c r="P822" s="3">
        <v>9</v>
      </c>
    </row>
    <row r="823" spans="1:16" x14ac:dyDescent="0.25">
      <c r="A823" s="2" t="s">
        <v>21</v>
      </c>
      <c r="B823" s="2">
        <v>820392401</v>
      </c>
      <c r="C823" s="2" t="s">
        <v>2353</v>
      </c>
      <c r="D823" s="2" t="s">
        <v>11</v>
      </c>
      <c r="E823" s="2" t="str">
        <f>UPPER(Padron_Establecimiento[[#This Row],[Sector]])</f>
        <v>ESTATAL</v>
      </c>
      <c r="F823" s="2" t="s">
        <v>23</v>
      </c>
      <c r="G823" s="2" t="s">
        <v>1145</v>
      </c>
      <c r="H823" s="2" t="s">
        <v>25</v>
      </c>
      <c r="I823" s="2"/>
      <c r="J823" s="3" t="s">
        <v>15</v>
      </c>
      <c r="K823" s="4">
        <v>23999</v>
      </c>
      <c r="L823" s="2">
        <v>2185</v>
      </c>
      <c r="M823">
        <f>IF(L823&lt;&gt;"", L823, "")</f>
        <v>2185</v>
      </c>
      <c r="N823" s="5">
        <f>IF(L823&lt;&gt;"", L823*20, "")</f>
        <v>43700</v>
      </c>
      <c r="O823" s="5">
        <f>IF(F823="Rural",N823*1.1,N823)</f>
        <v>43700</v>
      </c>
      <c r="P823" s="3">
        <v>5</v>
      </c>
    </row>
    <row r="824" spans="1:16" x14ac:dyDescent="0.25">
      <c r="A824" s="2" t="s">
        <v>21</v>
      </c>
      <c r="B824" s="2">
        <v>820176905</v>
      </c>
      <c r="C824" s="2" t="s">
        <v>2400</v>
      </c>
      <c r="D824" s="2" t="s">
        <v>11</v>
      </c>
      <c r="E824" s="2" t="str">
        <f>UPPER(Padron_Establecimiento[[#This Row],[Sector]])</f>
        <v>ESTATAL</v>
      </c>
      <c r="F824" s="2" t="s">
        <v>23</v>
      </c>
      <c r="G824" s="2" t="s">
        <v>2401</v>
      </c>
      <c r="H824" s="2" t="s">
        <v>120</v>
      </c>
      <c r="I824" s="2">
        <v>341</v>
      </c>
      <c r="J824" s="3" t="s">
        <v>2402</v>
      </c>
      <c r="K824" s="4">
        <v>33971</v>
      </c>
      <c r="L824" s="2">
        <v>1776</v>
      </c>
      <c r="M824">
        <f>IF(L824&lt;&gt;"", L824, "")</f>
        <v>1776</v>
      </c>
      <c r="N824" s="5">
        <f>IF(L824&lt;&gt;"", L824*20, "")</f>
        <v>35520</v>
      </c>
      <c r="O824" s="5">
        <f>IF(F824="Rural",N824*1.1,N824)</f>
        <v>35520</v>
      </c>
      <c r="P824" s="3">
        <v>8</v>
      </c>
    </row>
    <row r="825" spans="1:16" x14ac:dyDescent="0.25">
      <c r="A825" s="2" t="s">
        <v>21</v>
      </c>
      <c r="B825" s="2">
        <v>820128600</v>
      </c>
      <c r="C825" s="2" t="s">
        <v>2443</v>
      </c>
      <c r="D825" s="2" t="s">
        <v>11</v>
      </c>
      <c r="E825" s="2" t="str">
        <f>UPPER(Padron_Establecimiento[[#This Row],[Sector]])</f>
        <v>ESTATAL</v>
      </c>
      <c r="F825" s="2" t="s">
        <v>12</v>
      </c>
      <c r="G825" s="2" t="s">
        <v>2444</v>
      </c>
      <c r="H825" s="2" t="s">
        <v>2445</v>
      </c>
      <c r="I825" s="2">
        <v>3482</v>
      </c>
      <c r="J825" s="3" t="s">
        <v>2446</v>
      </c>
      <c r="K825" s="4">
        <v>24823</v>
      </c>
      <c r="L825" s="2">
        <v>4153</v>
      </c>
      <c r="M825">
        <f>IF(L825&lt;&gt;"", L825, "")</f>
        <v>4153</v>
      </c>
      <c r="N825" s="5">
        <f>IF(L825&lt;&gt;"", L825*20, "")</f>
        <v>83060</v>
      </c>
      <c r="O825" s="5">
        <f>IF(F825="Rural",N825*1.1,N825)</f>
        <v>91366.000000000015</v>
      </c>
      <c r="P825" s="3">
        <v>4</v>
      </c>
    </row>
    <row r="826" spans="1:16" x14ac:dyDescent="0.25">
      <c r="A826" s="2" t="s">
        <v>21</v>
      </c>
      <c r="B826" s="2">
        <v>820424800</v>
      </c>
      <c r="C826" s="2" t="s">
        <v>2464</v>
      </c>
      <c r="D826" s="2" t="s">
        <v>11</v>
      </c>
      <c r="E826" s="2" t="str">
        <f>UPPER(Padron_Establecimiento[[#This Row],[Sector]])</f>
        <v>ESTATAL</v>
      </c>
      <c r="F826" s="2" t="s">
        <v>23</v>
      </c>
      <c r="G826" s="2" t="s">
        <v>2465</v>
      </c>
      <c r="H826" s="2" t="s">
        <v>190</v>
      </c>
      <c r="I826" s="2">
        <v>3496</v>
      </c>
      <c r="J826" s="3" t="s">
        <v>2466</v>
      </c>
      <c r="K826" s="4">
        <v>20280</v>
      </c>
      <c r="L826" s="2">
        <v>3392</v>
      </c>
      <c r="M826">
        <f>IF(L826&lt;&gt;"", L826, "")</f>
        <v>3392</v>
      </c>
      <c r="N826" s="5">
        <f>IF(L826&lt;&gt;"", L826*20, "")</f>
        <v>67840</v>
      </c>
      <c r="O826" s="5">
        <f>IF(F826="Rural",N826*1.1,N826)</f>
        <v>67840</v>
      </c>
      <c r="P826" s="3">
        <v>6</v>
      </c>
    </row>
    <row r="827" spans="1:16" x14ac:dyDescent="0.25">
      <c r="A827" s="2" t="s">
        <v>21</v>
      </c>
      <c r="B827" s="2">
        <v>820142500</v>
      </c>
      <c r="C827" s="2" t="s">
        <v>2475</v>
      </c>
      <c r="D827" s="2" t="s">
        <v>11</v>
      </c>
      <c r="E827" s="2" t="str">
        <f>UPPER(Padron_Establecimiento[[#This Row],[Sector]])</f>
        <v>ESTATAL</v>
      </c>
      <c r="F827" s="2" t="s">
        <v>23</v>
      </c>
      <c r="G827" s="2" t="s">
        <v>2476</v>
      </c>
      <c r="H827" s="2" t="s">
        <v>2477</v>
      </c>
      <c r="I827" s="2">
        <v>3492</v>
      </c>
      <c r="J827" s="3" t="s">
        <v>2478</v>
      </c>
      <c r="K827" s="4">
        <v>25710</v>
      </c>
      <c r="L827" s="2">
        <v>4629</v>
      </c>
      <c r="M827">
        <f>IF(L827&lt;&gt;"", L827, "")</f>
        <v>4629</v>
      </c>
      <c r="N827" s="5">
        <f>IF(L827&lt;&gt;"", L827*20, "")</f>
        <v>92580</v>
      </c>
      <c r="O827" s="5">
        <f>IF(F827="Rural",N827*1.1,N827)</f>
        <v>92580</v>
      </c>
      <c r="P827" s="3">
        <v>7</v>
      </c>
    </row>
    <row r="828" spans="1:16" x14ac:dyDescent="0.25">
      <c r="A828" s="2" t="s">
        <v>21</v>
      </c>
      <c r="B828" s="2">
        <v>820208604</v>
      </c>
      <c r="C828" s="2" t="s">
        <v>2511</v>
      </c>
      <c r="D828" s="2" t="s">
        <v>11</v>
      </c>
      <c r="E828" s="2" t="str">
        <f>UPPER(Padron_Establecimiento[[#This Row],[Sector]])</f>
        <v>ESTATAL</v>
      </c>
      <c r="F828" s="2" t="s">
        <v>23</v>
      </c>
      <c r="G828" s="2" t="s">
        <v>2512</v>
      </c>
      <c r="H828" s="2" t="s">
        <v>270</v>
      </c>
      <c r="I828" s="2"/>
      <c r="J828" s="3" t="s">
        <v>15</v>
      </c>
      <c r="K828" s="4">
        <v>28273</v>
      </c>
      <c r="L828" s="2">
        <v>4648</v>
      </c>
      <c r="M828">
        <f>IF(L828&lt;&gt;"", L828, "")</f>
        <v>4648</v>
      </c>
      <c r="N828" s="5">
        <f>IF(L828&lt;&gt;"", L828*20, "")</f>
        <v>92960</v>
      </c>
      <c r="O828" s="5">
        <f>IF(F828="Rural",N828*1.1,N828)</f>
        <v>92960</v>
      </c>
      <c r="P828" s="3">
        <v>5</v>
      </c>
    </row>
    <row r="829" spans="1:16" x14ac:dyDescent="0.25">
      <c r="A829" s="2" t="s">
        <v>21</v>
      </c>
      <c r="B829" s="2">
        <v>820111100</v>
      </c>
      <c r="C829" s="2" t="s">
        <v>2550</v>
      </c>
      <c r="D829" s="2" t="s">
        <v>11</v>
      </c>
      <c r="E829" s="2" t="str">
        <f>UPPER(Padron_Establecimiento[[#This Row],[Sector]])</f>
        <v>ESTATAL</v>
      </c>
      <c r="F829" s="2" t="s">
        <v>12</v>
      </c>
      <c r="G829" s="2" t="s">
        <v>2551</v>
      </c>
      <c r="H829" s="2" t="s">
        <v>2552</v>
      </c>
      <c r="I829" s="2">
        <v>342</v>
      </c>
      <c r="J829" s="3" t="s">
        <v>2553</v>
      </c>
      <c r="K829" s="4">
        <v>33596</v>
      </c>
      <c r="L829" s="2">
        <v>1740</v>
      </c>
      <c r="M829">
        <f>IF(L829&lt;&gt;"", L829, "")</f>
        <v>1740</v>
      </c>
      <c r="N829" s="5">
        <f>IF(L829&lt;&gt;"", L829*20, "")</f>
        <v>34800</v>
      </c>
      <c r="O829" s="5">
        <f>IF(F829="Rural",N829*1.1,N829)</f>
        <v>38280</v>
      </c>
      <c r="P829" s="3">
        <v>9</v>
      </c>
    </row>
    <row r="830" spans="1:16" x14ac:dyDescent="0.25">
      <c r="A830" s="2" t="s">
        <v>21</v>
      </c>
      <c r="B830" s="2">
        <v>820107400</v>
      </c>
      <c r="C830" s="2" t="s">
        <v>2571</v>
      </c>
      <c r="D830" s="2" t="s">
        <v>11</v>
      </c>
      <c r="E830" s="2" t="str">
        <f>UPPER(Padron_Establecimiento[[#This Row],[Sector]])</f>
        <v>ESTATAL</v>
      </c>
      <c r="F830" s="2" t="s">
        <v>23</v>
      </c>
      <c r="G830" s="2" t="s">
        <v>2572</v>
      </c>
      <c r="H830" s="2" t="s">
        <v>1260</v>
      </c>
      <c r="I830" s="2">
        <v>341</v>
      </c>
      <c r="J830" s="3" t="s">
        <v>2573</v>
      </c>
      <c r="K830" s="4">
        <v>34746</v>
      </c>
      <c r="L830" s="2">
        <v>2432</v>
      </c>
      <c r="M830">
        <f>IF(L830&lt;&gt;"", L830, "")</f>
        <v>2432</v>
      </c>
      <c r="N830" s="5">
        <f>IF(L830&lt;&gt;"", L830*20, "")</f>
        <v>48640</v>
      </c>
      <c r="O830" s="5">
        <f>IF(F830="Rural",N830*1.1,N830)</f>
        <v>48640</v>
      </c>
      <c r="P830" s="3">
        <v>10</v>
      </c>
    </row>
    <row r="831" spans="1:16" x14ac:dyDescent="0.25">
      <c r="A831" s="2" t="s">
        <v>21</v>
      </c>
      <c r="B831" s="2">
        <v>820128000</v>
      </c>
      <c r="C831" s="2" t="s">
        <v>2638</v>
      </c>
      <c r="D831" s="2" t="s">
        <v>11</v>
      </c>
      <c r="E831" s="2" t="str">
        <f>UPPER(Padron_Establecimiento[[#This Row],[Sector]])</f>
        <v>ESTATAL</v>
      </c>
      <c r="F831" s="2" t="s">
        <v>12</v>
      </c>
      <c r="G831" s="2" t="s">
        <v>2639</v>
      </c>
      <c r="H831" s="2" t="s">
        <v>2640</v>
      </c>
      <c r="I831" s="2">
        <v>3482</v>
      </c>
      <c r="J831" s="3" t="s">
        <v>2641</v>
      </c>
      <c r="K831" s="4">
        <v>30881</v>
      </c>
      <c r="L831" s="2">
        <v>3863</v>
      </c>
      <c r="M831">
        <f>IF(L831&lt;&gt;"", L831, "")</f>
        <v>3863</v>
      </c>
      <c r="N831" s="5">
        <f>IF(L831&lt;&gt;"", L831*20, "")</f>
        <v>77260</v>
      </c>
      <c r="O831" s="5">
        <f>IF(F831="Rural",N831*1.1,N831)</f>
        <v>84986</v>
      </c>
      <c r="P831" s="3">
        <v>5</v>
      </c>
    </row>
    <row r="832" spans="1:16" x14ac:dyDescent="0.25">
      <c r="A832" s="2" t="s">
        <v>21</v>
      </c>
      <c r="B832" s="2">
        <v>820134300</v>
      </c>
      <c r="C832" s="2" t="s">
        <v>2695</v>
      </c>
      <c r="D832" s="2" t="s">
        <v>11</v>
      </c>
      <c r="E832" s="2" t="str">
        <f>UPPER(Padron_Establecimiento[[#This Row],[Sector]])</f>
        <v>ESTATAL</v>
      </c>
      <c r="F832" s="2" t="s">
        <v>12</v>
      </c>
      <c r="G832" s="2" t="s">
        <v>2696</v>
      </c>
      <c r="H832" s="2" t="s">
        <v>832</v>
      </c>
      <c r="I832" s="2">
        <v>3466</v>
      </c>
      <c r="J832" s="3" t="s">
        <v>2697</v>
      </c>
      <c r="K832" s="4">
        <v>30373</v>
      </c>
      <c r="L832" s="2">
        <v>3946</v>
      </c>
      <c r="M832">
        <f>IF(L832&lt;&gt;"", L832, "")</f>
        <v>3946</v>
      </c>
      <c r="N832" s="5">
        <f>IF(L832&lt;&gt;"", L832*20, "")</f>
        <v>78920</v>
      </c>
      <c r="O832" s="5">
        <f>IF(F832="Rural",N832*1.1,N832)</f>
        <v>86812</v>
      </c>
      <c r="P832" s="3">
        <v>4</v>
      </c>
    </row>
    <row r="833" spans="1:16" x14ac:dyDescent="0.25">
      <c r="A833" s="2" t="s">
        <v>21</v>
      </c>
      <c r="B833" s="2">
        <v>820179000</v>
      </c>
      <c r="C833" s="2" t="s">
        <v>2717</v>
      </c>
      <c r="D833" s="2" t="s">
        <v>11</v>
      </c>
      <c r="E833" s="2" t="str">
        <f>UPPER(Padron_Establecimiento[[#This Row],[Sector]])</f>
        <v>ESTATAL</v>
      </c>
      <c r="F833" s="2" t="s">
        <v>23</v>
      </c>
      <c r="G833" s="2" t="s">
        <v>2718</v>
      </c>
      <c r="H833" s="2" t="s">
        <v>664</v>
      </c>
      <c r="I833" s="2">
        <v>3464</v>
      </c>
      <c r="J833" s="3" t="s">
        <v>2719</v>
      </c>
      <c r="K833" s="4">
        <v>32069</v>
      </c>
      <c r="L833" s="2">
        <v>3353</v>
      </c>
      <c r="M833">
        <f>IF(L833&lt;&gt;"", L833, "")</f>
        <v>3353</v>
      </c>
      <c r="N833" s="5">
        <f>IF(L833&lt;&gt;"", L833*20, "")</f>
        <v>67060</v>
      </c>
      <c r="O833" s="5">
        <f>IF(F833="Rural",N833*1.1,N833)</f>
        <v>67060</v>
      </c>
      <c r="P833" s="3">
        <v>7</v>
      </c>
    </row>
    <row r="834" spans="1:16" x14ac:dyDescent="0.25">
      <c r="A834" s="2" t="s">
        <v>21</v>
      </c>
      <c r="B834" s="2">
        <v>820346613</v>
      </c>
      <c r="C834" s="2" t="s">
        <v>2744</v>
      </c>
      <c r="D834" s="2" t="s">
        <v>11</v>
      </c>
      <c r="E834" s="2" t="str">
        <f>UPPER(Padron_Establecimiento[[#This Row],[Sector]])</f>
        <v>ESTATAL</v>
      </c>
      <c r="F834" s="2" t="s">
        <v>23</v>
      </c>
      <c r="G834" s="2" t="s">
        <v>2745</v>
      </c>
      <c r="H834" s="2" t="s">
        <v>302</v>
      </c>
      <c r="I834" s="2"/>
      <c r="J834" s="3" t="s">
        <v>15</v>
      </c>
      <c r="K834" s="4">
        <v>23046</v>
      </c>
      <c r="L834" s="2">
        <v>4992</v>
      </c>
      <c r="M834">
        <f>IF(L834&lt;&gt;"", L834, "")</f>
        <v>4992</v>
      </c>
      <c r="N834" s="5">
        <f>IF(L834&lt;&gt;"", L834*20, "")</f>
        <v>99840</v>
      </c>
      <c r="O834" s="5">
        <f>IF(F834="Rural",N834*1.1,N834)</f>
        <v>99840</v>
      </c>
      <c r="P834" s="3">
        <v>5</v>
      </c>
    </row>
    <row r="835" spans="1:16" x14ac:dyDescent="0.25">
      <c r="A835" s="2" t="s">
        <v>21</v>
      </c>
      <c r="B835" s="2">
        <v>820432100</v>
      </c>
      <c r="C835" s="2" t="s">
        <v>2777</v>
      </c>
      <c r="D835" s="2" t="s">
        <v>11</v>
      </c>
      <c r="E835" s="2" t="str">
        <f>UPPER(Padron_Establecimiento[[#This Row],[Sector]])</f>
        <v>ESTATAL</v>
      </c>
      <c r="F835" s="2" t="s">
        <v>12</v>
      </c>
      <c r="G835" s="2" t="s">
        <v>2778</v>
      </c>
      <c r="H835" s="2" t="s">
        <v>2779</v>
      </c>
      <c r="I835" s="2">
        <v>3564</v>
      </c>
      <c r="J835" s="3" t="s">
        <v>2780</v>
      </c>
      <c r="K835" s="4">
        <v>27340</v>
      </c>
      <c r="L835" s="2">
        <v>3125</v>
      </c>
      <c r="M835">
        <f>IF(L835&lt;&gt;"", L835, "")</f>
        <v>3125</v>
      </c>
      <c r="N835" s="5">
        <f>IF(L835&lt;&gt;"", L835*20, "")</f>
        <v>62500</v>
      </c>
      <c r="O835" s="5">
        <f>IF(F835="Rural",N835*1.1,N835)</f>
        <v>68750</v>
      </c>
      <c r="P835" s="3">
        <v>4</v>
      </c>
    </row>
    <row r="836" spans="1:16" x14ac:dyDescent="0.25">
      <c r="A836" s="2" t="s">
        <v>21</v>
      </c>
      <c r="B836" s="2">
        <v>820067600</v>
      </c>
      <c r="C836" s="2" t="s">
        <v>2834</v>
      </c>
      <c r="D836" s="2" t="s">
        <v>11</v>
      </c>
      <c r="E836" s="2" t="str">
        <f>UPPER(Padron_Establecimiento[[#This Row],[Sector]])</f>
        <v>ESTATAL</v>
      </c>
      <c r="F836" s="2" t="s">
        <v>12</v>
      </c>
      <c r="G836" s="2" t="s">
        <v>2835</v>
      </c>
      <c r="H836" s="2" t="s">
        <v>1226</v>
      </c>
      <c r="I836" s="2">
        <v>3408</v>
      </c>
      <c r="J836" s="3" t="s">
        <v>2836</v>
      </c>
      <c r="K836" s="4">
        <v>18059</v>
      </c>
      <c r="L836" s="2">
        <v>2681</v>
      </c>
      <c r="M836">
        <f>IF(L836&lt;&gt;"", L836, "")</f>
        <v>2681</v>
      </c>
      <c r="N836" s="5">
        <f>IF(L836&lt;&gt;"", L836*20, "")</f>
        <v>53620</v>
      </c>
      <c r="O836" s="5">
        <f>IF(F836="Rural",N836*1.1,N836)</f>
        <v>58982.000000000007</v>
      </c>
      <c r="P836" s="3">
        <v>8</v>
      </c>
    </row>
    <row r="837" spans="1:16" x14ac:dyDescent="0.25">
      <c r="A837" s="2" t="s">
        <v>21</v>
      </c>
      <c r="B837" s="2">
        <v>820096400</v>
      </c>
      <c r="C837" s="2" t="s">
        <v>2850</v>
      </c>
      <c r="D837" s="2" t="s">
        <v>11</v>
      </c>
      <c r="E837" s="2" t="str">
        <f>UPPER(Padron_Establecimiento[[#This Row],[Sector]])</f>
        <v>ESTATAL</v>
      </c>
      <c r="F837" s="2" t="s">
        <v>12</v>
      </c>
      <c r="G837" s="2" t="s">
        <v>2851</v>
      </c>
      <c r="H837" s="2" t="s">
        <v>2852</v>
      </c>
      <c r="I837" s="2">
        <v>3491</v>
      </c>
      <c r="J837" s="3" t="s">
        <v>2853</v>
      </c>
      <c r="K837" s="4">
        <v>30354</v>
      </c>
      <c r="L837" s="2">
        <v>1751</v>
      </c>
      <c r="M837">
        <f>IF(L837&lt;&gt;"", L837, "")</f>
        <v>1751</v>
      </c>
      <c r="N837" s="5">
        <f>IF(L837&lt;&gt;"", L837*20, "")</f>
        <v>35020</v>
      </c>
      <c r="O837" s="5">
        <f>IF(F837="Rural",N837*1.1,N837)</f>
        <v>38522</v>
      </c>
      <c r="P837" s="3">
        <v>8</v>
      </c>
    </row>
    <row r="838" spans="1:16" x14ac:dyDescent="0.25">
      <c r="A838" s="2" t="s">
        <v>21</v>
      </c>
      <c r="B838" s="2">
        <v>820020106</v>
      </c>
      <c r="C838" s="2" t="s">
        <v>2879</v>
      </c>
      <c r="D838" s="2" t="s">
        <v>11</v>
      </c>
      <c r="E838" s="2" t="str">
        <f>UPPER(Padron_Establecimiento[[#This Row],[Sector]])</f>
        <v>ESTATAL</v>
      </c>
      <c r="F838" s="2" t="s">
        <v>23</v>
      </c>
      <c r="G838" s="2" t="s">
        <v>2880</v>
      </c>
      <c r="H838" s="2" t="s">
        <v>120</v>
      </c>
      <c r="I838" s="2">
        <v>341</v>
      </c>
      <c r="J838" s="3" t="s">
        <v>2881</v>
      </c>
      <c r="K838" s="4">
        <v>33577</v>
      </c>
      <c r="L838" s="2">
        <v>2708</v>
      </c>
      <c r="M838">
        <f>IF(L838&lt;&gt;"", L838, "")</f>
        <v>2708</v>
      </c>
      <c r="N838" s="5">
        <f>IF(L838&lt;&gt;"", L838*20, "")</f>
        <v>54160</v>
      </c>
      <c r="O838" s="5">
        <f>IF(F838="Rural",N838*1.1,N838)</f>
        <v>54160</v>
      </c>
      <c r="P838" s="3">
        <v>8</v>
      </c>
    </row>
    <row r="839" spans="1:16" x14ac:dyDescent="0.25">
      <c r="A839" s="2" t="s">
        <v>21</v>
      </c>
      <c r="B839" s="2">
        <v>820388000</v>
      </c>
      <c r="C839" s="2" t="s">
        <v>2889</v>
      </c>
      <c r="D839" s="2" t="s">
        <v>11</v>
      </c>
      <c r="E839" s="2" t="str">
        <f>UPPER(Padron_Establecimiento[[#This Row],[Sector]])</f>
        <v>ESTATAL</v>
      </c>
      <c r="F839" s="2" t="s">
        <v>23</v>
      </c>
      <c r="G839" s="2" t="s">
        <v>2890</v>
      </c>
      <c r="H839" s="2" t="s">
        <v>2891</v>
      </c>
      <c r="I839" s="2">
        <v>3476</v>
      </c>
      <c r="J839" s="3" t="s">
        <v>2892</v>
      </c>
      <c r="K839" s="4">
        <v>29914</v>
      </c>
      <c r="L839" s="2">
        <v>3469</v>
      </c>
      <c r="M839">
        <f>IF(L839&lt;&gt;"", L839, "")</f>
        <v>3469</v>
      </c>
      <c r="N839" s="5">
        <f>IF(L839&lt;&gt;"", L839*20, "")</f>
        <v>69380</v>
      </c>
      <c r="O839" s="5">
        <f>IF(F839="Rural",N839*1.1,N839)</f>
        <v>69380</v>
      </c>
      <c r="P839" s="3">
        <v>6</v>
      </c>
    </row>
    <row r="840" spans="1:16" x14ac:dyDescent="0.25">
      <c r="A840" s="2" t="s">
        <v>21</v>
      </c>
      <c r="B840" s="2">
        <v>820406901</v>
      </c>
      <c r="C840" s="2" t="s">
        <v>2909</v>
      </c>
      <c r="D840" s="2" t="s">
        <v>11</v>
      </c>
      <c r="E840" s="2" t="str">
        <f>UPPER(Padron_Establecimiento[[#This Row],[Sector]])</f>
        <v>ESTATAL</v>
      </c>
      <c r="F840" s="2" t="s">
        <v>23</v>
      </c>
      <c r="G840" s="2" t="s">
        <v>2910</v>
      </c>
      <c r="H840" s="2" t="s">
        <v>2911</v>
      </c>
      <c r="I840" s="2">
        <v>3401</v>
      </c>
      <c r="J840" s="3" t="s">
        <v>2912</v>
      </c>
      <c r="K840" s="4">
        <v>19157</v>
      </c>
      <c r="L840" s="2">
        <v>1813</v>
      </c>
      <c r="M840">
        <f>IF(L840&lt;&gt;"", L840, "")</f>
        <v>1813</v>
      </c>
      <c r="N840" s="5">
        <f>IF(L840&lt;&gt;"", L840*20, "")</f>
        <v>36260</v>
      </c>
      <c r="O840" s="5">
        <f>IF(F840="Rural",N840*1.1,N840)</f>
        <v>36260</v>
      </c>
      <c r="P840" s="3">
        <v>10</v>
      </c>
    </row>
    <row r="841" spans="1:16" x14ac:dyDescent="0.25">
      <c r="A841" s="2" t="s">
        <v>21</v>
      </c>
      <c r="B841" s="2">
        <v>820283100</v>
      </c>
      <c r="C841" s="2" t="s">
        <v>2954</v>
      </c>
      <c r="D841" s="2" t="s">
        <v>11</v>
      </c>
      <c r="E841" s="2" t="str">
        <f>UPPER(Padron_Establecimiento[[#This Row],[Sector]])</f>
        <v>ESTATAL</v>
      </c>
      <c r="F841" s="2" t="s">
        <v>12</v>
      </c>
      <c r="G841" s="2" t="s">
        <v>2955</v>
      </c>
      <c r="H841" s="2" t="s">
        <v>2852</v>
      </c>
      <c r="I841" s="2">
        <v>3491</v>
      </c>
      <c r="J841" s="3" t="s">
        <v>2956</v>
      </c>
      <c r="K841" s="4">
        <v>28197</v>
      </c>
      <c r="L841" s="2">
        <v>4238</v>
      </c>
      <c r="M841">
        <f>IF(L841&lt;&gt;"", L841, "")</f>
        <v>4238</v>
      </c>
      <c r="N841" s="5">
        <f>IF(L841&lt;&gt;"", L841*20, "")</f>
        <v>84760</v>
      </c>
      <c r="O841" s="5">
        <f>IF(F841="Rural",N841*1.1,N841)</f>
        <v>93236.000000000015</v>
      </c>
      <c r="P841" s="3">
        <v>8</v>
      </c>
    </row>
    <row r="842" spans="1:16" x14ac:dyDescent="0.25">
      <c r="A842" s="2" t="s">
        <v>21</v>
      </c>
      <c r="B842" s="2">
        <v>820020600</v>
      </c>
      <c r="C842" s="2" t="s">
        <v>2974</v>
      </c>
      <c r="D842" s="2" t="s">
        <v>11</v>
      </c>
      <c r="E842" s="2" t="str">
        <f>UPPER(Padron_Establecimiento[[#This Row],[Sector]])</f>
        <v>ESTATAL</v>
      </c>
      <c r="F842" s="2" t="s">
        <v>23</v>
      </c>
      <c r="G842" s="2" t="s">
        <v>2975</v>
      </c>
      <c r="H842" s="2" t="s">
        <v>25</v>
      </c>
      <c r="I842" s="2">
        <v>342</v>
      </c>
      <c r="J842" s="3" t="s">
        <v>2976</v>
      </c>
      <c r="K842" s="4">
        <v>27241</v>
      </c>
      <c r="L842" s="2">
        <v>3844</v>
      </c>
      <c r="M842">
        <f>IF(L842&lt;&gt;"", L842, "")</f>
        <v>3844</v>
      </c>
      <c r="N842" s="5">
        <f>IF(L842&lt;&gt;"", L842*20, "")</f>
        <v>76880</v>
      </c>
      <c r="O842" s="5">
        <f>IF(F842="Rural",N842*1.1,N842)</f>
        <v>76880</v>
      </c>
      <c r="P842" s="3">
        <v>5</v>
      </c>
    </row>
    <row r="843" spans="1:16" x14ac:dyDescent="0.25">
      <c r="A843" s="2" t="s">
        <v>21</v>
      </c>
      <c r="B843" s="2">
        <v>820063800</v>
      </c>
      <c r="C843" s="2" t="s">
        <v>2977</v>
      </c>
      <c r="D843" s="2" t="s">
        <v>11</v>
      </c>
      <c r="E843" s="2" t="str">
        <f>UPPER(Padron_Establecimiento[[#This Row],[Sector]])</f>
        <v>ESTATAL</v>
      </c>
      <c r="F843" s="2" t="s">
        <v>23</v>
      </c>
      <c r="G843" s="2" t="s">
        <v>2978</v>
      </c>
      <c r="H843" s="2" t="s">
        <v>1583</v>
      </c>
      <c r="I843" s="2">
        <v>342</v>
      </c>
      <c r="J843" s="3" t="s">
        <v>2979</v>
      </c>
      <c r="K843" s="4">
        <v>24286</v>
      </c>
      <c r="L843" s="2">
        <v>2199</v>
      </c>
      <c r="M843">
        <f>IF(L843&lt;&gt;"", L843, "")</f>
        <v>2199</v>
      </c>
      <c r="N843" s="5">
        <f>IF(L843&lt;&gt;"", L843*20, "")</f>
        <v>43980</v>
      </c>
      <c r="O843" s="5">
        <f>IF(F843="Rural",N843*1.1,N843)</f>
        <v>43980</v>
      </c>
      <c r="P843" s="3">
        <v>3</v>
      </c>
    </row>
    <row r="844" spans="1:16" x14ac:dyDescent="0.25">
      <c r="A844" s="2" t="s">
        <v>21</v>
      </c>
      <c r="B844" s="2">
        <v>820040600</v>
      </c>
      <c r="C844" s="2" t="s">
        <v>2986</v>
      </c>
      <c r="D844" s="2" t="s">
        <v>11</v>
      </c>
      <c r="E844" s="2" t="str">
        <f>UPPER(Padron_Establecimiento[[#This Row],[Sector]])</f>
        <v>ESTATAL</v>
      </c>
      <c r="F844" s="2" t="s">
        <v>12</v>
      </c>
      <c r="G844" s="2" t="s">
        <v>2987</v>
      </c>
      <c r="H844" s="2" t="s">
        <v>2988</v>
      </c>
      <c r="I844" s="2">
        <v>3482</v>
      </c>
      <c r="J844" s="3" t="s">
        <v>2989</v>
      </c>
      <c r="K844" s="4">
        <v>20337</v>
      </c>
      <c r="L844" s="2">
        <v>2971</v>
      </c>
      <c r="M844">
        <f>IF(L844&lt;&gt;"", L844, "")</f>
        <v>2971</v>
      </c>
      <c r="N844" s="5">
        <f>IF(L844&lt;&gt;"", L844*20, "")</f>
        <v>59420</v>
      </c>
      <c r="O844" s="5">
        <f>IF(F844="Rural",N844*1.1,N844)</f>
        <v>65362.000000000007</v>
      </c>
      <c r="P844" s="3">
        <v>9</v>
      </c>
    </row>
    <row r="845" spans="1:16" x14ac:dyDescent="0.25">
      <c r="A845" s="2" t="s">
        <v>21</v>
      </c>
      <c r="B845" s="2">
        <v>820017304</v>
      </c>
      <c r="C845" s="2" t="s">
        <v>3003</v>
      </c>
      <c r="D845" s="2" t="s">
        <v>11</v>
      </c>
      <c r="E845" s="2" t="str">
        <f>UPPER(Padron_Establecimiento[[#This Row],[Sector]])</f>
        <v>ESTATAL</v>
      </c>
      <c r="F845" s="2" t="s">
        <v>23</v>
      </c>
      <c r="G845" s="2" t="s">
        <v>3004</v>
      </c>
      <c r="H845" s="2" t="s">
        <v>120</v>
      </c>
      <c r="I845" s="2">
        <v>341</v>
      </c>
      <c r="J845" s="3" t="s">
        <v>3005</v>
      </c>
      <c r="K845" s="4">
        <v>23737</v>
      </c>
      <c r="L845" s="2">
        <v>3592</v>
      </c>
      <c r="M845">
        <f>IF(L845&lt;&gt;"", L845, "")</f>
        <v>3592</v>
      </c>
      <c r="N845" s="5">
        <f>IF(L845&lt;&gt;"", L845*20, "")</f>
        <v>71840</v>
      </c>
      <c r="O845" s="5">
        <f>IF(F845="Rural",N845*1.1,N845)</f>
        <v>71840</v>
      </c>
      <c r="P845" s="3">
        <v>3</v>
      </c>
    </row>
    <row r="846" spans="1:16" x14ac:dyDescent="0.25">
      <c r="A846" s="2" t="s">
        <v>21</v>
      </c>
      <c r="B846" s="2">
        <v>820196900</v>
      </c>
      <c r="C846" s="2" t="s">
        <v>3011</v>
      </c>
      <c r="D846" s="2" t="s">
        <v>11</v>
      </c>
      <c r="E846" s="2" t="str">
        <f>UPPER(Padron_Establecimiento[[#This Row],[Sector]])</f>
        <v>ESTATAL</v>
      </c>
      <c r="F846" s="2" t="s">
        <v>23</v>
      </c>
      <c r="G846" s="2" t="s">
        <v>3012</v>
      </c>
      <c r="H846" s="2" t="s">
        <v>3013</v>
      </c>
      <c r="I846" s="2">
        <v>3462</v>
      </c>
      <c r="J846" s="3" t="s">
        <v>3014</v>
      </c>
      <c r="K846" s="4">
        <v>29054</v>
      </c>
      <c r="L846" s="2">
        <v>4913</v>
      </c>
      <c r="M846">
        <f>IF(L846&lt;&gt;"", L846, "")</f>
        <v>4913</v>
      </c>
      <c r="N846" s="5">
        <f>IF(L846&lt;&gt;"", L846*20, "")</f>
        <v>98260</v>
      </c>
      <c r="O846" s="5">
        <f>IF(F846="Rural",N846*1.1,N846)</f>
        <v>98260</v>
      </c>
      <c r="P846" s="3">
        <v>10</v>
      </c>
    </row>
    <row r="847" spans="1:16" x14ac:dyDescent="0.25">
      <c r="A847" s="2" t="s">
        <v>21</v>
      </c>
      <c r="B847" s="2">
        <v>820103700</v>
      </c>
      <c r="C847" s="2" t="s">
        <v>3015</v>
      </c>
      <c r="D847" s="2" t="s">
        <v>11</v>
      </c>
      <c r="E847" s="2" t="str">
        <f>UPPER(Padron_Establecimiento[[#This Row],[Sector]])</f>
        <v>ESTATAL</v>
      </c>
      <c r="F847" s="2" t="s">
        <v>23</v>
      </c>
      <c r="G847" s="2" t="s">
        <v>3016</v>
      </c>
      <c r="H847" s="2" t="s">
        <v>3017</v>
      </c>
      <c r="I847" s="2">
        <v>3471</v>
      </c>
      <c r="J847" s="3" t="s">
        <v>3018</v>
      </c>
      <c r="K847" s="4">
        <v>22148</v>
      </c>
      <c r="L847" s="2">
        <v>4986</v>
      </c>
      <c r="M847">
        <f>IF(L847&lt;&gt;"", L847, "")</f>
        <v>4986</v>
      </c>
      <c r="N847" s="5">
        <f>IF(L847&lt;&gt;"", L847*20, "")</f>
        <v>99720</v>
      </c>
      <c r="O847" s="5">
        <f>IF(F847="Rural",N847*1.1,N847)</f>
        <v>99720</v>
      </c>
      <c r="P847" s="3">
        <v>3</v>
      </c>
    </row>
    <row r="848" spans="1:16" x14ac:dyDescent="0.25">
      <c r="A848" s="2" t="s">
        <v>21</v>
      </c>
      <c r="B848" s="2">
        <v>820237300</v>
      </c>
      <c r="C848" s="2" t="s">
        <v>3019</v>
      </c>
      <c r="D848" s="2" t="s">
        <v>11</v>
      </c>
      <c r="E848" s="2" t="str">
        <f>UPPER(Padron_Establecimiento[[#This Row],[Sector]])</f>
        <v>ESTATAL</v>
      </c>
      <c r="F848" s="2" t="s">
        <v>23</v>
      </c>
      <c r="G848" s="2" t="s">
        <v>24</v>
      </c>
      <c r="H848" s="2" t="s">
        <v>25</v>
      </c>
      <c r="I848" s="2">
        <v>342</v>
      </c>
      <c r="J848" s="3" t="s">
        <v>3020</v>
      </c>
      <c r="K848" s="4">
        <v>22934</v>
      </c>
      <c r="L848" s="2">
        <v>2398</v>
      </c>
      <c r="M848">
        <f>IF(L848&lt;&gt;"", L848, "")</f>
        <v>2398</v>
      </c>
      <c r="N848" s="5">
        <f>IF(L848&lt;&gt;"", L848*20, "")</f>
        <v>47960</v>
      </c>
      <c r="O848" s="5">
        <f>IF(F848="Rural",N848*1.1,N848)</f>
        <v>47960</v>
      </c>
      <c r="P848" s="3">
        <v>6</v>
      </c>
    </row>
    <row r="849" spans="1:16" x14ac:dyDescent="0.25">
      <c r="A849" s="2" t="s">
        <v>21</v>
      </c>
      <c r="B849" s="2">
        <v>820072306</v>
      </c>
      <c r="C849" s="2" t="s">
        <v>3079</v>
      </c>
      <c r="D849" s="2" t="s">
        <v>11</v>
      </c>
      <c r="E849" s="2" t="str">
        <f>UPPER(Padron_Establecimiento[[#This Row],[Sector]])</f>
        <v>ESTATAL</v>
      </c>
      <c r="F849" s="2" t="s">
        <v>23</v>
      </c>
      <c r="G849" s="2" t="s">
        <v>3080</v>
      </c>
      <c r="H849" s="2" t="s">
        <v>3081</v>
      </c>
      <c r="I849" s="2"/>
      <c r="J849" s="3" t="s">
        <v>15</v>
      </c>
      <c r="K849" s="4">
        <v>34938</v>
      </c>
      <c r="L849" s="2">
        <v>4093</v>
      </c>
      <c r="M849">
        <f>IF(L849&lt;&gt;"", L849, "")</f>
        <v>4093</v>
      </c>
      <c r="N849" s="5">
        <f>IF(L849&lt;&gt;"", L849*20, "")</f>
        <v>81860</v>
      </c>
      <c r="O849" s="5">
        <f>IF(F849="Rural",N849*1.1,N849)</f>
        <v>81860</v>
      </c>
      <c r="P849" s="3">
        <v>3</v>
      </c>
    </row>
    <row r="850" spans="1:16" x14ac:dyDescent="0.25">
      <c r="A850" s="2" t="s">
        <v>21</v>
      </c>
      <c r="B850" s="2">
        <v>820173700</v>
      </c>
      <c r="C850" s="2" t="s">
        <v>3097</v>
      </c>
      <c r="D850" s="2" t="s">
        <v>11</v>
      </c>
      <c r="E850" s="2" t="str">
        <f>UPPER(Padron_Establecimiento[[#This Row],[Sector]])</f>
        <v>ESTATAL</v>
      </c>
      <c r="F850" s="2" t="s">
        <v>23</v>
      </c>
      <c r="G850" s="2" t="s">
        <v>667</v>
      </c>
      <c r="H850" s="2" t="s">
        <v>668</v>
      </c>
      <c r="I850" s="2">
        <v>341</v>
      </c>
      <c r="J850" s="3" t="s">
        <v>669</v>
      </c>
      <c r="K850" s="4">
        <v>18909</v>
      </c>
      <c r="L850" s="2">
        <v>4782</v>
      </c>
      <c r="M850">
        <f>IF(L850&lt;&gt;"", L850, "")</f>
        <v>4782</v>
      </c>
      <c r="N850" s="5">
        <f>IF(L850&lt;&gt;"", L850*20, "")</f>
        <v>95640</v>
      </c>
      <c r="O850" s="5">
        <f>IF(F850="Rural",N850*1.1,N850)</f>
        <v>95640</v>
      </c>
      <c r="P850" s="3">
        <v>10</v>
      </c>
    </row>
    <row r="851" spans="1:16" x14ac:dyDescent="0.25">
      <c r="A851" s="2" t="s">
        <v>21</v>
      </c>
      <c r="B851" s="2">
        <v>820255500</v>
      </c>
      <c r="C851" s="2" t="s">
        <v>3110</v>
      </c>
      <c r="D851" s="2" t="s">
        <v>11</v>
      </c>
      <c r="E851" s="2" t="str">
        <f>UPPER(Padron_Establecimiento[[#This Row],[Sector]])</f>
        <v>ESTATAL</v>
      </c>
      <c r="F851" s="2" t="s">
        <v>23</v>
      </c>
      <c r="G851" s="2" t="s">
        <v>3111</v>
      </c>
      <c r="H851" s="2" t="s">
        <v>120</v>
      </c>
      <c r="I851" s="2">
        <v>341</v>
      </c>
      <c r="J851" s="3" t="s">
        <v>3112</v>
      </c>
      <c r="K851" s="4">
        <v>32441</v>
      </c>
      <c r="L851" s="2">
        <v>3109</v>
      </c>
      <c r="M851">
        <f>IF(L851&lt;&gt;"", L851, "")</f>
        <v>3109</v>
      </c>
      <c r="N851" s="5">
        <f>IF(L851&lt;&gt;"", L851*20, "")</f>
        <v>62180</v>
      </c>
      <c r="O851" s="5">
        <f>IF(F851="Rural",N851*1.1,N851)</f>
        <v>62180</v>
      </c>
      <c r="P851" s="3">
        <v>6</v>
      </c>
    </row>
    <row r="852" spans="1:16" x14ac:dyDescent="0.25">
      <c r="A852" s="2" t="s">
        <v>21</v>
      </c>
      <c r="B852" s="2">
        <v>820020104</v>
      </c>
      <c r="C852" s="2" t="s">
        <v>3137</v>
      </c>
      <c r="D852" s="2" t="s">
        <v>11</v>
      </c>
      <c r="E852" s="2" t="str">
        <f>UPPER(Padron_Establecimiento[[#This Row],[Sector]])</f>
        <v>ESTATAL</v>
      </c>
      <c r="F852" s="2" t="s">
        <v>23</v>
      </c>
      <c r="G852" s="2" t="s">
        <v>3138</v>
      </c>
      <c r="H852" s="2" t="s">
        <v>120</v>
      </c>
      <c r="I852" s="2">
        <v>341</v>
      </c>
      <c r="J852" s="3" t="s">
        <v>3139</v>
      </c>
      <c r="K852" s="4">
        <v>22321</v>
      </c>
      <c r="L852" s="2">
        <v>4578</v>
      </c>
      <c r="M852">
        <f>IF(L852&lt;&gt;"", L852, "")</f>
        <v>4578</v>
      </c>
      <c r="N852" s="5">
        <f>IF(L852&lt;&gt;"", L852*20, "")</f>
        <v>91560</v>
      </c>
      <c r="O852" s="5">
        <f>IF(F852="Rural",N852*1.1,N852)</f>
        <v>91560</v>
      </c>
      <c r="P852" s="3">
        <v>9</v>
      </c>
    </row>
    <row r="853" spans="1:16" x14ac:dyDescent="0.25">
      <c r="A853" s="2" t="s">
        <v>21</v>
      </c>
      <c r="B853" s="2">
        <v>820248900</v>
      </c>
      <c r="C853" s="2" t="s">
        <v>3163</v>
      </c>
      <c r="D853" s="2" t="s">
        <v>11</v>
      </c>
      <c r="E853" s="2" t="str">
        <f>UPPER(Padron_Establecimiento[[#This Row],[Sector]])</f>
        <v>ESTATAL</v>
      </c>
      <c r="F853" s="2" t="s">
        <v>23</v>
      </c>
      <c r="G853" s="2" t="s">
        <v>3164</v>
      </c>
      <c r="H853" s="2" t="s">
        <v>3165</v>
      </c>
      <c r="I853" s="2">
        <v>341</v>
      </c>
      <c r="J853" s="3" t="s">
        <v>3166</v>
      </c>
      <c r="K853" s="4">
        <v>29910</v>
      </c>
      <c r="L853" s="2">
        <v>3168</v>
      </c>
      <c r="M853">
        <f>IF(L853&lt;&gt;"", L853, "")</f>
        <v>3168</v>
      </c>
      <c r="N853" s="5">
        <f>IF(L853&lt;&gt;"", L853*20, "")</f>
        <v>63360</v>
      </c>
      <c r="O853" s="5">
        <f>IF(F853="Rural",N853*1.1,N853)</f>
        <v>63360</v>
      </c>
      <c r="P853" s="3">
        <v>9</v>
      </c>
    </row>
    <row r="854" spans="1:16" x14ac:dyDescent="0.25">
      <c r="A854" s="2" t="s">
        <v>21</v>
      </c>
      <c r="B854" s="2">
        <v>820016600</v>
      </c>
      <c r="C854" s="2" t="s">
        <v>3220</v>
      </c>
      <c r="D854" s="2" t="s">
        <v>11</v>
      </c>
      <c r="E854" s="2" t="str">
        <f>UPPER(Padron_Establecimiento[[#This Row],[Sector]])</f>
        <v>ESTATAL</v>
      </c>
      <c r="F854" s="2" t="s">
        <v>23</v>
      </c>
      <c r="G854" s="2" t="s">
        <v>3221</v>
      </c>
      <c r="H854" s="2" t="s">
        <v>120</v>
      </c>
      <c r="I854" s="2">
        <v>341</v>
      </c>
      <c r="J854" s="3" t="s">
        <v>3222</v>
      </c>
      <c r="K854" s="4">
        <v>27542</v>
      </c>
      <c r="L854" s="2">
        <v>2126</v>
      </c>
      <c r="M854">
        <f>IF(L854&lt;&gt;"", L854, "")</f>
        <v>2126</v>
      </c>
      <c r="N854" s="5">
        <f>IF(L854&lt;&gt;"", L854*20, "")</f>
        <v>42520</v>
      </c>
      <c r="O854" s="5">
        <f>IF(F854="Rural",N854*1.1,N854)</f>
        <v>42520</v>
      </c>
      <c r="P854" s="3">
        <v>3</v>
      </c>
    </row>
    <row r="855" spans="1:16" x14ac:dyDescent="0.25">
      <c r="A855" s="2" t="s">
        <v>21</v>
      </c>
      <c r="B855" s="2">
        <v>820393401</v>
      </c>
      <c r="C855" s="2" t="s">
        <v>3223</v>
      </c>
      <c r="D855" s="2" t="s">
        <v>11</v>
      </c>
      <c r="E855" s="2" t="str">
        <f>UPPER(Padron_Establecimiento[[#This Row],[Sector]])</f>
        <v>ESTATAL</v>
      </c>
      <c r="F855" s="2" t="s">
        <v>23</v>
      </c>
      <c r="G855" s="2" t="s">
        <v>3224</v>
      </c>
      <c r="H855" s="2" t="s">
        <v>3225</v>
      </c>
      <c r="I855" s="2">
        <v>341</v>
      </c>
      <c r="J855" s="3" t="s">
        <v>3226</v>
      </c>
      <c r="K855" s="4">
        <v>27177</v>
      </c>
      <c r="L855" s="2">
        <v>3801</v>
      </c>
      <c r="M855">
        <f>IF(L855&lt;&gt;"", L855, "")</f>
        <v>3801</v>
      </c>
      <c r="N855" s="5">
        <f>IF(L855&lt;&gt;"", L855*20, "")</f>
        <v>76020</v>
      </c>
      <c r="O855" s="5">
        <f>IF(F855="Rural",N855*1.1,N855)</f>
        <v>76020</v>
      </c>
      <c r="P855" s="3">
        <v>5</v>
      </c>
    </row>
    <row r="856" spans="1:16" x14ac:dyDescent="0.25">
      <c r="A856" s="2" t="s">
        <v>21</v>
      </c>
      <c r="B856" s="2">
        <v>820040500</v>
      </c>
      <c r="C856" s="2" t="s">
        <v>3260</v>
      </c>
      <c r="D856" s="2" t="s">
        <v>11</v>
      </c>
      <c r="E856" s="2" t="str">
        <f>UPPER(Padron_Establecimiento[[#This Row],[Sector]])</f>
        <v>ESTATAL</v>
      </c>
      <c r="F856" s="2" t="s">
        <v>23</v>
      </c>
      <c r="G856" s="2" t="s">
        <v>3261</v>
      </c>
      <c r="H856" s="2" t="s">
        <v>2988</v>
      </c>
      <c r="I856" s="2">
        <v>3482</v>
      </c>
      <c r="J856" s="3" t="s">
        <v>3262</v>
      </c>
      <c r="K856" s="4">
        <v>24266</v>
      </c>
      <c r="L856" s="2">
        <v>2876</v>
      </c>
      <c r="M856">
        <f>IF(L856&lt;&gt;"", L856, "")</f>
        <v>2876</v>
      </c>
      <c r="N856" s="5">
        <f>IF(L856&lt;&gt;"", L856*20, "")</f>
        <v>57520</v>
      </c>
      <c r="O856" s="5">
        <f>IF(F856="Rural",N856*1.1,N856)</f>
        <v>57520</v>
      </c>
      <c r="P856" s="3">
        <v>6</v>
      </c>
    </row>
    <row r="857" spans="1:16" x14ac:dyDescent="0.25">
      <c r="A857" s="2" t="s">
        <v>21</v>
      </c>
      <c r="B857" s="2">
        <v>820197000</v>
      </c>
      <c r="C857" s="2" t="s">
        <v>3278</v>
      </c>
      <c r="D857" s="2" t="s">
        <v>11</v>
      </c>
      <c r="E857" s="2" t="str">
        <f>UPPER(Padron_Establecimiento[[#This Row],[Sector]])</f>
        <v>ESTATAL</v>
      </c>
      <c r="F857" s="2" t="s">
        <v>23</v>
      </c>
      <c r="G857" s="2" t="s">
        <v>3279</v>
      </c>
      <c r="H857" s="2" t="s">
        <v>302</v>
      </c>
      <c r="I857" s="2">
        <v>3492</v>
      </c>
      <c r="J857" s="3" t="s">
        <v>3280</v>
      </c>
      <c r="K857" s="4">
        <v>24437</v>
      </c>
      <c r="L857" s="2">
        <v>1909</v>
      </c>
      <c r="M857">
        <f>IF(L857&lt;&gt;"", L857, "")</f>
        <v>1909</v>
      </c>
      <c r="N857" s="5">
        <f>IF(L857&lt;&gt;"", L857*20, "")</f>
        <v>38180</v>
      </c>
      <c r="O857" s="5">
        <f>IF(F857="Rural",N857*1.1,N857)</f>
        <v>38180</v>
      </c>
      <c r="P857" s="3">
        <v>5</v>
      </c>
    </row>
    <row r="858" spans="1:16" x14ac:dyDescent="0.25">
      <c r="A858" s="2" t="s">
        <v>21</v>
      </c>
      <c r="B858" s="2">
        <v>820372000</v>
      </c>
      <c r="C858" s="2" t="s">
        <v>3301</v>
      </c>
      <c r="D858" s="2" t="s">
        <v>11</v>
      </c>
      <c r="E858" s="2" t="str">
        <f>UPPER(Padron_Establecimiento[[#This Row],[Sector]])</f>
        <v>ESTATAL</v>
      </c>
      <c r="F858" s="2" t="s">
        <v>23</v>
      </c>
      <c r="G858" s="2" t="s">
        <v>3302</v>
      </c>
      <c r="H858" s="2" t="s">
        <v>120</v>
      </c>
      <c r="I858" s="2">
        <v>341</v>
      </c>
      <c r="J858" s="3" t="s">
        <v>3303</v>
      </c>
      <c r="K858" s="4">
        <v>26830</v>
      </c>
      <c r="L858" s="2">
        <v>2108</v>
      </c>
      <c r="M858">
        <f>IF(L858&lt;&gt;"", L858, "")</f>
        <v>2108</v>
      </c>
      <c r="N858" s="5">
        <f>IF(L858&lt;&gt;"", L858*20, "")</f>
        <v>42160</v>
      </c>
      <c r="O858" s="5">
        <f>IF(F858="Rural",N858*1.1,N858)</f>
        <v>42160</v>
      </c>
      <c r="P858" s="3">
        <v>4</v>
      </c>
    </row>
    <row r="859" spans="1:16" x14ac:dyDescent="0.25">
      <c r="A859" s="2" t="s">
        <v>9</v>
      </c>
      <c r="B859" s="2">
        <v>860130803</v>
      </c>
      <c r="C859" s="2" t="s">
        <v>10</v>
      </c>
      <c r="D859" s="2" t="s">
        <v>11</v>
      </c>
      <c r="E859" s="2" t="str">
        <f>UPPER(Padron_Establecimiento[[#This Row],[Sector]])</f>
        <v>ESTATAL</v>
      </c>
      <c r="F859" s="2" t="s">
        <v>12</v>
      </c>
      <c r="G859" s="2" t="s">
        <v>13</v>
      </c>
      <c r="H859" s="2" t="s">
        <v>14</v>
      </c>
      <c r="I859" s="2"/>
      <c r="J859" s="3" t="s">
        <v>15</v>
      </c>
      <c r="K859" s="4">
        <v>21279</v>
      </c>
      <c r="L859" s="2">
        <v>2188</v>
      </c>
      <c r="M859">
        <f>IF(L859&lt;&gt;"", L859, "")</f>
        <v>2188</v>
      </c>
      <c r="N859" s="5">
        <f>IF(L859&lt;&gt;"", L859*20, "")</f>
        <v>43760</v>
      </c>
      <c r="O859" s="5">
        <f>IF(F859="Rural",N859*1.1,N859)</f>
        <v>48136.000000000007</v>
      </c>
      <c r="P859" s="3">
        <v>5</v>
      </c>
    </row>
    <row r="860" spans="1:16" x14ac:dyDescent="0.25">
      <c r="A860" s="2" t="s">
        <v>9</v>
      </c>
      <c r="B860" s="2">
        <v>860208600</v>
      </c>
      <c r="C860" s="2" t="s">
        <v>84</v>
      </c>
      <c r="D860" s="2" t="s">
        <v>11</v>
      </c>
      <c r="E860" s="2" t="str">
        <f>UPPER(Padron_Establecimiento[[#This Row],[Sector]])</f>
        <v>ESTATAL</v>
      </c>
      <c r="F860" s="2" t="s">
        <v>23</v>
      </c>
      <c r="G860" s="2" t="s">
        <v>85</v>
      </c>
      <c r="H860" s="2" t="s">
        <v>86</v>
      </c>
      <c r="I860" s="2"/>
      <c r="J860" s="3" t="s">
        <v>15</v>
      </c>
      <c r="K860" s="4">
        <v>20469</v>
      </c>
      <c r="L860" s="2">
        <v>2496</v>
      </c>
      <c r="M860">
        <f>IF(L860&lt;&gt;"", L860, "")</f>
        <v>2496</v>
      </c>
      <c r="N860" s="5">
        <f>IF(L860&lt;&gt;"", L860*20, "")</f>
        <v>49920</v>
      </c>
      <c r="O860" s="5">
        <f>IF(F860="Rural",N860*1.1,N860)</f>
        <v>49920</v>
      </c>
      <c r="P860" s="3">
        <v>4</v>
      </c>
    </row>
    <row r="861" spans="1:16" x14ac:dyDescent="0.25">
      <c r="A861" s="2" t="s">
        <v>9</v>
      </c>
      <c r="B861" s="2">
        <v>860094000</v>
      </c>
      <c r="C861" s="2" t="s">
        <v>213</v>
      </c>
      <c r="D861" s="2" t="s">
        <v>11</v>
      </c>
      <c r="E861" s="2" t="str">
        <f>UPPER(Padron_Establecimiento[[#This Row],[Sector]])</f>
        <v>ESTATAL</v>
      </c>
      <c r="F861" s="2" t="s">
        <v>23</v>
      </c>
      <c r="G861" s="2" t="s">
        <v>214</v>
      </c>
      <c r="H861" s="2" t="s">
        <v>14</v>
      </c>
      <c r="I861" s="2"/>
      <c r="J861" s="3" t="s">
        <v>15</v>
      </c>
      <c r="K861" s="4">
        <v>26128</v>
      </c>
      <c r="L861" s="2">
        <v>2927</v>
      </c>
      <c r="M861">
        <f>IF(L861&lt;&gt;"", L861, "")</f>
        <v>2927</v>
      </c>
      <c r="N861" s="5">
        <f>IF(L861&lt;&gt;"", L861*20, "")</f>
        <v>58540</v>
      </c>
      <c r="O861" s="5">
        <f>IF(F861="Rural",N861*1.1,N861)</f>
        <v>58540</v>
      </c>
      <c r="P861" s="3">
        <v>10</v>
      </c>
    </row>
    <row r="862" spans="1:16" x14ac:dyDescent="0.25">
      <c r="A862" s="2" t="s">
        <v>9</v>
      </c>
      <c r="B862" s="2">
        <v>860066600</v>
      </c>
      <c r="C862" s="2" t="s">
        <v>235</v>
      </c>
      <c r="D862" s="2" t="s">
        <v>11</v>
      </c>
      <c r="E862" s="2" t="str">
        <f>UPPER(Padron_Establecimiento[[#This Row],[Sector]])</f>
        <v>ESTATAL</v>
      </c>
      <c r="F862" s="2" t="s">
        <v>12</v>
      </c>
      <c r="G862" s="2" t="s">
        <v>236</v>
      </c>
      <c r="H862" s="2" t="s">
        <v>237</v>
      </c>
      <c r="I862" s="2"/>
      <c r="J862" s="3" t="s">
        <v>15</v>
      </c>
      <c r="K862" s="4">
        <v>34620</v>
      </c>
      <c r="L862" s="2">
        <v>1837</v>
      </c>
      <c r="M862">
        <f>IF(L862&lt;&gt;"", L862, "")</f>
        <v>1837</v>
      </c>
      <c r="N862" s="5">
        <f>IF(L862&lt;&gt;"", L862*20, "")</f>
        <v>36740</v>
      </c>
      <c r="O862" s="5">
        <f>IF(F862="Rural",N862*1.1,N862)</f>
        <v>40414</v>
      </c>
      <c r="P862" s="3">
        <v>5</v>
      </c>
    </row>
    <row r="863" spans="1:16" x14ac:dyDescent="0.25">
      <c r="A863" s="2" t="s">
        <v>9</v>
      </c>
      <c r="B863" s="2">
        <v>860003300</v>
      </c>
      <c r="C863" s="2" t="s">
        <v>250</v>
      </c>
      <c r="D863" s="2" t="s">
        <v>11</v>
      </c>
      <c r="E863" s="2" t="str">
        <f>UPPER(Padron_Establecimiento[[#This Row],[Sector]])</f>
        <v>ESTATAL</v>
      </c>
      <c r="F863" s="2" t="s">
        <v>23</v>
      </c>
      <c r="G863" s="2" t="s">
        <v>251</v>
      </c>
      <c r="H863" s="2" t="s">
        <v>252</v>
      </c>
      <c r="I863" s="2"/>
      <c r="J863" s="3" t="s">
        <v>15</v>
      </c>
      <c r="K863" s="4">
        <v>22055</v>
      </c>
      <c r="L863" s="2">
        <v>4666</v>
      </c>
      <c r="M863">
        <f>IF(L863&lt;&gt;"", L863, "")</f>
        <v>4666</v>
      </c>
      <c r="N863" s="5">
        <f>IF(L863&lt;&gt;"", L863*20, "")</f>
        <v>93320</v>
      </c>
      <c r="O863" s="5">
        <f>IF(F863="Rural",N863*1.1,N863)</f>
        <v>93320</v>
      </c>
      <c r="P863" s="3">
        <v>3</v>
      </c>
    </row>
    <row r="864" spans="1:16" x14ac:dyDescent="0.25">
      <c r="A864" s="2" t="s">
        <v>9</v>
      </c>
      <c r="B864" s="2">
        <v>860129600</v>
      </c>
      <c r="C864" s="2" t="s">
        <v>272</v>
      </c>
      <c r="D864" s="2" t="s">
        <v>11</v>
      </c>
      <c r="E864" s="2" t="str">
        <f>UPPER(Padron_Establecimiento[[#This Row],[Sector]])</f>
        <v>ESTATAL</v>
      </c>
      <c r="F864" s="2" t="s">
        <v>23</v>
      </c>
      <c r="G864" s="2" t="s">
        <v>273</v>
      </c>
      <c r="H864" s="2" t="s">
        <v>14</v>
      </c>
      <c r="I864" s="2">
        <v>385</v>
      </c>
      <c r="J864" s="3" t="s">
        <v>274</v>
      </c>
      <c r="K864" s="4">
        <v>29495</v>
      </c>
      <c r="L864" s="2">
        <v>1837</v>
      </c>
      <c r="M864">
        <f>IF(L864&lt;&gt;"", L864, "")</f>
        <v>1837</v>
      </c>
      <c r="N864" s="5">
        <f>IF(L864&lt;&gt;"", L864*20, "")</f>
        <v>36740</v>
      </c>
      <c r="O864" s="5">
        <f>IF(F864="Rural",N864*1.1,N864)</f>
        <v>36740</v>
      </c>
      <c r="P864" s="3">
        <v>10</v>
      </c>
    </row>
    <row r="865" spans="1:16" x14ac:dyDescent="0.25">
      <c r="A865" s="2" t="s">
        <v>9</v>
      </c>
      <c r="B865" s="2">
        <v>860208500</v>
      </c>
      <c r="C865" s="2" t="s">
        <v>292</v>
      </c>
      <c r="D865" s="2" t="s">
        <v>11</v>
      </c>
      <c r="E865" s="2" t="str">
        <f>UPPER(Padron_Establecimiento[[#This Row],[Sector]])</f>
        <v>ESTATAL</v>
      </c>
      <c r="F865" s="2" t="s">
        <v>23</v>
      </c>
      <c r="G865" s="2" t="s">
        <v>293</v>
      </c>
      <c r="H865" s="2" t="s">
        <v>294</v>
      </c>
      <c r="I865" s="2">
        <v>385</v>
      </c>
      <c r="J865" s="3" t="s">
        <v>295</v>
      </c>
      <c r="K865" s="4">
        <v>20373</v>
      </c>
      <c r="L865" s="2">
        <v>4557</v>
      </c>
      <c r="M865">
        <f>IF(L865&lt;&gt;"", L865, "")</f>
        <v>4557</v>
      </c>
      <c r="N865" s="5">
        <f>IF(L865&lt;&gt;"", L865*20, "")</f>
        <v>91140</v>
      </c>
      <c r="O865" s="5">
        <f>IF(F865="Rural",N865*1.1,N865)</f>
        <v>91140</v>
      </c>
      <c r="P865" s="3">
        <v>5</v>
      </c>
    </row>
    <row r="866" spans="1:16" x14ac:dyDescent="0.25">
      <c r="A866" s="2" t="s">
        <v>9</v>
      </c>
      <c r="B866" s="2">
        <v>860184400</v>
      </c>
      <c r="C866" s="2" t="s">
        <v>357</v>
      </c>
      <c r="D866" s="2" t="s">
        <v>11</v>
      </c>
      <c r="E866" s="2" t="str">
        <f>UPPER(Padron_Establecimiento[[#This Row],[Sector]])</f>
        <v>ESTATAL</v>
      </c>
      <c r="F866" s="2" t="s">
        <v>23</v>
      </c>
      <c r="G866" s="2" t="s">
        <v>358</v>
      </c>
      <c r="H866" s="2" t="s">
        <v>359</v>
      </c>
      <c r="I866" s="2">
        <v>385</v>
      </c>
      <c r="J866" s="3" t="s">
        <v>360</v>
      </c>
      <c r="K866" s="4">
        <v>27237</v>
      </c>
      <c r="L866" s="2">
        <v>2839</v>
      </c>
      <c r="M866">
        <f>IF(L866&lt;&gt;"", L866, "")</f>
        <v>2839</v>
      </c>
      <c r="N866" s="5">
        <f>IF(L866&lt;&gt;"", L866*20, "")</f>
        <v>56780</v>
      </c>
      <c r="O866" s="5">
        <f>IF(F866="Rural",N866*1.1,N866)</f>
        <v>56780</v>
      </c>
      <c r="P866" s="3">
        <v>10</v>
      </c>
    </row>
    <row r="867" spans="1:16" x14ac:dyDescent="0.25">
      <c r="A867" s="2" t="s">
        <v>9</v>
      </c>
      <c r="B867" s="2">
        <v>860214700</v>
      </c>
      <c r="C867" s="2" t="s">
        <v>413</v>
      </c>
      <c r="D867" s="2" t="s">
        <v>11</v>
      </c>
      <c r="E867" s="2" t="str">
        <f>UPPER(Padron_Establecimiento[[#This Row],[Sector]])</f>
        <v>ESTATAL</v>
      </c>
      <c r="F867" s="2" t="s">
        <v>12</v>
      </c>
      <c r="G867" s="2" t="s">
        <v>414</v>
      </c>
      <c r="H867" s="2" t="s">
        <v>415</v>
      </c>
      <c r="I867" s="2"/>
      <c r="J867" s="3" t="s">
        <v>15</v>
      </c>
      <c r="K867" s="4">
        <v>23525</v>
      </c>
      <c r="L867" s="2">
        <v>1829</v>
      </c>
      <c r="M867">
        <f>IF(L867&lt;&gt;"", L867, "")</f>
        <v>1829</v>
      </c>
      <c r="N867" s="5">
        <f>IF(L867&lt;&gt;"", L867*20, "")</f>
        <v>36580</v>
      </c>
      <c r="O867" s="5">
        <f>IF(F867="Rural",N867*1.1,N867)</f>
        <v>40238</v>
      </c>
      <c r="P867" s="3">
        <v>4</v>
      </c>
    </row>
    <row r="868" spans="1:16" x14ac:dyDescent="0.25">
      <c r="A868" s="2" t="s">
        <v>9</v>
      </c>
      <c r="B868" s="2">
        <v>860033000</v>
      </c>
      <c r="C868" s="2" t="s">
        <v>450</v>
      </c>
      <c r="D868" s="2" t="s">
        <v>11</v>
      </c>
      <c r="E868" s="2" t="str">
        <f>UPPER(Padron_Establecimiento[[#This Row],[Sector]])</f>
        <v>ESTATAL</v>
      </c>
      <c r="F868" s="2" t="s">
        <v>12</v>
      </c>
      <c r="G868" s="2" t="s">
        <v>451</v>
      </c>
      <c r="H868" s="2" t="s">
        <v>452</v>
      </c>
      <c r="I868" s="2"/>
      <c r="J868" s="3" t="s">
        <v>15</v>
      </c>
      <c r="K868" s="4">
        <v>22138</v>
      </c>
      <c r="L868" s="2">
        <v>2670</v>
      </c>
      <c r="M868">
        <f>IF(L868&lt;&gt;"", L868, "")</f>
        <v>2670</v>
      </c>
      <c r="N868" s="5">
        <f>IF(L868&lt;&gt;"", L868*20, "")</f>
        <v>53400</v>
      </c>
      <c r="O868" s="5">
        <f>IF(F868="Rural",N868*1.1,N868)</f>
        <v>58740.000000000007</v>
      </c>
      <c r="P868" s="3">
        <v>6</v>
      </c>
    </row>
    <row r="869" spans="1:16" x14ac:dyDescent="0.25">
      <c r="A869" s="2" t="s">
        <v>9</v>
      </c>
      <c r="B869" s="2">
        <v>860142503</v>
      </c>
      <c r="C869" s="2" t="s">
        <v>497</v>
      </c>
      <c r="D869" s="2" t="s">
        <v>11</v>
      </c>
      <c r="E869" s="2" t="str">
        <f>UPPER(Padron_Establecimiento[[#This Row],[Sector]])</f>
        <v>ESTATAL</v>
      </c>
      <c r="F869" s="2" t="s">
        <v>23</v>
      </c>
      <c r="G869" s="2" t="s">
        <v>498</v>
      </c>
      <c r="H869" s="2" t="s">
        <v>499</v>
      </c>
      <c r="I869" s="2"/>
      <c r="J869" s="3" t="s">
        <v>15</v>
      </c>
      <c r="K869" s="4">
        <v>25623</v>
      </c>
      <c r="L869" s="2">
        <v>3605</v>
      </c>
      <c r="M869">
        <f>IF(L869&lt;&gt;"", L869, "")</f>
        <v>3605</v>
      </c>
      <c r="N869" s="5">
        <f>IF(L869&lt;&gt;"", L869*20, "")</f>
        <v>72100</v>
      </c>
      <c r="O869" s="5">
        <f>IF(F869="Rural",N869*1.1,N869)</f>
        <v>72100</v>
      </c>
      <c r="P869" s="3">
        <v>3</v>
      </c>
    </row>
    <row r="870" spans="1:16" x14ac:dyDescent="0.25">
      <c r="A870" s="2" t="s">
        <v>9</v>
      </c>
      <c r="B870" s="2">
        <v>860038900</v>
      </c>
      <c r="C870" s="2" t="s">
        <v>547</v>
      </c>
      <c r="D870" s="2" t="s">
        <v>11</v>
      </c>
      <c r="E870" s="2" t="str">
        <f>UPPER(Padron_Establecimiento[[#This Row],[Sector]])</f>
        <v>ESTATAL</v>
      </c>
      <c r="F870" s="2" t="s">
        <v>12</v>
      </c>
      <c r="G870" s="2" t="s">
        <v>548</v>
      </c>
      <c r="H870" s="2" t="s">
        <v>549</v>
      </c>
      <c r="I870" s="2"/>
      <c r="J870" s="3" t="s">
        <v>15</v>
      </c>
      <c r="K870" s="4">
        <v>23936</v>
      </c>
      <c r="L870" s="2">
        <v>4531</v>
      </c>
      <c r="M870">
        <f>IF(L870&lt;&gt;"", L870, "")</f>
        <v>4531</v>
      </c>
      <c r="N870" s="5">
        <f>IF(L870&lt;&gt;"", L870*20, "")</f>
        <v>90620</v>
      </c>
      <c r="O870" s="5">
        <f>IF(F870="Rural",N870*1.1,N870)</f>
        <v>99682.000000000015</v>
      </c>
      <c r="P870" s="3">
        <v>3</v>
      </c>
    </row>
    <row r="871" spans="1:16" x14ac:dyDescent="0.25">
      <c r="A871" s="2" t="s">
        <v>9</v>
      </c>
      <c r="B871" s="2">
        <v>860015000</v>
      </c>
      <c r="C871" s="2" t="s">
        <v>560</v>
      </c>
      <c r="D871" s="2" t="s">
        <v>11</v>
      </c>
      <c r="E871" s="2" t="str">
        <f>UPPER(Padron_Establecimiento[[#This Row],[Sector]])</f>
        <v>ESTATAL</v>
      </c>
      <c r="F871" s="2" t="s">
        <v>12</v>
      </c>
      <c r="G871" s="2" t="s">
        <v>561</v>
      </c>
      <c r="H871" s="2" t="s">
        <v>562</v>
      </c>
      <c r="I871" s="2"/>
      <c r="J871" s="3" t="s">
        <v>15</v>
      </c>
      <c r="K871" s="4">
        <v>24659</v>
      </c>
      <c r="L871" s="2">
        <v>1712</v>
      </c>
      <c r="M871">
        <f>IF(L871&lt;&gt;"", L871, "")</f>
        <v>1712</v>
      </c>
      <c r="N871" s="5">
        <f>IF(L871&lt;&gt;"", L871*20, "")</f>
        <v>34240</v>
      </c>
      <c r="O871" s="5">
        <f>IF(F871="Rural",N871*1.1,N871)</f>
        <v>37664</v>
      </c>
      <c r="P871" s="3">
        <v>10</v>
      </c>
    </row>
    <row r="872" spans="1:16" x14ac:dyDescent="0.25">
      <c r="A872" s="2" t="s">
        <v>9</v>
      </c>
      <c r="B872" s="2">
        <v>860193806</v>
      </c>
      <c r="C872" s="2" t="s">
        <v>582</v>
      </c>
      <c r="D872" s="2" t="s">
        <v>11</v>
      </c>
      <c r="E872" s="2" t="str">
        <f>UPPER(Padron_Establecimiento[[#This Row],[Sector]])</f>
        <v>ESTATAL</v>
      </c>
      <c r="F872" s="2" t="s">
        <v>12</v>
      </c>
      <c r="G872" s="2" t="s">
        <v>583</v>
      </c>
      <c r="H872" s="2" t="s">
        <v>14</v>
      </c>
      <c r="I872" s="2">
        <v>1</v>
      </c>
      <c r="J872" s="3" t="s">
        <v>584</v>
      </c>
      <c r="K872" s="4">
        <v>18138</v>
      </c>
      <c r="L872" s="2">
        <v>3791</v>
      </c>
      <c r="M872">
        <f>IF(L872&lt;&gt;"", L872, "")</f>
        <v>3791</v>
      </c>
      <c r="N872" s="5">
        <f>IF(L872&lt;&gt;"", L872*20, "")</f>
        <v>75820</v>
      </c>
      <c r="O872" s="5">
        <f>IF(F872="Rural",N872*1.1,N872)</f>
        <v>83402</v>
      </c>
      <c r="P872" s="3">
        <v>4</v>
      </c>
    </row>
    <row r="873" spans="1:16" x14ac:dyDescent="0.25">
      <c r="A873" s="2" t="s">
        <v>9</v>
      </c>
      <c r="B873" s="2">
        <v>860196902</v>
      </c>
      <c r="C873" s="2" t="s">
        <v>600</v>
      </c>
      <c r="D873" s="2" t="s">
        <v>11</v>
      </c>
      <c r="E873" s="2" t="str">
        <f>UPPER(Padron_Establecimiento[[#This Row],[Sector]])</f>
        <v>ESTATAL</v>
      </c>
      <c r="F873" s="2" t="s">
        <v>12</v>
      </c>
      <c r="G873" s="2" t="s">
        <v>601</v>
      </c>
      <c r="H873" s="2" t="s">
        <v>237</v>
      </c>
      <c r="I873" s="2"/>
      <c r="J873" s="3" t="s">
        <v>15</v>
      </c>
      <c r="K873" s="4">
        <v>32839</v>
      </c>
      <c r="L873" s="2">
        <v>3838</v>
      </c>
      <c r="M873">
        <f>IF(L873&lt;&gt;"", L873, "")</f>
        <v>3838</v>
      </c>
      <c r="N873" s="5">
        <f>IF(L873&lt;&gt;"", L873*20, "")</f>
        <v>76760</v>
      </c>
      <c r="O873" s="5">
        <f>IF(F873="Rural",N873*1.1,N873)</f>
        <v>84436</v>
      </c>
      <c r="P873" s="3">
        <v>3</v>
      </c>
    </row>
    <row r="874" spans="1:16" x14ac:dyDescent="0.25">
      <c r="A874" s="2" t="s">
        <v>9</v>
      </c>
      <c r="B874" s="2">
        <v>860194100</v>
      </c>
      <c r="C874" s="2" t="s">
        <v>785</v>
      </c>
      <c r="D874" s="2" t="s">
        <v>11</v>
      </c>
      <c r="E874" s="2" t="str">
        <f>UPPER(Padron_Establecimiento[[#This Row],[Sector]])</f>
        <v>ESTATAL</v>
      </c>
      <c r="F874" s="2" t="s">
        <v>23</v>
      </c>
      <c r="G874" s="2" t="s">
        <v>786</v>
      </c>
      <c r="H874" s="2" t="s">
        <v>787</v>
      </c>
      <c r="I874" s="2"/>
      <c r="J874" s="3" t="s">
        <v>15</v>
      </c>
      <c r="K874" s="4">
        <v>31632</v>
      </c>
      <c r="L874" s="2">
        <v>1710</v>
      </c>
      <c r="M874">
        <f>IF(L874&lt;&gt;"", L874, "")</f>
        <v>1710</v>
      </c>
      <c r="N874" s="5">
        <f>IF(L874&lt;&gt;"", L874*20, "")</f>
        <v>34200</v>
      </c>
      <c r="O874" s="5">
        <f>IF(F874="Rural",N874*1.1,N874)</f>
        <v>34200</v>
      </c>
      <c r="P874" s="3">
        <v>10</v>
      </c>
    </row>
    <row r="875" spans="1:16" x14ac:dyDescent="0.25">
      <c r="A875" s="2" t="s">
        <v>9</v>
      </c>
      <c r="B875" s="2">
        <v>860010000</v>
      </c>
      <c r="C875" s="2" t="s">
        <v>807</v>
      </c>
      <c r="D875" s="2" t="s">
        <v>11</v>
      </c>
      <c r="E875" s="2" t="str">
        <f>UPPER(Padron_Establecimiento[[#This Row],[Sector]])</f>
        <v>ESTATAL</v>
      </c>
      <c r="F875" s="2" t="s">
        <v>12</v>
      </c>
      <c r="G875" s="2" t="s">
        <v>808</v>
      </c>
      <c r="H875" s="2" t="s">
        <v>14</v>
      </c>
      <c r="I875" s="2"/>
      <c r="J875" s="3" t="s">
        <v>15</v>
      </c>
      <c r="K875" s="4">
        <v>34264</v>
      </c>
      <c r="L875" s="2">
        <v>4299</v>
      </c>
      <c r="M875">
        <f>IF(L875&lt;&gt;"", L875, "")</f>
        <v>4299</v>
      </c>
      <c r="N875" s="5">
        <f>IF(L875&lt;&gt;"", L875*20, "")</f>
        <v>85980</v>
      </c>
      <c r="O875" s="5">
        <f>IF(F875="Rural",N875*1.1,N875)</f>
        <v>94578.000000000015</v>
      </c>
      <c r="P875" s="3">
        <v>3</v>
      </c>
    </row>
    <row r="876" spans="1:16" x14ac:dyDescent="0.25">
      <c r="A876" s="2" t="s">
        <v>9</v>
      </c>
      <c r="B876" s="2">
        <v>860097400</v>
      </c>
      <c r="C876" s="2" t="s">
        <v>855</v>
      </c>
      <c r="D876" s="2" t="s">
        <v>11</v>
      </c>
      <c r="E876" s="2" t="str">
        <f>UPPER(Padron_Establecimiento[[#This Row],[Sector]])</f>
        <v>ESTATAL</v>
      </c>
      <c r="F876" s="2" t="s">
        <v>12</v>
      </c>
      <c r="G876" s="2" t="s">
        <v>856</v>
      </c>
      <c r="H876" s="2" t="s">
        <v>857</v>
      </c>
      <c r="I876" s="2"/>
      <c r="J876" s="3" t="s">
        <v>15</v>
      </c>
      <c r="K876" s="4">
        <v>24986</v>
      </c>
      <c r="L876" s="2">
        <v>4388</v>
      </c>
      <c r="M876">
        <f>IF(L876&lt;&gt;"", L876, "")</f>
        <v>4388</v>
      </c>
      <c r="N876" s="5">
        <f>IF(L876&lt;&gt;"", L876*20, "")</f>
        <v>87760</v>
      </c>
      <c r="O876" s="5">
        <f>IF(F876="Rural",N876*1.1,N876)</f>
        <v>96536.000000000015</v>
      </c>
      <c r="P876" s="3">
        <v>7</v>
      </c>
    </row>
    <row r="877" spans="1:16" x14ac:dyDescent="0.25">
      <c r="A877" s="2" t="s">
        <v>9</v>
      </c>
      <c r="B877" s="2">
        <v>860154300</v>
      </c>
      <c r="C877" s="2" t="s">
        <v>866</v>
      </c>
      <c r="D877" s="2" t="s">
        <v>11</v>
      </c>
      <c r="E877" s="2" t="str">
        <f>UPPER(Padron_Establecimiento[[#This Row],[Sector]])</f>
        <v>ESTATAL</v>
      </c>
      <c r="F877" s="2" t="s">
        <v>23</v>
      </c>
      <c r="G877" s="2" t="s">
        <v>867</v>
      </c>
      <c r="H877" s="2" t="s">
        <v>14</v>
      </c>
      <c r="I877" s="2"/>
      <c r="J877" s="3" t="s">
        <v>15</v>
      </c>
      <c r="K877" s="4">
        <v>34916</v>
      </c>
      <c r="L877" s="2">
        <v>1528</v>
      </c>
      <c r="M877">
        <f>IF(L877&lt;&gt;"", L877, "")</f>
        <v>1528</v>
      </c>
      <c r="N877" s="5">
        <f>IF(L877&lt;&gt;"", L877*20, "")</f>
        <v>30560</v>
      </c>
      <c r="O877" s="5">
        <f>IF(F877="Rural",N877*1.1,N877)</f>
        <v>30560</v>
      </c>
      <c r="P877" s="3">
        <v>5</v>
      </c>
    </row>
    <row r="878" spans="1:16" x14ac:dyDescent="0.25">
      <c r="A878" s="2" t="s">
        <v>9</v>
      </c>
      <c r="B878" s="2">
        <v>860082200</v>
      </c>
      <c r="C878" s="2" t="s">
        <v>1184</v>
      </c>
      <c r="D878" s="2" t="s">
        <v>11</v>
      </c>
      <c r="E878" s="2" t="str">
        <f>UPPER(Padron_Establecimiento[[#This Row],[Sector]])</f>
        <v>ESTATAL</v>
      </c>
      <c r="F878" s="2" t="s">
        <v>12</v>
      </c>
      <c r="G878" s="2" t="s">
        <v>1185</v>
      </c>
      <c r="H878" s="2" t="s">
        <v>1186</v>
      </c>
      <c r="I878" s="2"/>
      <c r="J878" s="3" t="s">
        <v>15</v>
      </c>
      <c r="K878" s="4">
        <v>19695</v>
      </c>
      <c r="L878" s="2">
        <v>1562</v>
      </c>
      <c r="M878">
        <f>IF(L878&lt;&gt;"", L878, "")</f>
        <v>1562</v>
      </c>
      <c r="N878" s="5">
        <f>IF(L878&lt;&gt;"", L878*20, "")</f>
        <v>31240</v>
      </c>
      <c r="O878" s="5">
        <f>IF(F878="Rural",N878*1.1,N878)</f>
        <v>34364</v>
      </c>
      <c r="P878" s="3">
        <v>6</v>
      </c>
    </row>
    <row r="879" spans="1:16" x14ac:dyDescent="0.25">
      <c r="A879" s="2" t="s">
        <v>9</v>
      </c>
      <c r="B879" s="2">
        <v>860042000</v>
      </c>
      <c r="C879" s="2" t="s">
        <v>1219</v>
      </c>
      <c r="D879" s="2" t="s">
        <v>11</v>
      </c>
      <c r="E879" s="2" t="str">
        <f>UPPER(Padron_Establecimiento[[#This Row],[Sector]])</f>
        <v>ESTATAL</v>
      </c>
      <c r="F879" s="2" t="s">
        <v>12</v>
      </c>
      <c r="G879" s="2" t="s">
        <v>1220</v>
      </c>
      <c r="H879" s="2" t="s">
        <v>499</v>
      </c>
      <c r="I879" s="2"/>
      <c r="J879" s="3" t="s">
        <v>15</v>
      </c>
      <c r="K879" s="4">
        <v>28806</v>
      </c>
      <c r="L879" s="2">
        <v>2535</v>
      </c>
      <c r="M879">
        <f>IF(L879&lt;&gt;"", L879, "")</f>
        <v>2535</v>
      </c>
      <c r="N879" s="5">
        <f>IF(L879&lt;&gt;"", L879*20, "")</f>
        <v>50700</v>
      </c>
      <c r="O879" s="5">
        <f>IF(F879="Rural",N879*1.1,N879)</f>
        <v>55770.000000000007</v>
      </c>
      <c r="P879" s="3">
        <v>7</v>
      </c>
    </row>
    <row r="880" spans="1:16" x14ac:dyDescent="0.25">
      <c r="A880" s="2" t="s">
        <v>9</v>
      </c>
      <c r="B880" s="2">
        <v>860080700</v>
      </c>
      <c r="C880" s="2" t="s">
        <v>1317</v>
      </c>
      <c r="D880" s="2" t="s">
        <v>11</v>
      </c>
      <c r="E880" s="2" t="str">
        <f>UPPER(Padron_Establecimiento[[#This Row],[Sector]])</f>
        <v>ESTATAL</v>
      </c>
      <c r="F880" s="2" t="s">
        <v>12</v>
      </c>
      <c r="G880" s="2" t="s">
        <v>1318</v>
      </c>
      <c r="H880" s="2" t="s">
        <v>1319</v>
      </c>
      <c r="I880" s="2"/>
      <c r="J880" s="3" t="s">
        <v>15</v>
      </c>
      <c r="K880" s="4">
        <v>34122</v>
      </c>
      <c r="L880" s="2">
        <v>1915</v>
      </c>
      <c r="M880">
        <f>IF(L880&lt;&gt;"", L880, "")</f>
        <v>1915</v>
      </c>
      <c r="N880" s="5">
        <f>IF(L880&lt;&gt;"", L880*20, "")</f>
        <v>38300</v>
      </c>
      <c r="O880" s="5">
        <f>IF(F880="Rural",N880*1.1,N880)</f>
        <v>42130</v>
      </c>
      <c r="P880" s="3">
        <v>7</v>
      </c>
    </row>
    <row r="881" spans="1:16" x14ac:dyDescent="0.25">
      <c r="A881" s="2" t="s">
        <v>9</v>
      </c>
      <c r="B881" s="2">
        <v>860110800</v>
      </c>
      <c r="C881" s="2" t="s">
        <v>1347</v>
      </c>
      <c r="D881" s="2" t="s">
        <v>11</v>
      </c>
      <c r="E881" s="2" t="str">
        <f>UPPER(Padron_Establecimiento[[#This Row],[Sector]])</f>
        <v>ESTATAL</v>
      </c>
      <c r="F881" s="2" t="s">
        <v>23</v>
      </c>
      <c r="G881" s="2" t="s">
        <v>1348</v>
      </c>
      <c r="H881" s="2" t="s">
        <v>237</v>
      </c>
      <c r="I881" s="2">
        <v>385</v>
      </c>
      <c r="J881" s="3" t="s">
        <v>1349</v>
      </c>
      <c r="K881" s="4">
        <v>25952</v>
      </c>
      <c r="L881" s="2">
        <v>1611</v>
      </c>
      <c r="M881">
        <f>IF(L881&lt;&gt;"", L881, "")</f>
        <v>1611</v>
      </c>
      <c r="N881" s="5">
        <f>IF(L881&lt;&gt;"", L881*20, "")</f>
        <v>32220</v>
      </c>
      <c r="O881" s="5">
        <f>IF(F881="Rural",N881*1.1,N881)</f>
        <v>32220</v>
      </c>
      <c r="P881" s="3">
        <v>7</v>
      </c>
    </row>
    <row r="882" spans="1:16" x14ac:dyDescent="0.25">
      <c r="A882" s="2" t="s">
        <v>9</v>
      </c>
      <c r="B882" s="2">
        <v>860162300</v>
      </c>
      <c r="C882" s="2" t="s">
        <v>1357</v>
      </c>
      <c r="D882" s="2" t="s">
        <v>11</v>
      </c>
      <c r="E882" s="2" t="str">
        <f>UPPER(Padron_Establecimiento[[#This Row],[Sector]])</f>
        <v>ESTATAL</v>
      </c>
      <c r="F882" s="2" t="s">
        <v>23</v>
      </c>
      <c r="G882" s="2" t="s">
        <v>1358</v>
      </c>
      <c r="H882" s="2" t="s">
        <v>237</v>
      </c>
      <c r="I882" s="2"/>
      <c r="J882" s="3" t="s">
        <v>15</v>
      </c>
      <c r="K882" s="4">
        <v>24003</v>
      </c>
      <c r="L882" s="2">
        <v>4371</v>
      </c>
      <c r="M882">
        <f>IF(L882&lt;&gt;"", L882, "")</f>
        <v>4371</v>
      </c>
      <c r="N882" s="5">
        <f>IF(L882&lt;&gt;"", L882*20, "")</f>
        <v>87420</v>
      </c>
      <c r="O882" s="5">
        <f>IF(F882="Rural",N882*1.1,N882)</f>
        <v>87420</v>
      </c>
      <c r="P882" s="3">
        <v>7</v>
      </c>
    </row>
    <row r="883" spans="1:16" x14ac:dyDescent="0.25">
      <c r="A883" s="2" t="s">
        <v>9</v>
      </c>
      <c r="B883" s="2">
        <v>860167600</v>
      </c>
      <c r="C883" s="2" t="s">
        <v>1391</v>
      </c>
      <c r="D883" s="2" t="s">
        <v>11</v>
      </c>
      <c r="E883" s="2" t="str">
        <f>UPPER(Padron_Establecimiento[[#This Row],[Sector]])</f>
        <v>ESTATAL</v>
      </c>
      <c r="F883" s="2" t="s">
        <v>23</v>
      </c>
      <c r="G883" s="2" t="s">
        <v>1392</v>
      </c>
      <c r="H883" s="2" t="s">
        <v>1393</v>
      </c>
      <c r="I883" s="2"/>
      <c r="J883" s="3" t="s">
        <v>15</v>
      </c>
      <c r="K883" s="4">
        <v>19900</v>
      </c>
      <c r="L883" s="2">
        <v>3632</v>
      </c>
      <c r="M883">
        <f>IF(L883&lt;&gt;"", L883, "")</f>
        <v>3632</v>
      </c>
      <c r="N883" s="5">
        <f>IF(L883&lt;&gt;"", L883*20, "")</f>
        <v>72640</v>
      </c>
      <c r="O883" s="5">
        <f>IF(F883="Rural",N883*1.1,N883)</f>
        <v>72640</v>
      </c>
      <c r="P883" s="3">
        <v>4</v>
      </c>
    </row>
    <row r="884" spans="1:16" x14ac:dyDescent="0.25">
      <c r="A884" s="2" t="s">
        <v>9</v>
      </c>
      <c r="B884" s="2">
        <v>860197300</v>
      </c>
      <c r="C884" s="2" t="s">
        <v>1485</v>
      </c>
      <c r="D884" s="2" t="s">
        <v>11</v>
      </c>
      <c r="E884" s="2" t="str">
        <f>UPPER(Padron_Establecimiento[[#This Row],[Sector]])</f>
        <v>ESTATAL</v>
      </c>
      <c r="F884" s="2" t="s">
        <v>12</v>
      </c>
      <c r="G884" s="2" t="s">
        <v>1486</v>
      </c>
      <c r="H884" s="2" t="s">
        <v>1319</v>
      </c>
      <c r="I884" s="2"/>
      <c r="J884" s="3" t="s">
        <v>15</v>
      </c>
      <c r="K884" s="4">
        <v>19288</v>
      </c>
      <c r="L884" s="2">
        <v>4666</v>
      </c>
      <c r="M884">
        <f>IF(L884&lt;&gt;"", L884, "")</f>
        <v>4666</v>
      </c>
      <c r="N884" s="5">
        <f>IF(L884&lt;&gt;"", L884*20, "")</f>
        <v>93320</v>
      </c>
      <c r="O884" s="5">
        <f>IF(F884="Rural",N884*1.1,N884)</f>
        <v>102652.00000000001</v>
      </c>
      <c r="P884" s="3">
        <v>10</v>
      </c>
    </row>
    <row r="885" spans="1:16" x14ac:dyDescent="0.25">
      <c r="A885" s="2" t="s">
        <v>9</v>
      </c>
      <c r="B885" s="2">
        <v>860003301</v>
      </c>
      <c r="C885" s="2" t="s">
        <v>1585</v>
      </c>
      <c r="D885" s="2" t="s">
        <v>11</v>
      </c>
      <c r="E885" s="2" t="str">
        <f>UPPER(Padron_Establecimiento[[#This Row],[Sector]])</f>
        <v>ESTATAL</v>
      </c>
      <c r="F885" s="2" t="s">
        <v>12</v>
      </c>
      <c r="G885" s="2" t="s">
        <v>1586</v>
      </c>
      <c r="H885" s="2" t="s">
        <v>252</v>
      </c>
      <c r="I885" s="2"/>
      <c r="J885" s="3" t="s">
        <v>15</v>
      </c>
      <c r="K885" s="4">
        <v>27411</v>
      </c>
      <c r="L885" s="2">
        <v>4918</v>
      </c>
      <c r="M885">
        <f>IF(L885&lt;&gt;"", L885, "")</f>
        <v>4918</v>
      </c>
      <c r="N885" s="5">
        <f>IF(L885&lt;&gt;"", L885*20, "")</f>
        <v>98360</v>
      </c>
      <c r="O885" s="5">
        <f>IF(F885="Rural",N885*1.1,N885)</f>
        <v>108196.00000000001</v>
      </c>
      <c r="P885" s="3">
        <v>6</v>
      </c>
    </row>
    <row r="886" spans="1:16" x14ac:dyDescent="0.25">
      <c r="A886" s="2" t="s">
        <v>9</v>
      </c>
      <c r="B886" s="2">
        <v>860077700</v>
      </c>
      <c r="C886" s="2" t="s">
        <v>1708</v>
      </c>
      <c r="D886" s="2" t="s">
        <v>11</v>
      </c>
      <c r="E886" s="2" t="str">
        <f>UPPER(Padron_Establecimiento[[#This Row],[Sector]])</f>
        <v>ESTATAL</v>
      </c>
      <c r="F886" s="2" t="s">
        <v>12</v>
      </c>
      <c r="G886" s="2" t="s">
        <v>1709</v>
      </c>
      <c r="H886" s="2" t="s">
        <v>1710</v>
      </c>
      <c r="I886" s="2"/>
      <c r="J886" s="3" t="s">
        <v>15</v>
      </c>
      <c r="K886" s="4">
        <v>32872</v>
      </c>
      <c r="L886" s="2">
        <v>2233</v>
      </c>
      <c r="M886">
        <f>IF(L886&lt;&gt;"", L886, "")</f>
        <v>2233</v>
      </c>
      <c r="N886" s="5">
        <f>IF(L886&lt;&gt;"", L886*20, "")</f>
        <v>44660</v>
      </c>
      <c r="O886" s="5">
        <f>IF(F886="Rural",N886*1.1,N886)</f>
        <v>49126.000000000007</v>
      </c>
      <c r="P886" s="3">
        <v>6</v>
      </c>
    </row>
    <row r="887" spans="1:16" x14ac:dyDescent="0.25">
      <c r="A887" s="2" t="s">
        <v>9</v>
      </c>
      <c r="B887" s="2">
        <v>860222100</v>
      </c>
      <c r="C887" s="2" t="s">
        <v>1726</v>
      </c>
      <c r="D887" s="2" t="s">
        <v>11</v>
      </c>
      <c r="E887" s="2" t="str">
        <f>UPPER(Padron_Establecimiento[[#This Row],[Sector]])</f>
        <v>ESTATAL</v>
      </c>
      <c r="F887" s="2" t="s">
        <v>23</v>
      </c>
      <c r="G887" s="2" t="s">
        <v>1727</v>
      </c>
      <c r="H887" s="2" t="s">
        <v>15</v>
      </c>
      <c r="I887" s="2"/>
      <c r="J887" s="3" t="s">
        <v>15</v>
      </c>
      <c r="K887" s="4">
        <v>27871</v>
      </c>
      <c r="L887" s="2">
        <v>3751</v>
      </c>
      <c r="M887">
        <f>IF(L887&lt;&gt;"", L887, "")</f>
        <v>3751</v>
      </c>
      <c r="N887" s="5">
        <f>IF(L887&lt;&gt;"", L887*20, "")</f>
        <v>75020</v>
      </c>
      <c r="O887" s="5">
        <f>IF(F887="Rural",N887*1.1,N887)</f>
        <v>75020</v>
      </c>
      <c r="P887" s="3">
        <v>6</v>
      </c>
    </row>
    <row r="888" spans="1:16" x14ac:dyDescent="0.25">
      <c r="A888" s="2" t="s">
        <v>9</v>
      </c>
      <c r="B888" s="2">
        <v>860143000</v>
      </c>
      <c r="C888" s="2" t="s">
        <v>1728</v>
      </c>
      <c r="D888" s="2" t="s">
        <v>11</v>
      </c>
      <c r="E888" s="2" t="str">
        <f>UPPER(Padron_Establecimiento[[#This Row],[Sector]])</f>
        <v>ESTATAL</v>
      </c>
      <c r="F888" s="2" t="s">
        <v>12</v>
      </c>
      <c r="G888" s="2" t="s">
        <v>1729</v>
      </c>
      <c r="H888" s="2" t="s">
        <v>1730</v>
      </c>
      <c r="I888" s="2"/>
      <c r="J888" s="3" t="s">
        <v>15</v>
      </c>
      <c r="K888" s="4">
        <v>26549</v>
      </c>
      <c r="L888" s="2">
        <v>2815</v>
      </c>
      <c r="M888">
        <f>IF(L888&lt;&gt;"", L888, "")</f>
        <v>2815</v>
      </c>
      <c r="N888" s="5">
        <f>IF(L888&lt;&gt;"", L888*20, "")</f>
        <v>56300</v>
      </c>
      <c r="O888" s="5">
        <f>IF(F888="Rural",N888*1.1,N888)</f>
        <v>61930.000000000007</v>
      </c>
      <c r="P888" s="3">
        <v>6</v>
      </c>
    </row>
    <row r="889" spans="1:16" x14ac:dyDescent="0.25">
      <c r="A889" s="2" t="s">
        <v>9</v>
      </c>
      <c r="B889" s="2">
        <v>860088200</v>
      </c>
      <c r="C889" s="2" t="s">
        <v>1731</v>
      </c>
      <c r="D889" s="2" t="s">
        <v>11</v>
      </c>
      <c r="E889" s="2" t="str">
        <f>UPPER(Padron_Establecimiento[[#This Row],[Sector]])</f>
        <v>ESTATAL</v>
      </c>
      <c r="F889" s="2" t="s">
        <v>12</v>
      </c>
      <c r="G889" s="2" t="s">
        <v>1732</v>
      </c>
      <c r="H889" s="2" t="s">
        <v>1733</v>
      </c>
      <c r="I889" s="2"/>
      <c r="J889" s="3" t="s">
        <v>15</v>
      </c>
      <c r="K889" s="4">
        <v>23048</v>
      </c>
      <c r="L889" s="2">
        <v>4363</v>
      </c>
      <c r="M889">
        <f>IF(L889&lt;&gt;"", L889, "")</f>
        <v>4363</v>
      </c>
      <c r="N889" s="5">
        <f>IF(L889&lt;&gt;"", L889*20, "")</f>
        <v>87260</v>
      </c>
      <c r="O889" s="5">
        <f>IF(F889="Rural",N889*1.1,N889)</f>
        <v>95986.000000000015</v>
      </c>
      <c r="P889" s="3">
        <v>4</v>
      </c>
    </row>
    <row r="890" spans="1:16" x14ac:dyDescent="0.25">
      <c r="A890" s="2" t="s">
        <v>9</v>
      </c>
      <c r="B890" s="2">
        <v>860165802</v>
      </c>
      <c r="C890" s="2" t="s">
        <v>1796</v>
      </c>
      <c r="D890" s="2" t="s">
        <v>11</v>
      </c>
      <c r="E890" s="2" t="str">
        <f>UPPER(Padron_Establecimiento[[#This Row],[Sector]])</f>
        <v>ESTATAL</v>
      </c>
      <c r="F890" s="2" t="s">
        <v>12</v>
      </c>
      <c r="G890" s="2" t="s">
        <v>1797</v>
      </c>
      <c r="H890" s="2" t="s">
        <v>14</v>
      </c>
      <c r="I890" s="2"/>
      <c r="J890" s="3" t="s">
        <v>15</v>
      </c>
      <c r="K890" s="4">
        <v>31852</v>
      </c>
      <c r="L890" s="2">
        <v>4037</v>
      </c>
      <c r="M890">
        <f>IF(L890&lt;&gt;"", L890, "")</f>
        <v>4037</v>
      </c>
      <c r="N890" s="5">
        <f>IF(L890&lt;&gt;"", L890*20, "")</f>
        <v>80740</v>
      </c>
      <c r="O890" s="5">
        <f>IF(F890="Rural",N890*1.1,N890)</f>
        <v>88814</v>
      </c>
      <c r="P890" s="3">
        <v>7</v>
      </c>
    </row>
    <row r="891" spans="1:16" x14ac:dyDescent="0.25">
      <c r="A891" s="2" t="s">
        <v>9</v>
      </c>
      <c r="B891" s="2">
        <v>860206000</v>
      </c>
      <c r="C891" s="2" t="s">
        <v>1852</v>
      </c>
      <c r="D891" s="2" t="s">
        <v>11</v>
      </c>
      <c r="E891" s="2" t="str">
        <f>UPPER(Padron_Establecimiento[[#This Row],[Sector]])</f>
        <v>ESTATAL</v>
      </c>
      <c r="F891" s="2" t="s">
        <v>23</v>
      </c>
      <c r="G891" s="2" t="s">
        <v>1853</v>
      </c>
      <c r="H891" s="2" t="s">
        <v>14</v>
      </c>
      <c r="I891" s="2"/>
      <c r="J891" s="3" t="s">
        <v>15</v>
      </c>
      <c r="K891" s="4">
        <v>22168</v>
      </c>
      <c r="L891" s="2">
        <v>2342</v>
      </c>
      <c r="M891">
        <f>IF(L891&lt;&gt;"", L891, "")</f>
        <v>2342</v>
      </c>
      <c r="N891" s="5">
        <f>IF(L891&lt;&gt;"", L891*20, "")</f>
        <v>46840</v>
      </c>
      <c r="O891" s="5">
        <f>IF(F891="Rural",N891*1.1,N891)</f>
        <v>46840</v>
      </c>
      <c r="P891" s="3">
        <v>8</v>
      </c>
    </row>
    <row r="892" spans="1:16" x14ac:dyDescent="0.25">
      <c r="A892" s="2" t="s">
        <v>9</v>
      </c>
      <c r="B892" s="2">
        <v>860076300</v>
      </c>
      <c r="C892" s="2" t="s">
        <v>1946</v>
      </c>
      <c r="D892" s="2" t="s">
        <v>11</v>
      </c>
      <c r="E892" s="2" t="str">
        <f>UPPER(Padron_Establecimiento[[#This Row],[Sector]])</f>
        <v>ESTATAL</v>
      </c>
      <c r="F892" s="2" t="s">
        <v>12</v>
      </c>
      <c r="G892" s="2" t="s">
        <v>1947</v>
      </c>
      <c r="H892" s="2" t="s">
        <v>1948</v>
      </c>
      <c r="I892" s="2"/>
      <c r="J892" s="3" t="s">
        <v>15</v>
      </c>
      <c r="K892" s="4">
        <v>27527</v>
      </c>
      <c r="L892" s="2">
        <v>3419</v>
      </c>
      <c r="M892">
        <f>IF(L892&lt;&gt;"", L892, "")</f>
        <v>3419</v>
      </c>
      <c r="N892" s="5">
        <f>IF(L892&lt;&gt;"", L892*20, "")</f>
        <v>68380</v>
      </c>
      <c r="O892" s="5">
        <f>IF(F892="Rural",N892*1.1,N892)</f>
        <v>75218</v>
      </c>
      <c r="P892" s="3">
        <v>10</v>
      </c>
    </row>
    <row r="893" spans="1:16" x14ac:dyDescent="0.25">
      <c r="A893" s="2" t="s">
        <v>9</v>
      </c>
      <c r="B893" s="2">
        <v>860027600</v>
      </c>
      <c r="C893" s="2" t="s">
        <v>2130</v>
      </c>
      <c r="D893" s="2" t="s">
        <v>11</v>
      </c>
      <c r="E893" s="2" t="str">
        <f>UPPER(Padron_Establecimiento[[#This Row],[Sector]])</f>
        <v>ESTATAL</v>
      </c>
      <c r="F893" s="2" t="s">
        <v>12</v>
      </c>
      <c r="G893" s="2" t="s">
        <v>2131</v>
      </c>
      <c r="H893" s="2" t="s">
        <v>14</v>
      </c>
      <c r="I893" s="2"/>
      <c r="J893" s="3" t="s">
        <v>15</v>
      </c>
      <c r="K893" s="4">
        <v>24074</v>
      </c>
      <c r="L893" s="2">
        <v>2795</v>
      </c>
      <c r="M893">
        <f>IF(L893&lt;&gt;"", L893, "")</f>
        <v>2795</v>
      </c>
      <c r="N893" s="5">
        <f>IF(L893&lt;&gt;"", L893*20, "")</f>
        <v>55900</v>
      </c>
      <c r="O893" s="5">
        <f>IF(F893="Rural",N893*1.1,N893)</f>
        <v>61490.000000000007</v>
      </c>
      <c r="P893" s="3">
        <v>5</v>
      </c>
    </row>
    <row r="894" spans="1:16" x14ac:dyDescent="0.25">
      <c r="A894" s="2" t="s">
        <v>9</v>
      </c>
      <c r="B894" s="2">
        <v>860119800</v>
      </c>
      <c r="C894" s="2" t="s">
        <v>2135</v>
      </c>
      <c r="D894" s="2" t="s">
        <v>11</v>
      </c>
      <c r="E894" s="2" t="str">
        <f>UPPER(Padron_Establecimiento[[#This Row],[Sector]])</f>
        <v>ESTATAL</v>
      </c>
      <c r="F894" s="2" t="s">
        <v>23</v>
      </c>
      <c r="G894" s="2" t="s">
        <v>2136</v>
      </c>
      <c r="H894" s="2" t="s">
        <v>2137</v>
      </c>
      <c r="I894" s="2"/>
      <c r="J894" s="3" t="s">
        <v>2138</v>
      </c>
      <c r="K894" s="4">
        <v>23454</v>
      </c>
      <c r="L894" s="2">
        <v>1753</v>
      </c>
      <c r="M894">
        <f>IF(L894&lt;&gt;"", L894, "")</f>
        <v>1753</v>
      </c>
      <c r="N894" s="5">
        <f>IF(L894&lt;&gt;"", L894*20, "")</f>
        <v>35060</v>
      </c>
      <c r="O894" s="5">
        <f>IF(F894="Rural",N894*1.1,N894)</f>
        <v>35060</v>
      </c>
      <c r="P894" s="3">
        <v>4</v>
      </c>
    </row>
    <row r="895" spans="1:16" x14ac:dyDescent="0.25">
      <c r="A895" s="2" t="s">
        <v>9</v>
      </c>
      <c r="B895" s="2">
        <v>860204500</v>
      </c>
      <c r="C895" s="2" t="s">
        <v>2173</v>
      </c>
      <c r="D895" s="2" t="s">
        <v>11</v>
      </c>
      <c r="E895" s="2" t="str">
        <f>UPPER(Padron_Establecimiento[[#This Row],[Sector]])</f>
        <v>ESTATAL</v>
      </c>
      <c r="F895" s="2" t="s">
        <v>12</v>
      </c>
      <c r="G895" s="2" t="s">
        <v>2174</v>
      </c>
      <c r="H895" s="2" t="s">
        <v>14</v>
      </c>
      <c r="I895" s="2"/>
      <c r="J895" s="3" t="s">
        <v>15</v>
      </c>
      <c r="K895" s="4">
        <v>32857</v>
      </c>
      <c r="L895" s="2">
        <v>2948</v>
      </c>
      <c r="M895">
        <f>IF(L895&lt;&gt;"", L895, "")</f>
        <v>2948</v>
      </c>
      <c r="N895" s="5">
        <f>IF(L895&lt;&gt;"", L895*20, "")</f>
        <v>58960</v>
      </c>
      <c r="O895" s="5">
        <f>IF(F895="Rural",N895*1.1,N895)</f>
        <v>64856.000000000007</v>
      </c>
      <c r="P895" s="3">
        <v>10</v>
      </c>
    </row>
    <row r="896" spans="1:16" x14ac:dyDescent="0.25">
      <c r="A896" s="2" t="s">
        <v>9</v>
      </c>
      <c r="B896" s="2">
        <v>860104100</v>
      </c>
      <c r="C896" s="2" t="s">
        <v>2264</v>
      </c>
      <c r="D896" s="2" t="s">
        <v>11</v>
      </c>
      <c r="E896" s="2" t="str">
        <f>UPPER(Padron_Establecimiento[[#This Row],[Sector]])</f>
        <v>ESTATAL</v>
      </c>
      <c r="F896" s="2" t="s">
        <v>12</v>
      </c>
      <c r="G896" s="2" t="s">
        <v>2265</v>
      </c>
      <c r="H896" s="2" t="s">
        <v>2266</v>
      </c>
      <c r="I896" s="2"/>
      <c r="J896" s="3" t="s">
        <v>15</v>
      </c>
      <c r="K896" s="4">
        <v>21653</v>
      </c>
      <c r="L896" s="2">
        <v>4814</v>
      </c>
      <c r="M896">
        <f>IF(L896&lt;&gt;"", L896, "")</f>
        <v>4814</v>
      </c>
      <c r="N896" s="5">
        <f>IF(L896&lt;&gt;"", L896*20, "")</f>
        <v>96280</v>
      </c>
      <c r="O896" s="5">
        <f>IF(F896="Rural",N896*1.1,N896)</f>
        <v>105908.00000000001</v>
      </c>
      <c r="P896" s="3">
        <v>4</v>
      </c>
    </row>
    <row r="897" spans="1:16" x14ac:dyDescent="0.25">
      <c r="A897" s="2" t="s">
        <v>9</v>
      </c>
      <c r="B897" s="2">
        <v>860052400</v>
      </c>
      <c r="C897" s="2" t="s">
        <v>2341</v>
      </c>
      <c r="D897" s="2" t="s">
        <v>11</v>
      </c>
      <c r="E897" s="2" t="str">
        <f>UPPER(Padron_Establecimiento[[#This Row],[Sector]])</f>
        <v>ESTATAL</v>
      </c>
      <c r="F897" s="2" t="s">
        <v>12</v>
      </c>
      <c r="G897" s="2" t="s">
        <v>2342</v>
      </c>
      <c r="H897" s="2" t="s">
        <v>1710</v>
      </c>
      <c r="I897" s="2"/>
      <c r="J897" s="3" t="s">
        <v>15</v>
      </c>
      <c r="K897" s="4">
        <v>20764</v>
      </c>
      <c r="L897" s="2">
        <v>4474</v>
      </c>
      <c r="M897">
        <f>IF(L897&lt;&gt;"", L897, "")</f>
        <v>4474</v>
      </c>
      <c r="N897" s="5">
        <f>IF(L897&lt;&gt;"", L897*20, "")</f>
        <v>89480</v>
      </c>
      <c r="O897" s="5">
        <f>IF(F897="Rural",N897*1.1,N897)</f>
        <v>98428.000000000015</v>
      </c>
      <c r="P897" s="3">
        <v>4</v>
      </c>
    </row>
    <row r="898" spans="1:16" x14ac:dyDescent="0.25">
      <c r="A898" s="2" t="s">
        <v>9</v>
      </c>
      <c r="B898" s="2">
        <v>860063400</v>
      </c>
      <c r="C898" s="2" t="s">
        <v>2343</v>
      </c>
      <c r="D898" s="2" t="s">
        <v>11</v>
      </c>
      <c r="E898" s="2" t="str">
        <f>UPPER(Padron_Establecimiento[[#This Row],[Sector]])</f>
        <v>ESTATAL</v>
      </c>
      <c r="F898" s="2" t="s">
        <v>12</v>
      </c>
      <c r="G898" s="2" t="s">
        <v>2344</v>
      </c>
      <c r="H898" s="2" t="s">
        <v>2345</v>
      </c>
      <c r="I898" s="2"/>
      <c r="J898" s="3" t="s">
        <v>15</v>
      </c>
      <c r="K898" s="4">
        <v>28086</v>
      </c>
      <c r="L898" s="2">
        <v>4643</v>
      </c>
      <c r="M898">
        <f>IF(L898&lt;&gt;"", L898, "")</f>
        <v>4643</v>
      </c>
      <c r="N898" s="5">
        <f>IF(L898&lt;&gt;"", L898*20, "")</f>
        <v>92860</v>
      </c>
      <c r="O898" s="5">
        <f>IF(F898="Rural",N898*1.1,N898)</f>
        <v>102146.00000000001</v>
      </c>
      <c r="P898" s="3">
        <v>8</v>
      </c>
    </row>
    <row r="899" spans="1:16" x14ac:dyDescent="0.25">
      <c r="A899" s="2" t="s">
        <v>9</v>
      </c>
      <c r="B899" s="2">
        <v>860058500</v>
      </c>
      <c r="C899" s="2" t="s">
        <v>2357</v>
      </c>
      <c r="D899" s="2" t="s">
        <v>11</v>
      </c>
      <c r="E899" s="2" t="str">
        <f>UPPER(Padron_Establecimiento[[#This Row],[Sector]])</f>
        <v>ESTATAL</v>
      </c>
      <c r="F899" s="2" t="s">
        <v>12</v>
      </c>
      <c r="G899" s="2" t="s">
        <v>2358</v>
      </c>
      <c r="H899" s="2" t="s">
        <v>611</v>
      </c>
      <c r="I899" s="2"/>
      <c r="J899" s="3" t="s">
        <v>15</v>
      </c>
      <c r="K899" s="4">
        <v>23968</v>
      </c>
      <c r="L899" s="2">
        <v>4453</v>
      </c>
      <c r="M899">
        <f>IF(L899&lt;&gt;"", L899, "")</f>
        <v>4453</v>
      </c>
      <c r="N899" s="5">
        <f>IF(L899&lt;&gt;"", L899*20, "")</f>
        <v>89060</v>
      </c>
      <c r="O899" s="5">
        <f>IF(F899="Rural",N899*1.1,N899)</f>
        <v>97966.000000000015</v>
      </c>
      <c r="P899" s="3">
        <v>5</v>
      </c>
    </row>
    <row r="900" spans="1:16" x14ac:dyDescent="0.25">
      <c r="A900" s="2" t="s">
        <v>9</v>
      </c>
      <c r="B900" s="2">
        <v>860037400</v>
      </c>
      <c r="C900" s="2" t="s">
        <v>2406</v>
      </c>
      <c r="D900" s="2" t="s">
        <v>11</v>
      </c>
      <c r="E900" s="2" t="str">
        <f>UPPER(Padron_Establecimiento[[#This Row],[Sector]])</f>
        <v>ESTATAL</v>
      </c>
      <c r="F900" s="2" t="s">
        <v>23</v>
      </c>
      <c r="G900" s="2" t="s">
        <v>2407</v>
      </c>
      <c r="H900" s="2" t="s">
        <v>1393</v>
      </c>
      <c r="I900" s="2"/>
      <c r="J900" s="3" t="s">
        <v>15</v>
      </c>
      <c r="K900" s="4">
        <v>24505</v>
      </c>
      <c r="L900" s="2">
        <v>1765</v>
      </c>
      <c r="M900">
        <f>IF(L900&lt;&gt;"", L900, "")</f>
        <v>1765</v>
      </c>
      <c r="N900" s="5">
        <f>IF(L900&lt;&gt;"", L900*20, "")</f>
        <v>35300</v>
      </c>
      <c r="O900" s="5">
        <f>IF(F900="Rural",N900*1.1,N900)</f>
        <v>35300</v>
      </c>
      <c r="P900" s="3">
        <v>7</v>
      </c>
    </row>
    <row r="901" spans="1:16" x14ac:dyDescent="0.25">
      <c r="A901" s="2" t="s">
        <v>9</v>
      </c>
      <c r="B901" s="2">
        <v>860127000</v>
      </c>
      <c r="C901" s="2" t="s">
        <v>2421</v>
      </c>
      <c r="D901" s="2" t="s">
        <v>11</v>
      </c>
      <c r="E901" s="2" t="str">
        <f>UPPER(Padron_Establecimiento[[#This Row],[Sector]])</f>
        <v>ESTATAL</v>
      </c>
      <c r="F901" s="2" t="s">
        <v>23</v>
      </c>
      <c r="G901" s="2" t="s">
        <v>2422</v>
      </c>
      <c r="H901" s="2" t="s">
        <v>14</v>
      </c>
      <c r="I901" s="2"/>
      <c r="J901" s="3" t="s">
        <v>15</v>
      </c>
      <c r="K901" s="4">
        <v>27039</v>
      </c>
      <c r="L901" s="2">
        <v>4223</v>
      </c>
      <c r="M901">
        <f>IF(L901&lt;&gt;"", L901, "")</f>
        <v>4223</v>
      </c>
      <c r="N901" s="5">
        <f>IF(L901&lt;&gt;"", L901*20, "")</f>
        <v>84460</v>
      </c>
      <c r="O901" s="5">
        <f>IF(F901="Rural",N901*1.1,N901)</f>
        <v>84460</v>
      </c>
      <c r="P901" s="3">
        <v>5</v>
      </c>
    </row>
    <row r="902" spans="1:16" x14ac:dyDescent="0.25">
      <c r="A902" s="2" t="s">
        <v>9</v>
      </c>
      <c r="B902" s="2">
        <v>860095000</v>
      </c>
      <c r="C902" s="2" t="s">
        <v>2505</v>
      </c>
      <c r="D902" s="2" t="s">
        <v>11</v>
      </c>
      <c r="E902" s="2" t="str">
        <f>UPPER(Padron_Establecimiento[[#This Row],[Sector]])</f>
        <v>ESTATAL</v>
      </c>
      <c r="F902" s="2" t="s">
        <v>12</v>
      </c>
      <c r="G902" s="2" t="s">
        <v>2506</v>
      </c>
      <c r="H902" s="2" t="s">
        <v>857</v>
      </c>
      <c r="I902" s="2"/>
      <c r="J902" s="3" t="s">
        <v>15</v>
      </c>
      <c r="K902" s="4">
        <v>27732</v>
      </c>
      <c r="L902" s="2">
        <v>3389</v>
      </c>
      <c r="M902">
        <f>IF(L902&lt;&gt;"", L902, "")</f>
        <v>3389</v>
      </c>
      <c r="N902" s="5">
        <f>IF(L902&lt;&gt;"", L902*20, "")</f>
        <v>67780</v>
      </c>
      <c r="O902" s="5">
        <f>IF(F902="Rural",N902*1.1,N902)</f>
        <v>74558</v>
      </c>
      <c r="P902" s="3">
        <v>3</v>
      </c>
    </row>
    <row r="903" spans="1:16" x14ac:dyDescent="0.25">
      <c r="A903" s="2" t="s">
        <v>9</v>
      </c>
      <c r="B903" s="2">
        <v>860039300</v>
      </c>
      <c r="C903" s="2" t="s">
        <v>2519</v>
      </c>
      <c r="D903" s="2" t="s">
        <v>11</v>
      </c>
      <c r="E903" s="2" t="str">
        <f>UPPER(Padron_Establecimiento[[#This Row],[Sector]])</f>
        <v>ESTATAL</v>
      </c>
      <c r="F903" s="2" t="s">
        <v>12</v>
      </c>
      <c r="G903" s="2" t="s">
        <v>2520</v>
      </c>
      <c r="H903" s="2" t="s">
        <v>562</v>
      </c>
      <c r="I903" s="2"/>
      <c r="J903" s="3" t="s">
        <v>15</v>
      </c>
      <c r="K903" s="4">
        <v>18690</v>
      </c>
      <c r="L903" s="2">
        <v>4771</v>
      </c>
      <c r="M903">
        <f>IF(L903&lt;&gt;"", L903, "")</f>
        <v>4771</v>
      </c>
      <c r="N903" s="5">
        <f>IF(L903&lt;&gt;"", L903*20, "")</f>
        <v>95420</v>
      </c>
      <c r="O903" s="5">
        <f>IF(F903="Rural",N903*1.1,N903)</f>
        <v>104962.00000000001</v>
      </c>
      <c r="P903" s="3">
        <v>5</v>
      </c>
    </row>
    <row r="904" spans="1:16" x14ac:dyDescent="0.25">
      <c r="A904" s="2" t="s">
        <v>9</v>
      </c>
      <c r="B904" s="2">
        <v>860003701</v>
      </c>
      <c r="C904" s="2" t="s">
        <v>2715</v>
      </c>
      <c r="D904" s="2" t="s">
        <v>11</v>
      </c>
      <c r="E904" s="2" t="str">
        <f>UPPER(Padron_Establecimiento[[#This Row],[Sector]])</f>
        <v>ESTATAL</v>
      </c>
      <c r="F904" s="2" t="s">
        <v>12</v>
      </c>
      <c r="G904" s="2" t="s">
        <v>2716</v>
      </c>
      <c r="H904" s="2" t="s">
        <v>415</v>
      </c>
      <c r="I904" s="2"/>
      <c r="J904" s="3" t="s">
        <v>15</v>
      </c>
      <c r="K904" s="4">
        <v>34129</v>
      </c>
      <c r="L904" s="2">
        <v>2323</v>
      </c>
      <c r="M904">
        <f>IF(L904&lt;&gt;"", L904, "")</f>
        <v>2323</v>
      </c>
      <c r="N904" s="5">
        <f>IF(L904&lt;&gt;"", L904*20, "")</f>
        <v>46460</v>
      </c>
      <c r="O904" s="5">
        <f>IF(F904="Rural",N904*1.1,N904)</f>
        <v>51106.000000000007</v>
      </c>
      <c r="P904" s="3">
        <v>6</v>
      </c>
    </row>
    <row r="905" spans="1:16" x14ac:dyDescent="0.25">
      <c r="A905" s="2" t="s">
        <v>9</v>
      </c>
      <c r="B905" s="2">
        <v>860162000</v>
      </c>
      <c r="C905" s="2" t="s">
        <v>2746</v>
      </c>
      <c r="D905" s="2" t="s">
        <v>11</v>
      </c>
      <c r="E905" s="2" t="str">
        <f>UPPER(Padron_Establecimiento[[#This Row],[Sector]])</f>
        <v>ESTATAL</v>
      </c>
      <c r="F905" s="2" t="s">
        <v>23</v>
      </c>
      <c r="G905" s="2" t="s">
        <v>2747</v>
      </c>
      <c r="H905" s="2" t="s">
        <v>14</v>
      </c>
      <c r="I905" s="2">
        <v>385</v>
      </c>
      <c r="J905" s="3" t="s">
        <v>2748</v>
      </c>
      <c r="K905" s="4">
        <v>22067</v>
      </c>
      <c r="L905" s="2">
        <v>4919</v>
      </c>
      <c r="M905">
        <f>IF(L905&lt;&gt;"", L905, "")</f>
        <v>4919</v>
      </c>
      <c r="N905" s="5">
        <f>IF(L905&lt;&gt;"", L905*20, "")</f>
        <v>98380</v>
      </c>
      <c r="O905" s="5">
        <f>IF(F905="Rural",N905*1.1,N905)</f>
        <v>98380</v>
      </c>
      <c r="P905" s="3">
        <v>9</v>
      </c>
    </row>
    <row r="906" spans="1:16" x14ac:dyDescent="0.25">
      <c r="A906" s="2" t="s">
        <v>9</v>
      </c>
      <c r="B906" s="2">
        <v>860120500</v>
      </c>
      <c r="C906" s="2" t="s">
        <v>2753</v>
      </c>
      <c r="D906" s="2" t="s">
        <v>11</v>
      </c>
      <c r="E906" s="2" t="str">
        <f>UPPER(Padron_Establecimiento[[#This Row],[Sector]])</f>
        <v>ESTATAL</v>
      </c>
      <c r="F906" s="2" t="s">
        <v>12</v>
      </c>
      <c r="G906" s="2" t="s">
        <v>2754</v>
      </c>
      <c r="H906" s="2" t="s">
        <v>2755</v>
      </c>
      <c r="I906" s="2"/>
      <c r="J906" s="3" t="s">
        <v>15</v>
      </c>
      <c r="K906" s="4">
        <v>34153</v>
      </c>
      <c r="L906" s="2">
        <v>4146</v>
      </c>
      <c r="M906">
        <f>IF(L906&lt;&gt;"", L906, "")</f>
        <v>4146</v>
      </c>
      <c r="N906" s="5">
        <f>IF(L906&lt;&gt;"", L906*20, "")</f>
        <v>82920</v>
      </c>
      <c r="O906" s="5">
        <f>IF(F906="Rural",N906*1.1,N906)</f>
        <v>91212.000000000015</v>
      </c>
      <c r="P906" s="3">
        <v>6</v>
      </c>
    </row>
    <row r="907" spans="1:16" x14ac:dyDescent="0.25">
      <c r="A907" s="2" t="s">
        <v>9</v>
      </c>
      <c r="B907" s="2">
        <v>860121800</v>
      </c>
      <c r="C907" s="2" t="s">
        <v>2767</v>
      </c>
      <c r="D907" s="2" t="s">
        <v>11</v>
      </c>
      <c r="E907" s="2" t="str">
        <f>UPPER(Padron_Establecimiento[[#This Row],[Sector]])</f>
        <v>ESTATAL</v>
      </c>
      <c r="F907" s="2" t="s">
        <v>23</v>
      </c>
      <c r="G907" s="2" t="s">
        <v>2768</v>
      </c>
      <c r="H907" s="2" t="s">
        <v>2769</v>
      </c>
      <c r="I907" s="2"/>
      <c r="J907" s="3" t="s">
        <v>15</v>
      </c>
      <c r="K907" s="4">
        <v>32505</v>
      </c>
      <c r="L907" s="2">
        <v>3704</v>
      </c>
      <c r="M907">
        <f>IF(L907&lt;&gt;"", L907, "")</f>
        <v>3704</v>
      </c>
      <c r="N907" s="5">
        <f>IF(L907&lt;&gt;"", L907*20, "")</f>
        <v>74080</v>
      </c>
      <c r="O907" s="5">
        <f>IF(F907="Rural",N907*1.1,N907)</f>
        <v>74080</v>
      </c>
      <c r="P907" s="3">
        <v>6</v>
      </c>
    </row>
    <row r="908" spans="1:16" x14ac:dyDescent="0.25">
      <c r="A908" s="2" t="s">
        <v>9</v>
      </c>
      <c r="B908" s="2">
        <v>860080100</v>
      </c>
      <c r="C908" s="2" t="s">
        <v>2770</v>
      </c>
      <c r="D908" s="2" t="s">
        <v>11</v>
      </c>
      <c r="E908" s="2" t="str">
        <f>UPPER(Padron_Establecimiento[[#This Row],[Sector]])</f>
        <v>ESTATAL</v>
      </c>
      <c r="F908" s="2" t="s">
        <v>12</v>
      </c>
      <c r="G908" s="2" t="s">
        <v>2771</v>
      </c>
      <c r="H908" s="2" t="s">
        <v>359</v>
      </c>
      <c r="I908" s="2"/>
      <c r="J908" s="3" t="s">
        <v>15</v>
      </c>
      <c r="K908" s="4">
        <v>26574</v>
      </c>
      <c r="L908" s="2">
        <v>3919</v>
      </c>
      <c r="M908">
        <f>IF(L908&lt;&gt;"", L908, "")</f>
        <v>3919</v>
      </c>
      <c r="N908" s="5">
        <f>IF(L908&lt;&gt;"", L908*20, "")</f>
        <v>78380</v>
      </c>
      <c r="O908" s="5">
        <f>IF(F908="Rural",N908*1.1,N908)</f>
        <v>86218</v>
      </c>
      <c r="P908" s="3">
        <v>3</v>
      </c>
    </row>
    <row r="909" spans="1:16" x14ac:dyDescent="0.25">
      <c r="A909" s="2" t="s">
        <v>9</v>
      </c>
      <c r="B909" s="2">
        <v>860177600</v>
      </c>
      <c r="C909" s="2" t="s">
        <v>2772</v>
      </c>
      <c r="D909" s="2" t="s">
        <v>11</v>
      </c>
      <c r="E909" s="2" t="str">
        <f>UPPER(Padron_Establecimiento[[#This Row],[Sector]])</f>
        <v>ESTATAL</v>
      </c>
      <c r="F909" s="2" t="s">
        <v>23</v>
      </c>
      <c r="G909" s="2" t="s">
        <v>2773</v>
      </c>
      <c r="H909" s="2" t="s">
        <v>237</v>
      </c>
      <c r="I909" s="2"/>
      <c r="J909" s="3" t="s">
        <v>15</v>
      </c>
      <c r="K909" s="4">
        <v>32451</v>
      </c>
      <c r="L909" s="2">
        <v>2445</v>
      </c>
      <c r="M909">
        <f>IF(L909&lt;&gt;"", L909, "")</f>
        <v>2445</v>
      </c>
      <c r="N909" s="5">
        <f>IF(L909&lt;&gt;"", L909*20, "")</f>
        <v>48900</v>
      </c>
      <c r="O909" s="5">
        <f>IF(F909="Rural",N909*1.1,N909)</f>
        <v>48900</v>
      </c>
      <c r="P909" s="3">
        <v>4</v>
      </c>
    </row>
    <row r="910" spans="1:16" x14ac:dyDescent="0.25">
      <c r="A910" s="2" t="s">
        <v>9</v>
      </c>
      <c r="B910" s="2">
        <v>860214704</v>
      </c>
      <c r="C910" s="2" t="s">
        <v>2792</v>
      </c>
      <c r="D910" s="2" t="s">
        <v>11</v>
      </c>
      <c r="E910" s="2" t="str">
        <f>UPPER(Padron_Establecimiento[[#This Row],[Sector]])</f>
        <v>ESTATAL</v>
      </c>
      <c r="F910" s="2" t="s">
        <v>12</v>
      </c>
      <c r="G910" s="2" t="s">
        <v>2793</v>
      </c>
      <c r="H910" s="2" t="s">
        <v>14</v>
      </c>
      <c r="I910" s="2"/>
      <c r="J910" s="3" t="s">
        <v>15</v>
      </c>
      <c r="K910" s="4">
        <v>27503</v>
      </c>
      <c r="L910" s="2">
        <v>1590</v>
      </c>
      <c r="M910">
        <f>IF(L910&lt;&gt;"", L910, "")</f>
        <v>1590</v>
      </c>
      <c r="N910" s="5">
        <f>IF(L910&lt;&gt;"", L910*20, "")</f>
        <v>31800</v>
      </c>
      <c r="O910" s="5">
        <f>IF(F910="Rural",N910*1.1,N910)</f>
        <v>34980</v>
      </c>
      <c r="P910" s="3">
        <v>10</v>
      </c>
    </row>
    <row r="911" spans="1:16" x14ac:dyDescent="0.25">
      <c r="A911" s="2" t="s">
        <v>9</v>
      </c>
      <c r="B911" s="2">
        <v>860206503</v>
      </c>
      <c r="C911" s="2" t="s">
        <v>2882</v>
      </c>
      <c r="D911" s="2" t="s">
        <v>11</v>
      </c>
      <c r="E911" s="2" t="str">
        <f>UPPER(Padron_Establecimiento[[#This Row],[Sector]])</f>
        <v>ESTATAL</v>
      </c>
      <c r="F911" s="2" t="s">
        <v>12</v>
      </c>
      <c r="G911" s="2" t="s">
        <v>2883</v>
      </c>
      <c r="H911" s="2" t="s">
        <v>14</v>
      </c>
      <c r="I911" s="2"/>
      <c r="J911" s="3" t="s">
        <v>15</v>
      </c>
      <c r="K911" s="4">
        <v>29516</v>
      </c>
      <c r="L911" s="2">
        <v>2186</v>
      </c>
      <c r="M911">
        <f>IF(L911&lt;&gt;"", L911, "")</f>
        <v>2186</v>
      </c>
      <c r="N911" s="5">
        <f>IF(L911&lt;&gt;"", L911*20, "")</f>
        <v>43720</v>
      </c>
      <c r="O911" s="5">
        <f>IF(F911="Rural",N911*1.1,N911)</f>
        <v>48092.000000000007</v>
      </c>
      <c r="P911" s="3">
        <v>10</v>
      </c>
    </row>
    <row r="912" spans="1:16" x14ac:dyDescent="0.25">
      <c r="A912" s="2" t="s">
        <v>9</v>
      </c>
      <c r="B912" s="2">
        <v>860009000</v>
      </c>
      <c r="C912" s="2" t="s">
        <v>2917</v>
      </c>
      <c r="D912" s="2" t="s">
        <v>11</v>
      </c>
      <c r="E912" s="2" t="str">
        <f>UPPER(Padron_Establecimiento[[#This Row],[Sector]])</f>
        <v>ESTATAL</v>
      </c>
      <c r="F912" s="2" t="s">
        <v>12</v>
      </c>
      <c r="G912" s="2" t="s">
        <v>2918</v>
      </c>
      <c r="H912" s="2" t="s">
        <v>415</v>
      </c>
      <c r="I912" s="2"/>
      <c r="J912" s="3" t="s">
        <v>15</v>
      </c>
      <c r="K912" s="4">
        <v>33410</v>
      </c>
      <c r="L912" s="2">
        <v>4433</v>
      </c>
      <c r="M912">
        <f>IF(L912&lt;&gt;"", L912, "")</f>
        <v>4433</v>
      </c>
      <c r="N912" s="5">
        <f>IF(L912&lt;&gt;"", L912*20, "")</f>
        <v>88660</v>
      </c>
      <c r="O912" s="5">
        <f>IF(F912="Rural",N912*1.1,N912)</f>
        <v>97526.000000000015</v>
      </c>
      <c r="P912" s="3">
        <v>7</v>
      </c>
    </row>
    <row r="913" spans="1:16" x14ac:dyDescent="0.25">
      <c r="A913" s="2" t="s">
        <v>9</v>
      </c>
      <c r="B913" s="2">
        <v>860088800</v>
      </c>
      <c r="C913" s="2" t="s">
        <v>2967</v>
      </c>
      <c r="D913" s="2" t="s">
        <v>11</v>
      </c>
      <c r="E913" s="2" t="str">
        <f>UPPER(Padron_Establecimiento[[#This Row],[Sector]])</f>
        <v>ESTATAL</v>
      </c>
      <c r="F913" s="2" t="s">
        <v>12</v>
      </c>
      <c r="G913" s="2" t="s">
        <v>2968</v>
      </c>
      <c r="H913" s="2" t="s">
        <v>2969</v>
      </c>
      <c r="I913" s="2"/>
      <c r="J913" s="3" t="s">
        <v>15</v>
      </c>
      <c r="K913" s="4">
        <v>23323</v>
      </c>
      <c r="L913" s="2">
        <v>2687</v>
      </c>
      <c r="M913">
        <f>IF(L913&lt;&gt;"", L913, "")</f>
        <v>2687</v>
      </c>
      <c r="N913" s="5">
        <f>IF(L913&lt;&gt;"", L913*20, "")</f>
        <v>53740</v>
      </c>
      <c r="O913" s="5">
        <f>IF(F913="Rural",N913*1.1,N913)</f>
        <v>59114.000000000007</v>
      </c>
      <c r="P913" s="3">
        <v>4</v>
      </c>
    </row>
    <row r="914" spans="1:16" x14ac:dyDescent="0.25">
      <c r="A914" s="2" t="s">
        <v>9</v>
      </c>
      <c r="B914" s="2">
        <v>860174100</v>
      </c>
      <c r="C914" s="2" t="s">
        <v>2997</v>
      </c>
      <c r="D914" s="2" t="s">
        <v>11</v>
      </c>
      <c r="E914" s="2" t="str">
        <f>UPPER(Padron_Establecimiento[[#This Row],[Sector]])</f>
        <v>ESTATAL</v>
      </c>
      <c r="F914" s="2" t="s">
        <v>23</v>
      </c>
      <c r="G914" s="2" t="s">
        <v>2998</v>
      </c>
      <c r="H914" s="2" t="s">
        <v>2999</v>
      </c>
      <c r="I914" s="2"/>
      <c r="J914" s="3" t="s">
        <v>15</v>
      </c>
      <c r="K914" s="4">
        <v>32460</v>
      </c>
      <c r="L914" s="2">
        <v>1738</v>
      </c>
      <c r="M914">
        <f>IF(L914&lt;&gt;"", L914, "")</f>
        <v>1738</v>
      </c>
      <c r="N914" s="5">
        <f>IF(L914&lt;&gt;"", L914*20, "")</f>
        <v>34760</v>
      </c>
      <c r="O914" s="5">
        <f>IF(F914="Rural",N914*1.1,N914)</f>
        <v>34760</v>
      </c>
      <c r="P914" s="3">
        <v>5</v>
      </c>
    </row>
    <row r="915" spans="1:16" x14ac:dyDescent="0.25">
      <c r="A915" s="2" t="s">
        <v>9</v>
      </c>
      <c r="B915" s="2">
        <v>860115200</v>
      </c>
      <c r="C915" s="2" t="s">
        <v>3030</v>
      </c>
      <c r="D915" s="2" t="s">
        <v>11</v>
      </c>
      <c r="E915" s="2" t="str">
        <f>UPPER(Padron_Establecimiento[[#This Row],[Sector]])</f>
        <v>ESTATAL</v>
      </c>
      <c r="F915" s="2" t="s">
        <v>23</v>
      </c>
      <c r="G915" s="2" t="s">
        <v>3031</v>
      </c>
      <c r="H915" s="2" t="s">
        <v>237</v>
      </c>
      <c r="I915" s="2"/>
      <c r="J915" s="3" t="s">
        <v>15</v>
      </c>
      <c r="K915" s="4">
        <v>32048</v>
      </c>
      <c r="L915" s="2">
        <v>2197</v>
      </c>
      <c r="M915">
        <f>IF(L915&lt;&gt;"", L915, "")</f>
        <v>2197</v>
      </c>
      <c r="N915" s="5">
        <f>IF(L915&lt;&gt;"", L915*20, "")</f>
        <v>43940</v>
      </c>
      <c r="O915" s="5">
        <f>IF(F915="Rural",N915*1.1,N915)</f>
        <v>43940</v>
      </c>
      <c r="P915" s="3">
        <v>6</v>
      </c>
    </row>
    <row r="916" spans="1:16" x14ac:dyDescent="0.25">
      <c r="A916" s="2" t="s">
        <v>9</v>
      </c>
      <c r="B916" s="2">
        <v>860198004</v>
      </c>
      <c r="C916" s="2" t="s">
        <v>3048</v>
      </c>
      <c r="D916" s="2" t="s">
        <v>11</v>
      </c>
      <c r="E916" s="2" t="str">
        <f>UPPER(Padron_Establecimiento[[#This Row],[Sector]])</f>
        <v>ESTATAL</v>
      </c>
      <c r="F916" s="2" t="s">
        <v>12</v>
      </c>
      <c r="G916" s="2" t="s">
        <v>3049</v>
      </c>
      <c r="H916" s="2" t="s">
        <v>15</v>
      </c>
      <c r="I916" s="2"/>
      <c r="J916" s="3" t="s">
        <v>15</v>
      </c>
      <c r="K916" s="4">
        <v>34102</v>
      </c>
      <c r="L916" s="2">
        <v>3845</v>
      </c>
      <c r="M916">
        <f>IF(L916&lt;&gt;"", L916, "")</f>
        <v>3845</v>
      </c>
      <c r="N916" s="5">
        <f>IF(L916&lt;&gt;"", L916*20, "")</f>
        <v>76900</v>
      </c>
      <c r="O916" s="5">
        <f>IF(F916="Rural",N916*1.1,N916)</f>
        <v>84590</v>
      </c>
      <c r="P916" s="3">
        <v>7</v>
      </c>
    </row>
    <row r="917" spans="1:16" x14ac:dyDescent="0.25">
      <c r="A917" s="2" t="s">
        <v>9</v>
      </c>
      <c r="B917" s="2">
        <v>860137200</v>
      </c>
      <c r="C917" s="2" t="s">
        <v>3140</v>
      </c>
      <c r="D917" s="2" t="s">
        <v>11</v>
      </c>
      <c r="E917" s="2" t="str">
        <f>UPPER(Padron_Establecimiento[[#This Row],[Sector]])</f>
        <v>ESTATAL</v>
      </c>
      <c r="F917" s="2" t="s">
        <v>23</v>
      </c>
      <c r="G917" s="2" t="s">
        <v>3141</v>
      </c>
      <c r="H917" s="2" t="s">
        <v>3142</v>
      </c>
      <c r="I917" s="2">
        <v>385</v>
      </c>
      <c r="J917" s="3" t="s">
        <v>3143</v>
      </c>
      <c r="K917" s="4">
        <v>31222</v>
      </c>
      <c r="L917" s="2">
        <v>4516</v>
      </c>
      <c r="M917">
        <f>IF(L917&lt;&gt;"", L917, "")</f>
        <v>4516</v>
      </c>
      <c r="N917" s="5">
        <f>IF(L917&lt;&gt;"", L917*20, "")</f>
        <v>90320</v>
      </c>
      <c r="O917" s="5">
        <f>IF(F917="Rural",N917*1.1,N917)</f>
        <v>90320</v>
      </c>
      <c r="P917" s="3">
        <v>5</v>
      </c>
    </row>
    <row r="918" spans="1:16" x14ac:dyDescent="0.25">
      <c r="A918" s="2" t="s">
        <v>9</v>
      </c>
      <c r="B918" s="2">
        <v>860114400</v>
      </c>
      <c r="C918" s="2" t="s">
        <v>3181</v>
      </c>
      <c r="D918" s="2" t="s">
        <v>11</v>
      </c>
      <c r="E918" s="2" t="str">
        <f>UPPER(Padron_Establecimiento[[#This Row],[Sector]])</f>
        <v>ESTATAL</v>
      </c>
      <c r="F918" s="2" t="s">
        <v>23</v>
      </c>
      <c r="G918" s="2" t="s">
        <v>3182</v>
      </c>
      <c r="H918" s="2" t="s">
        <v>237</v>
      </c>
      <c r="I918" s="2"/>
      <c r="J918" s="3" t="s">
        <v>15</v>
      </c>
      <c r="K918" s="4">
        <v>19902</v>
      </c>
      <c r="L918" s="2">
        <v>2823</v>
      </c>
      <c r="M918">
        <f>IF(L918&lt;&gt;"", L918, "")</f>
        <v>2823</v>
      </c>
      <c r="N918" s="5">
        <f>IF(L918&lt;&gt;"", L918*20, "")</f>
        <v>56460</v>
      </c>
      <c r="O918" s="5">
        <f>IF(F918="Rural",N918*1.1,N918)</f>
        <v>56460</v>
      </c>
      <c r="P918" s="3">
        <v>3</v>
      </c>
    </row>
    <row r="919" spans="1:16" x14ac:dyDescent="0.25">
      <c r="A919" s="2" t="s">
        <v>9</v>
      </c>
      <c r="B919" s="2">
        <v>860059300</v>
      </c>
      <c r="C919" s="2" t="s">
        <v>3205</v>
      </c>
      <c r="D919" s="2" t="s">
        <v>11</v>
      </c>
      <c r="E919" s="2" t="str">
        <f>UPPER(Padron_Establecimiento[[#This Row],[Sector]])</f>
        <v>ESTATAL</v>
      </c>
      <c r="F919" s="2" t="s">
        <v>12</v>
      </c>
      <c r="G919" s="2" t="s">
        <v>3206</v>
      </c>
      <c r="H919" s="2" t="s">
        <v>3146</v>
      </c>
      <c r="I919" s="2"/>
      <c r="J919" s="3" t="s">
        <v>15</v>
      </c>
      <c r="K919" s="4">
        <v>27613</v>
      </c>
      <c r="L919" s="2">
        <v>1679</v>
      </c>
      <c r="M919">
        <f>IF(L919&lt;&gt;"", L919, "")</f>
        <v>1679</v>
      </c>
      <c r="N919" s="5">
        <f>IF(L919&lt;&gt;"", L919*20, "")</f>
        <v>33580</v>
      </c>
      <c r="O919" s="5">
        <f>IF(F919="Rural",N919*1.1,N919)</f>
        <v>36938</v>
      </c>
      <c r="P919" s="3">
        <v>3</v>
      </c>
    </row>
    <row r="920" spans="1:16" x14ac:dyDescent="0.25">
      <c r="A920" s="2" t="s">
        <v>9</v>
      </c>
      <c r="B920" s="2">
        <v>860133500</v>
      </c>
      <c r="C920" s="2" t="s">
        <v>3227</v>
      </c>
      <c r="D920" s="2" t="s">
        <v>11</v>
      </c>
      <c r="E920" s="2" t="str">
        <f>UPPER(Padron_Establecimiento[[#This Row],[Sector]])</f>
        <v>ESTATAL</v>
      </c>
      <c r="F920" s="2" t="s">
        <v>23</v>
      </c>
      <c r="G920" s="2" t="s">
        <v>3228</v>
      </c>
      <c r="H920" s="2" t="s">
        <v>499</v>
      </c>
      <c r="I920" s="2">
        <v>3858</v>
      </c>
      <c r="J920" s="3" t="s">
        <v>3229</v>
      </c>
      <c r="K920" s="4">
        <v>25234</v>
      </c>
      <c r="L920" s="2">
        <v>3093</v>
      </c>
      <c r="M920">
        <f>IF(L920&lt;&gt;"", L920, "")</f>
        <v>3093</v>
      </c>
      <c r="N920" s="5">
        <f>IF(L920&lt;&gt;"", L920*20, "")</f>
        <v>61860</v>
      </c>
      <c r="O920" s="5">
        <f>IF(F920="Rural",N920*1.1,N920)</f>
        <v>61860</v>
      </c>
      <c r="P920" s="3">
        <v>8</v>
      </c>
    </row>
    <row r="921" spans="1:16" x14ac:dyDescent="0.25">
      <c r="A921" s="2" t="s">
        <v>1187</v>
      </c>
      <c r="B921" s="2">
        <v>940002902</v>
      </c>
      <c r="C921" s="2" t="s">
        <v>1188</v>
      </c>
      <c r="D921" s="2" t="s">
        <v>11</v>
      </c>
      <c r="E921" s="2" t="str">
        <f>UPPER(Padron_Establecimiento[[#This Row],[Sector]])</f>
        <v>ESTATAL</v>
      </c>
      <c r="F921" s="2" t="s">
        <v>23</v>
      </c>
      <c r="G921" s="2" t="s">
        <v>1189</v>
      </c>
      <c r="H921" s="2" t="s">
        <v>1190</v>
      </c>
      <c r="I921" s="2">
        <v>2964</v>
      </c>
      <c r="J921" s="3" t="s">
        <v>1191</v>
      </c>
      <c r="K921" s="4">
        <v>31723</v>
      </c>
      <c r="L921" s="2">
        <v>1814</v>
      </c>
      <c r="M921">
        <f>IF(L921&lt;&gt;"", L921, "")</f>
        <v>1814</v>
      </c>
      <c r="N921" s="5">
        <f>IF(L921&lt;&gt;"", L921*20, "")</f>
        <v>36280</v>
      </c>
      <c r="O921" s="5">
        <f>IF(F921="Rural",N921*1.1,N921)</f>
        <v>36280</v>
      </c>
      <c r="P921" s="3">
        <v>4</v>
      </c>
    </row>
    <row r="922" spans="1:16" x14ac:dyDescent="0.25">
      <c r="A922" s="2" t="s">
        <v>1187</v>
      </c>
      <c r="B922" s="2">
        <v>940013205</v>
      </c>
      <c r="C922" s="2" t="s">
        <v>1638</v>
      </c>
      <c r="D922" s="2" t="s">
        <v>11</v>
      </c>
      <c r="E922" s="2" t="str">
        <f>UPPER(Padron_Establecimiento[[#This Row],[Sector]])</f>
        <v>ESTATAL</v>
      </c>
      <c r="F922" s="2" t="s">
        <v>23</v>
      </c>
      <c r="G922" s="2" t="s">
        <v>1639</v>
      </c>
      <c r="H922" s="2" t="s">
        <v>1640</v>
      </c>
      <c r="I922" s="2">
        <v>2901</v>
      </c>
      <c r="J922" s="3" t="s">
        <v>1641</v>
      </c>
      <c r="K922" s="4">
        <v>22924</v>
      </c>
      <c r="L922" s="2">
        <v>2316</v>
      </c>
      <c r="M922">
        <f>IF(L922&lt;&gt;"", L922, "")</f>
        <v>2316</v>
      </c>
      <c r="N922" s="5">
        <f>IF(L922&lt;&gt;"", L922*20, "")</f>
        <v>46320</v>
      </c>
      <c r="O922" s="5">
        <f>IF(F922="Rural",N922*1.1,N922)</f>
        <v>46320</v>
      </c>
      <c r="P922" s="3">
        <v>6</v>
      </c>
    </row>
    <row r="923" spans="1:16" x14ac:dyDescent="0.25">
      <c r="A923" s="2" t="s">
        <v>1187</v>
      </c>
      <c r="B923" s="2">
        <v>940009801</v>
      </c>
      <c r="C923" s="2" t="s">
        <v>2554</v>
      </c>
      <c r="D923" s="2" t="s">
        <v>11</v>
      </c>
      <c r="E923" s="2" t="str">
        <f>UPPER(Padron_Establecimiento[[#This Row],[Sector]])</f>
        <v>ESTATAL</v>
      </c>
      <c r="F923" s="2" t="s">
        <v>23</v>
      </c>
      <c r="G923" s="2" t="s">
        <v>2555</v>
      </c>
      <c r="H923" s="2" t="s">
        <v>1190</v>
      </c>
      <c r="I923" s="2">
        <v>2964</v>
      </c>
      <c r="J923" s="3" t="s">
        <v>2556</v>
      </c>
      <c r="K923" s="4">
        <v>23289</v>
      </c>
      <c r="L923" s="2">
        <v>2434</v>
      </c>
      <c r="M923">
        <f>IF(L923&lt;&gt;"", L923, "")</f>
        <v>2434</v>
      </c>
      <c r="N923" s="5">
        <f>IF(L923&lt;&gt;"", L923*20, "")</f>
        <v>48680</v>
      </c>
      <c r="O923" s="5">
        <f>IF(F923="Rural",N923*1.1,N923)</f>
        <v>48680</v>
      </c>
      <c r="P923" s="3">
        <v>5</v>
      </c>
    </row>
    <row r="924" spans="1:16" x14ac:dyDescent="0.25">
      <c r="A924" s="2" t="s">
        <v>1187</v>
      </c>
      <c r="B924" s="2">
        <v>940006210</v>
      </c>
      <c r="C924" s="2" t="s">
        <v>3253</v>
      </c>
      <c r="D924" s="2" t="s">
        <v>11</v>
      </c>
      <c r="E924" s="2" t="str">
        <f>UPPER(Padron_Establecimiento[[#This Row],[Sector]])</f>
        <v>ESTATAL</v>
      </c>
      <c r="F924" s="2" t="s">
        <v>23</v>
      </c>
      <c r="G924" s="2" t="s">
        <v>3254</v>
      </c>
      <c r="H924" s="2" t="s">
        <v>3255</v>
      </c>
      <c r="I924" s="2">
        <v>2901</v>
      </c>
      <c r="J924" s="3" t="s">
        <v>3256</v>
      </c>
      <c r="K924" s="4">
        <v>18789</v>
      </c>
      <c r="L924" s="2">
        <v>3600</v>
      </c>
      <c r="M924">
        <f>IF(L924&lt;&gt;"", L924, "")</f>
        <v>3600</v>
      </c>
      <c r="N924" s="5">
        <f>IF(L924&lt;&gt;"", L924*20, "")</f>
        <v>72000</v>
      </c>
      <c r="O924" s="5">
        <f>IF(F924="Rural",N924*1.1,N924)</f>
        <v>72000</v>
      </c>
      <c r="P924" s="3">
        <v>3</v>
      </c>
    </row>
    <row r="925" spans="1:16" x14ac:dyDescent="0.25">
      <c r="A925" s="2" t="s">
        <v>27</v>
      </c>
      <c r="B925" s="2">
        <v>900091600</v>
      </c>
      <c r="C925" s="2" t="s">
        <v>28</v>
      </c>
      <c r="D925" s="2" t="s">
        <v>11</v>
      </c>
      <c r="E925" s="2" t="str">
        <f>UPPER(Padron_Establecimiento[[#This Row],[Sector]])</f>
        <v>ESTATAL</v>
      </c>
      <c r="F925" s="2" t="s">
        <v>12</v>
      </c>
      <c r="G925" s="2" t="s">
        <v>29</v>
      </c>
      <c r="H925" s="2" t="s">
        <v>30</v>
      </c>
      <c r="I925" s="2">
        <v>0</v>
      </c>
      <c r="J925" s="3" t="s">
        <v>31</v>
      </c>
      <c r="K925" s="4">
        <v>26149</v>
      </c>
      <c r="L925" s="2">
        <v>2662</v>
      </c>
      <c r="M925">
        <f>IF(L925&lt;&gt;"", L925, "")</f>
        <v>2662</v>
      </c>
      <c r="N925" s="5">
        <f>IF(L925&lt;&gt;"", L925*20, "")</f>
        <v>53240</v>
      </c>
      <c r="O925" s="5">
        <f>IF(F925="Rural",N925*1.1,N925)</f>
        <v>58564.000000000007</v>
      </c>
      <c r="P925" s="3">
        <v>9</v>
      </c>
    </row>
    <row r="926" spans="1:16" x14ac:dyDescent="0.25">
      <c r="A926" s="2" t="s">
        <v>27</v>
      </c>
      <c r="B926" s="2">
        <v>900013500</v>
      </c>
      <c r="C926" s="2" t="s">
        <v>154</v>
      </c>
      <c r="D926" s="2" t="s">
        <v>11</v>
      </c>
      <c r="E926" s="2" t="str">
        <f>UPPER(Padron_Establecimiento[[#This Row],[Sector]])</f>
        <v>ESTATAL</v>
      </c>
      <c r="F926" s="2" t="s">
        <v>12</v>
      </c>
      <c r="G926" s="2" t="s">
        <v>155</v>
      </c>
      <c r="H926" s="2" t="s">
        <v>156</v>
      </c>
      <c r="I926" s="2">
        <v>0</v>
      </c>
      <c r="J926" s="3" t="s">
        <v>157</v>
      </c>
      <c r="K926" s="4">
        <v>25755</v>
      </c>
      <c r="L926" s="2">
        <v>4985</v>
      </c>
      <c r="M926">
        <f>IF(L926&lt;&gt;"", L926, "")</f>
        <v>4985</v>
      </c>
      <c r="N926" s="5">
        <f>IF(L926&lt;&gt;"", L926*20, "")</f>
        <v>99700</v>
      </c>
      <c r="O926" s="5">
        <f>IF(F926="Rural",N926*1.1,N926)</f>
        <v>109670.00000000001</v>
      </c>
      <c r="P926" s="3">
        <v>3</v>
      </c>
    </row>
    <row r="927" spans="1:16" x14ac:dyDescent="0.25">
      <c r="A927" s="2" t="s">
        <v>27</v>
      </c>
      <c r="B927" s="2">
        <v>900177400</v>
      </c>
      <c r="C927" s="2" t="s">
        <v>223</v>
      </c>
      <c r="D927" s="2" t="s">
        <v>11</v>
      </c>
      <c r="E927" s="2" t="str">
        <f>UPPER(Padron_Establecimiento[[#This Row],[Sector]])</f>
        <v>ESTATAL</v>
      </c>
      <c r="F927" s="2" t="s">
        <v>23</v>
      </c>
      <c r="G927" s="2" t="s">
        <v>224</v>
      </c>
      <c r="H927" s="2" t="s">
        <v>225</v>
      </c>
      <c r="I927" s="2">
        <v>381</v>
      </c>
      <c r="J927" s="3" t="s">
        <v>226</v>
      </c>
      <c r="K927" s="4">
        <v>34338</v>
      </c>
      <c r="L927" s="2">
        <v>3557</v>
      </c>
      <c r="M927">
        <f>IF(L927&lt;&gt;"", L927, "")</f>
        <v>3557</v>
      </c>
      <c r="N927" s="5">
        <f>IF(L927&lt;&gt;"", L927*20, "")</f>
        <v>71140</v>
      </c>
      <c r="O927" s="5">
        <f>IF(F927="Rural",N927*1.1,N927)</f>
        <v>71140</v>
      </c>
      <c r="P927" s="3">
        <v>6</v>
      </c>
    </row>
    <row r="928" spans="1:16" x14ac:dyDescent="0.25">
      <c r="A928" s="2" t="s">
        <v>27</v>
      </c>
      <c r="B928" s="2">
        <v>900177657</v>
      </c>
      <c r="C928" s="2" t="s">
        <v>231</v>
      </c>
      <c r="D928" s="2" t="s">
        <v>11</v>
      </c>
      <c r="E928" s="2" t="str">
        <f>UPPER(Padron_Establecimiento[[#This Row],[Sector]])</f>
        <v>ESTATAL</v>
      </c>
      <c r="F928" s="2" t="s">
        <v>23</v>
      </c>
      <c r="G928" s="2" t="s">
        <v>232</v>
      </c>
      <c r="H928" s="2" t="s">
        <v>233</v>
      </c>
      <c r="I928" s="2">
        <v>3865</v>
      </c>
      <c r="J928" s="3" t="s">
        <v>234</v>
      </c>
      <c r="K928" s="4">
        <v>30582</v>
      </c>
      <c r="L928" s="2">
        <v>2770</v>
      </c>
      <c r="M928">
        <f>IF(L928&lt;&gt;"", L928, "")</f>
        <v>2770</v>
      </c>
      <c r="N928" s="5">
        <f>IF(L928&lt;&gt;"", L928*20, "")</f>
        <v>55400</v>
      </c>
      <c r="O928" s="5">
        <f>IF(F928="Rural",N928*1.1,N928)</f>
        <v>55400</v>
      </c>
      <c r="P928" s="3">
        <v>3</v>
      </c>
    </row>
    <row r="929" spans="1:16" x14ac:dyDescent="0.25">
      <c r="A929" s="2" t="s">
        <v>27</v>
      </c>
      <c r="B929" s="2">
        <v>900063800</v>
      </c>
      <c r="C929" s="2" t="s">
        <v>459</v>
      </c>
      <c r="D929" s="2" t="s">
        <v>11</v>
      </c>
      <c r="E929" s="2" t="str">
        <f>UPPER(Padron_Establecimiento[[#This Row],[Sector]])</f>
        <v>ESTATAL</v>
      </c>
      <c r="F929" s="2" t="s">
        <v>12</v>
      </c>
      <c r="G929" s="2" t="s">
        <v>460</v>
      </c>
      <c r="H929" s="2" t="s">
        <v>461</v>
      </c>
      <c r="I929" s="2">
        <v>0</v>
      </c>
      <c r="J929" s="3" t="s">
        <v>212</v>
      </c>
      <c r="K929" s="4">
        <v>21386</v>
      </c>
      <c r="L929" s="2">
        <v>2232</v>
      </c>
      <c r="M929">
        <f>IF(L929&lt;&gt;"", L929, "")</f>
        <v>2232</v>
      </c>
      <c r="N929" s="5">
        <f>IF(L929&lt;&gt;"", L929*20, "")</f>
        <v>44640</v>
      </c>
      <c r="O929" s="5">
        <f>IF(F929="Rural",N929*1.1,N929)</f>
        <v>49104.000000000007</v>
      </c>
      <c r="P929" s="3">
        <v>7</v>
      </c>
    </row>
    <row r="930" spans="1:16" x14ac:dyDescent="0.25">
      <c r="A930" s="2" t="s">
        <v>27</v>
      </c>
      <c r="B930" s="2">
        <v>900083800</v>
      </c>
      <c r="C930" s="2" t="s">
        <v>513</v>
      </c>
      <c r="D930" s="2" t="s">
        <v>11</v>
      </c>
      <c r="E930" s="2" t="str">
        <f>UPPER(Padron_Establecimiento[[#This Row],[Sector]])</f>
        <v>ESTATAL</v>
      </c>
      <c r="F930" s="2" t="s">
        <v>12</v>
      </c>
      <c r="G930" s="2" t="s">
        <v>514</v>
      </c>
      <c r="H930" s="2" t="s">
        <v>461</v>
      </c>
      <c r="I930" s="2"/>
      <c r="J930" s="3" t="s">
        <v>515</v>
      </c>
      <c r="K930" s="4">
        <v>32897</v>
      </c>
      <c r="L930" s="2">
        <v>4871</v>
      </c>
      <c r="M930">
        <f>IF(L930&lt;&gt;"", L930, "")</f>
        <v>4871</v>
      </c>
      <c r="N930" s="5">
        <f>IF(L930&lt;&gt;"", L930*20, "")</f>
        <v>97420</v>
      </c>
      <c r="O930" s="5">
        <f>IF(F930="Rural",N930*1.1,N930)</f>
        <v>107162.00000000001</v>
      </c>
      <c r="P930" s="3">
        <v>6</v>
      </c>
    </row>
    <row r="931" spans="1:16" x14ac:dyDescent="0.25">
      <c r="A931" s="2" t="s">
        <v>27</v>
      </c>
      <c r="B931" s="2">
        <v>900083300</v>
      </c>
      <c r="C931" s="2" t="s">
        <v>567</v>
      </c>
      <c r="D931" s="2" t="s">
        <v>11</v>
      </c>
      <c r="E931" s="2" t="str">
        <f>UPPER(Padron_Establecimiento[[#This Row],[Sector]])</f>
        <v>ESTATAL</v>
      </c>
      <c r="F931" s="2" t="s">
        <v>12</v>
      </c>
      <c r="G931" s="2" t="s">
        <v>568</v>
      </c>
      <c r="H931" s="2" t="s">
        <v>569</v>
      </c>
      <c r="I931" s="2"/>
      <c r="J931" s="3" t="s">
        <v>15</v>
      </c>
      <c r="K931" s="4">
        <v>25361</v>
      </c>
      <c r="L931" s="2">
        <v>4981</v>
      </c>
      <c r="M931">
        <f>IF(L931&lt;&gt;"", L931, "")</f>
        <v>4981</v>
      </c>
      <c r="N931" s="5">
        <f>IF(L931&lt;&gt;"", L931*20, "")</f>
        <v>99620</v>
      </c>
      <c r="O931" s="5">
        <f>IF(F931="Rural",N931*1.1,N931)</f>
        <v>109582.00000000001</v>
      </c>
      <c r="P931" s="3">
        <v>5</v>
      </c>
    </row>
    <row r="932" spans="1:16" x14ac:dyDescent="0.25">
      <c r="A932" s="2" t="s">
        <v>27</v>
      </c>
      <c r="B932" s="2">
        <v>900042400</v>
      </c>
      <c r="C932" s="2" t="s">
        <v>809</v>
      </c>
      <c r="D932" s="2" t="s">
        <v>11</v>
      </c>
      <c r="E932" s="2" t="str">
        <f>UPPER(Padron_Establecimiento[[#This Row],[Sector]])</f>
        <v>ESTATAL</v>
      </c>
      <c r="F932" s="2" t="s">
        <v>23</v>
      </c>
      <c r="G932" s="2" t="s">
        <v>810</v>
      </c>
      <c r="H932" s="2" t="s">
        <v>225</v>
      </c>
      <c r="I932" s="2">
        <v>381</v>
      </c>
      <c r="J932" s="3" t="s">
        <v>811</v>
      </c>
      <c r="K932" s="4">
        <v>27912</v>
      </c>
      <c r="L932" s="2">
        <v>4674</v>
      </c>
      <c r="M932">
        <f>IF(L932&lt;&gt;"", L932, "")</f>
        <v>4674</v>
      </c>
      <c r="N932" s="5">
        <f>IF(L932&lt;&gt;"", L932*20, "")</f>
        <v>93480</v>
      </c>
      <c r="O932" s="5">
        <f>IF(F932="Rural",N932*1.1,N932)</f>
        <v>93480</v>
      </c>
      <c r="P932" s="3">
        <v>8</v>
      </c>
    </row>
    <row r="933" spans="1:16" x14ac:dyDescent="0.25">
      <c r="A933" s="2" t="s">
        <v>27</v>
      </c>
      <c r="B933" s="2">
        <v>900006200</v>
      </c>
      <c r="C933" s="2" t="s">
        <v>846</v>
      </c>
      <c r="D933" s="2" t="s">
        <v>11</v>
      </c>
      <c r="E933" s="2" t="str">
        <f>UPPER(Padron_Establecimiento[[#This Row],[Sector]])</f>
        <v>ESTATAL</v>
      </c>
      <c r="F933" s="2" t="s">
        <v>12</v>
      </c>
      <c r="G933" s="2" t="s">
        <v>847</v>
      </c>
      <c r="H933" s="2" t="s">
        <v>461</v>
      </c>
      <c r="I933" s="2">
        <v>0</v>
      </c>
      <c r="J933" s="3" t="s">
        <v>848</v>
      </c>
      <c r="K933" s="4">
        <v>22674</v>
      </c>
      <c r="L933" s="2">
        <v>1606</v>
      </c>
      <c r="M933">
        <f>IF(L933&lt;&gt;"", L933, "")</f>
        <v>1606</v>
      </c>
      <c r="N933" s="5">
        <f>IF(L933&lt;&gt;"", L933*20, "")</f>
        <v>32120</v>
      </c>
      <c r="O933" s="5">
        <f>IF(F933="Rural",N933*1.1,N933)</f>
        <v>35332</v>
      </c>
      <c r="P933" s="3">
        <v>3</v>
      </c>
    </row>
    <row r="934" spans="1:16" x14ac:dyDescent="0.25">
      <c r="A934" s="2" t="s">
        <v>27</v>
      </c>
      <c r="B934" s="2">
        <v>900028300</v>
      </c>
      <c r="C934" s="2" t="s">
        <v>933</v>
      </c>
      <c r="D934" s="2" t="s">
        <v>11</v>
      </c>
      <c r="E934" s="2" t="str">
        <f>UPPER(Padron_Establecimiento[[#This Row],[Sector]])</f>
        <v>ESTATAL</v>
      </c>
      <c r="F934" s="2" t="s">
        <v>12</v>
      </c>
      <c r="G934" s="2" t="s">
        <v>934</v>
      </c>
      <c r="H934" s="2" t="s">
        <v>233</v>
      </c>
      <c r="I934" s="2"/>
      <c r="J934" s="3" t="s">
        <v>15</v>
      </c>
      <c r="K934" s="4">
        <v>34903</v>
      </c>
      <c r="L934" s="2">
        <v>1815</v>
      </c>
      <c r="M934">
        <f>IF(L934&lt;&gt;"", L934, "")</f>
        <v>1815</v>
      </c>
      <c r="N934" s="5">
        <f>IF(L934&lt;&gt;"", L934*20, "")</f>
        <v>36300</v>
      </c>
      <c r="O934" s="5">
        <f>IF(F934="Rural",N934*1.1,N934)</f>
        <v>39930</v>
      </c>
      <c r="P934" s="3">
        <v>7</v>
      </c>
    </row>
    <row r="935" spans="1:16" x14ac:dyDescent="0.25">
      <c r="A935" s="2" t="s">
        <v>27</v>
      </c>
      <c r="B935" s="2">
        <v>900219900</v>
      </c>
      <c r="C935" s="2" t="s">
        <v>982</v>
      </c>
      <c r="D935" s="2" t="s">
        <v>11</v>
      </c>
      <c r="E935" s="2" t="str">
        <f>UPPER(Padron_Establecimiento[[#This Row],[Sector]])</f>
        <v>ESTATAL</v>
      </c>
      <c r="F935" s="2" t="s">
        <v>12</v>
      </c>
      <c r="G935" s="2" t="s">
        <v>983</v>
      </c>
      <c r="H935" s="2" t="s">
        <v>984</v>
      </c>
      <c r="I935" s="2">
        <v>381</v>
      </c>
      <c r="J935" s="3" t="s">
        <v>15</v>
      </c>
      <c r="K935" s="4">
        <v>31289</v>
      </c>
      <c r="L935" s="2">
        <v>2910</v>
      </c>
      <c r="M935">
        <f>IF(L935&lt;&gt;"", L935, "")</f>
        <v>2910</v>
      </c>
      <c r="N935" s="5">
        <f>IF(L935&lt;&gt;"", L935*20, "")</f>
        <v>58200</v>
      </c>
      <c r="O935" s="5">
        <f>IF(F935="Rural",N935*1.1,N935)</f>
        <v>64020.000000000007</v>
      </c>
      <c r="P935" s="3">
        <v>9</v>
      </c>
    </row>
    <row r="936" spans="1:16" x14ac:dyDescent="0.25">
      <c r="A936" s="2" t="s">
        <v>27</v>
      </c>
      <c r="B936" s="2">
        <v>900220600</v>
      </c>
      <c r="C936" s="2" t="s">
        <v>1063</v>
      </c>
      <c r="D936" s="2" t="s">
        <v>11</v>
      </c>
      <c r="E936" s="2" t="str">
        <f>UPPER(Padron_Establecimiento[[#This Row],[Sector]])</f>
        <v>ESTATAL</v>
      </c>
      <c r="F936" s="2" t="s">
        <v>23</v>
      </c>
      <c r="G936" s="2" t="s">
        <v>1064</v>
      </c>
      <c r="H936" s="2" t="s">
        <v>1065</v>
      </c>
      <c r="I936" s="2"/>
      <c r="J936" s="3" t="s">
        <v>15</v>
      </c>
      <c r="K936" s="4">
        <v>22181</v>
      </c>
      <c r="L936" s="2">
        <v>2061</v>
      </c>
      <c r="M936">
        <f>IF(L936&lt;&gt;"", L936, "")</f>
        <v>2061</v>
      </c>
      <c r="N936" s="5">
        <f>IF(L936&lt;&gt;"", L936*20, "")</f>
        <v>41220</v>
      </c>
      <c r="O936" s="5">
        <f>IF(F936="Rural",N936*1.1,N936)</f>
        <v>41220</v>
      </c>
      <c r="P936" s="3">
        <v>3</v>
      </c>
    </row>
    <row r="937" spans="1:16" x14ac:dyDescent="0.25">
      <c r="A937" s="2" t="s">
        <v>27</v>
      </c>
      <c r="B937" s="2">
        <v>900066600</v>
      </c>
      <c r="C937" s="2" t="s">
        <v>1069</v>
      </c>
      <c r="D937" s="2" t="s">
        <v>11</v>
      </c>
      <c r="E937" s="2" t="str">
        <f>UPPER(Padron_Establecimiento[[#This Row],[Sector]])</f>
        <v>ESTATAL</v>
      </c>
      <c r="F937" s="2" t="s">
        <v>12</v>
      </c>
      <c r="G937" s="2" t="s">
        <v>1070</v>
      </c>
      <c r="H937" s="2" t="s">
        <v>1071</v>
      </c>
      <c r="I937" s="2"/>
      <c r="J937" s="3" t="s">
        <v>15</v>
      </c>
      <c r="K937" s="4">
        <v>34752</v>
      </c>
      <c r="L937" s="2">
        <v>4521</v>
      </c>
      <c r="M937">
        <f>IF(L937&lt;&gt;"", L937, "")</f>
        <v>4521</v>
      </c>
      <c r="N937" s="5">
        <f>IF(L937&lt;&gt;"", L937*20, "")</f>
        <v>90420</v>
      </c>
      <c r="O937" s="5">
        <f>IF(F937="Rural",N937*1.1,N937)</f>
        <v>99462.000000000015</v>
      </c>
      <c r="P937" s="3">
        <v>5</v>
      </c>
    </row>
    <row r="938" spans="1:16" x14ac:dyDescent="0.25">
      <c r="A938" s="2" t="s">
        <v>27</v>
      </c>
      <c r="B938" s="2">
        <v>900060200</v>
      </c>
      <c r="C938" s="2" t="s">
        <v>1101</v>
      </c>
      <c r="D938" s="2" t="s">
        <v>11</v>
      </c>
      <c r="E938" s="2" t="str">
        <f>UPPER(Padron_Establecimiento[[#This Row],[Sector]])</f>
        <v>ESTATAL</v>
      </c>
      <c r="F938" s="2" t="s">
        <v>23</v>
      </c>
      <c r="G938" s="2" t="s">
        <v>1102</v>
      </c>
      <c r="H938" s="2" t="s">
        <v>1103</v>
      </c>
      <c r="I938" s="2"/>
      <c r="J938" s="3" t="s">
        <v>1104</v>
      </c>
      <c r="K938" s="4">
        <v>24394</v>
      </c>
      <c r="L938" s="2">
        <v>4401</v>
      </c>
      <c r="M938">
        <f>IF(L938&lt;&gt;"", L938, "")</f>
        <v>4401</v>
      </c>
      <c r="N938" s="5">
        <f>IF(L938&lt;&gt;"", L938*20, "")</f>
        <v>88020</v>
      </c>
      <c r="O938" s="5">
        <f>IF(F938="Rural",N938*1.1,N938)</f>
        <v>88020</v>
      </c>
      <c r="P938" s="3">
        <v>5</v>
      </c>
    </row>
    <row r="939" spans="1:16" x14ac:dyDescent="0.25">
      <c r="A939" s="2" t="s">
        <v>27</v>
      </c>
      <c r="B939" s="2">
        <v>900205900</v>
      </c>
      <c r="C939" s="2" t="s">
        <v>1221</v>
      </c>
      <c r="D939" s="2" t="s">
        <v>11</v>
      </c>
      <c r="E939" s="2" t="str">
        <f>UPPER(Padron_Establecimiento[[#This Row],[Sector]])</f>
        <v>ESTATAL</v>
      </c>
      <c r="F939" s="2" t="s">
        <v>23</v>
      </c>
      <c r="G939" s="2" t="s">
        <v>1222</v>
      </c>
      <c r="H939" s="2" t="s">
        <v>1103</v>
      </c>
      <c r="I939" s="2">
        <v>381</v>
      </c>
      <c r="J939" s="3" t="s">
        <v>1223</v>
      </c>
      <c r="K939" s="4">
        <v>27290</v>
      </c>
      <c r="L939" s="2">
        <v>4360</v>
      </c>
      <c r="M939">
        <f>IF(L939&lt;&gt;"", L939, "")</f>
        <v>4360</v>
      </c>
      <c r="N939" s="5">
        <f>IF(L939&lt;&gt;"", L939*20, "")</f>
        <v>87200</v>
      </c>
      <c r="O939" s="5">
        <f>IF(F939="Rural",N939*1.1,N939)</f>
        <v>87200</v>
      </c>
      <c r="P939" s="3">
        <v>10</v>
      </c>
    </row>
    <row r="940" spans="1:16" x14ac:dyDescent="0.25">
      <c r="A940" s="2" t="s">
        <v>27</v>
      </c>
      <c r="B940" s="2">
        <v>900020500</v>
      </c>
      <c r="C940" s="2" t="s">
        <v>1282</v>
      </c>
      <c r="D940" s="2" t="s">
        <v>11</v>
      </c>
      <c r="E940" s="2" t="str">
        <f>UPPER(Padron_Establecimiento[[#This Row],[Sector]])</f>
        <v>ESTATAL</v>
      </c>
      <c r="F940" s="2" t="s">
        <v>12</v>
      </c>
      <c r="G940" s="2" t="s">
        <v>1283</v>
      </c>
      <c r="H940" s="2" t="s">
        <v>1284</v>
      </c>
      <c r="I940" s="2">
        <v>0</v>
      </c>
      <c r="J940" s="3" t="s">
        <v>1285</v>
      </c>
      <c r="K940" s="4">
        <v>21261</v>
      </c>
      <c r="L940" s="2">
        <v>3243</v>
      </c>
      <c r="M940">
        <f>IF(L940&lt;&gt;"", L940, "")</f>
        <v>3243</v>
      </c>
      <c r="N940" s="5">
        <f>IF(L940&lt;&gt;"", L940*20, "")</f>
        <v>64860</v>
      </c>
      <c r="O940" s="5">
        <f>IF(F940="Rural",N940*1.1,N940)</f>
        <v>71346</v>
      </c>
      <c r="P940" s="3">
        <v>8</v>
      </c>
    </row>
    <row r="941" spans="1:16" x14ac:dyDescent="0.25">
      <c r="A941" s="2" t="s">
        <v>27</v>
      </c>
      <c r="B941" s="2">
        <v>900047300</v>
      </c>
      <c r="C941" s="2" t="s">
        <v>1344</v>
      </c>
      <c r="D941" s="2" t="s">
        <v>11</v>
      </c>
      <c r="E941" s="2" t="str">
        <f>UPPER(Padron_Establecimiento[[#This Row],[Sector]])</f>
        <v>ESTATAL</v>
      </c>
      <c r="F941" s="2" t="s">
        <v>12</v>
      </c>
      <c r="G941" s="2" t="s">
        <v>1345</v>
      </c>
      <c r="H941" s="2" t="s">
        <v>1346</v>
      </c>
      <c r="I941" s="2"/>
      <c r="J941" s="3" t="s">
        <v>15</v>
      </c>
      <c r="K941" s="4">
        <v>28867</v>
      </c>
      <c r="L941" s="2">
        <v>1677</v>
      </c>
      <c r="M941">
        <f>IF(L941&lt;&gt;"", L941, "")</f>
        <v>1677</v>
      </c>
      <c r="N941" s="5">
        <f>IF(L941&lt;&gt;"", L941*20, "")</f>
        <v>33540</v>
      </c>
      <c r="O941" s="5">
        <f>IF(F941="Rural",N941*1.1,N941)</f>
        <v>36894</v>
      </c>
      <c r="P941" s="3">
        <v>7</v>
      </c>
    </row>
    <row r="942" spans="1:16" x14ac:dyDescent="0.25">
      <c r="A942" s="2" t="s">
        <v>27</v>
      </c>
      <c r="B942" s="2">
        <v>900070900</v>
      </c>
      <c r="C942" s="2" t="s">
        <v>1465</v>
      </c>
      <c r="D942" s="2" t="s">
        <v>11</v>
      </c>
      <c r="E942" s="2" t="str">
        <f>UPPER(Padron_Establecimiento[[#This Row],[Sector]])</f>
        <v>ESTATAL</v>
      </c>
      <c r="F942" s="2" t="s">
        <v>23</v>
      </c>
      <c r="G942" s="2" t="s">
        <v>1466</v>
      </c>
      <c r="H942" s="2" t="s">
        <v>1467</v>
      </c>
      <c r="I942" s="2"/>
      <c r="J942" s="3" t="s">
        <v>1468</v>
      </c>
      <c r="K942" s="4">
        <v>29538</v>
      </c>
      <c r="L942" s="2">
        <v>3741</v>
      </c>
      <c r="M942">
        <f>IF(L942&lt;&gt;"", L942, "")</f>
        <v>3741</v>
      </c>
      <c r="N942" s="5">
        <f>IF(L942&lt;&gt;"", L942*20, "")</f>
        <v>74820</v>
      </c>
      <c r="O942" s="5">
        <f>IF(F942="Rural",N942*1.1,N942)</f>
        <v>74820</v>
      </c>
      <c r="P942" s="3">
        <v>9</v>
      </c>
    </row>
    <row r="943" spans="1:16" x14ac:dyDescent="0.25">
      <c r="A943" s="2" t="s">
        <v>27</v>
      </c>
      <c r="B943" s="2">
        <v>900003400</v>
      </c>
      <c r="C943" s="2" t="s">
        <v>1487</v>
      </c>
      <c r="D943" s="2" t="s">
        <v>11</v>
      </c>
      <c r="E943" s="2" t="str">
        <f>UPPER(Padron_Establecimiento[[#This Row],[Sector]])</f>
        <v>ESTATAL</v>
      </c>
      <c r="F943" s="2" t="s">
        <v>12</v>
      </c>
      <c r="G943" s="2" t="s">
        <v>1488</v>
      </c>
      <c r="H943" s="2" t="s">
        <v>1489</v>
      </c>
      <c r="I943" s="2">
        <v>0</v>
      </c>
      <c r="J943" s="3" t="s">
        <v>1490</v>
      </c>
      <c r="K943" s="4">
        <v>23541</v>
      </c>
      <c r="L943" s="2">
        <v>4898</v>
      </c>
      <c r="M943">
        <f>IF(L943&lt;&gt;"", L943, "")</f>
        <v>4898</v>
      </c>
      <c r="N943" s="5">
        <f>IF(L943&lt;&gt;"", L943*20, "")</f>
        <v>97960</v>
      </c>
      <c r="O943" s="5">
        <f>IF(F943="Rural",N943*1.1,N943)</f>
        <v>107756.00000000001</v>
      </c>
      <c r="P943" s="3">
        <v>4</v>
      </c>
    </row>
    <row r="944" spans="1:16" x14ac:dyDescent="0.25">
      <c r="A944" s="2" t="s">
        <v>27</v>
      </c>
      <c r="B944" s="2">
        <v>900039100</v>
      </c>
      <c r="C944" s="2" t="s">
        <v>1587</v>
      </c>
      <c r="D944" s="2" t="s">
        <v>11</v>
      </c>
      <c r="E944" s="2" t="str">
        <f>UPPER(Padron_Establecimiento[[#This Row],[Sector]])</f>
        <v>ESTATAL</v>
      </c>
      <c r="F944" s="2" t="s">
        <v>23</v>
      </c>
      <c r="G944" s="2" t="s">
        <v>1588</v>
      </c>
      <c r="H944" s="2" t="s">
        <v>1589</v>
      </c>
      <c r="I944" s="2"/>
      <c r="J944" s="3" t="s">
        <v>1590</v>
      </c>
      <c r="K944" s="4">
        <v>30703</v>
      </c>
      <c r="L944" s="2">
        <v>3704</v>
      </c>
      <c r="M944">
        <f>IF(L944&lt;&gt;"", L944, "")</f>
        <v>3704</v>
      </c>
      <c r="N944" s="5">
        <f>IF(L944&lt;&gt;"", L944*20, "")</f>
        <v>74080</v>
      </c>
      <c r="O944" s="5">
        <f>IF(F944="Rural",N944*1.1,N944)</f>
        <v>74080</v>
      </c>
      <c r="P944" s="3">
        <v>9</v>
      </c>
    </row>
    <row r="945" spans="1:16" x14ac:dyDescent="0.25">
      <c r="A945" s="2" t="s">
        <v>27</v>
      </c>
      <c r="B945" s="2">
        <v>900177752</v>
      </c>
      <c r="C945" s="2" t="s">
        <v>1651</v>
      </c>
      <c r="D945" s="2" t="s">
        <v>11</v>
      </c>
      <c r="E945" s="2" t="str">
        <f>UPPER(Padron_Establecimiento[[#This Row],[Sector]])</f>
        <v>ESTATAL</v>
      </c>
      <c r="F945" s="2" t="s">
        <v>23</v>
      </c>
      <c r="G945" s="2" t="s">
        <v>1652</v>
      </c>
      <c r="H945" s="2" t="s">
        <v>1071</v>
      </c>
      <c r="I945" s="2">
        <v>381</v>
      </c>
      <c r="J945" s="3" t="s">
        <v>1653</v>
      </c>
      <c r="K945" s="4">
        <v>24688</v>
      </c>
      <c r="L945" s="2">
        <v>2981</v>
      </c>
      <c r="M945">
        <f>IF(L945&lt;&gt;"", L945, "")</f>
        <v>2981</v>
      </c>
      <c r="N945" s="5">
        <f>IF(L945&lt;&gt;"", L945*20, "")</f>
        <v>59620</v>
      </c>
      <c r="O945" s="5">
        <f>IF(F945="Rural",N945*1.1,N945)</f>
        <v>59620</v>
      </c>
      <c r="P945" s="3">
        <v>7</v>
      </c>
    </row>
    <row r="946" spans="1:16" x14ac:dyDescent="0.25">
      <c r="A946" s="2" t="s">
        <v>27</v>
      </c>
      <c r="B946" s="2">
        <v>900225600</v>
      </c>
      <c r="C946" s="2" t="s">
        <v>1680</v>
      </c>
      <c r="D946" s="2" t="s">
        <v>11</v>
      </c>
      <c r="E946" s="2" t="str">
        <f>UPPER(Padron_Establecimiento[[#This Row],[Sector]])</f>
        <v>ESTATAL</v>
      </c>
      <c r="F946" s="2" t="s">
        <v>23</v>
      </c>
      <c r="G946" s="2" t="s">
        <v>1681</v>
      </c>
      <c r="H946" s="2" t="s">
        <v>1682</v>
      </c>
      <c r="I946" s="2">
        <v>381</v>
      </c>
      <c r="J946" s="3" t="s">
        <v>1683</v>
      </c>
      <c r="K946" s="4">
        <v>22796</v>
      </c>
      <c r="L946" s="2">
        <v>2520</v>
      </c>
      <c r="M946">
        <f>IF(L946&lt;&gt;"", L946, "")</f>
        <v>2520</v>
      </c>
      <c r="N946" s="5">
        <f>IF(L946&lt;&gt;"", L946*20, "")</f>
        <v>50400</v>
      </c>
      <c r="O946" s="5">
        <f>IF(F946="Rural",N946*1.1,N946)</f>
        <v>50400</v>
      </c>
      <c r="P946" s="3">
        <v>9</v>
      </c>
    </row>
    <row r="947" spans="1:16" x14ac:dyDescent="0.25">
      <c r="A947" s="2" t="s">
        <v>27</v>
      </c>
      <c r="B947" s="2">
        <v>900159100</v>
      </c>
      <c r="C947" s="2" t="s">
        <v>1823</v>
      </c>
      <c r="D947" s="2" t="s">
        <v>11</v>
      </c>
      <c r="E947" s="2" t="str">
        <f>UPPER(Padron_Establecimiento[[#This Row],[Sector]])</f>
        <v>ESTATAL</v>
      </c>
      <c r="F947" s="2" t="s">
        <v>23</v>
      </c>
      <c r="G947" s="2" t="s">
        <v>1824</v>
      </c>
      <c r="H947" s="2" t="s">
        <v>1825</v>
      </c>
      <c r="I947" s="2">
        <v>0</v>
      </c>
      <c r="J947" s="3" t="s">
        <v>212</v>
      </c>
      <c r="K947" s="4">
        <v>34156</v>
      </c>
      <c r="L947" s="2">
        <v>2473</v>
      </c>
      <c r="M947">
        <f>IF(L947&lt;&gt;"", L947, "")</f>
        <v>2473</v>
      </c>
      <c r="N947" s="5">
        <f>IF(L947&lt;&gt;"", L947*20, "")</f>
        <v>49460</v>
      </c>
      <c r="O947" s="5">
        <f>IF(F947="Rural",N947*1.1,N947)</f>
        <v>49460</v>
      </c>
      <c r="P947" s="3">
        <v>6</v>
      </c>
    </row>
    <row r="948" spans="1:16" x14ac:dyDescent="0.25">
      <c r="A948" s="2" t="s">
        <v>27</v>
      </c>
      <c r="B948" s="2">
        <v>900078900</v>
      </c>
      <c r="C948" s="2" t="s">
        <v>1845</v>
      </c>
      <c r="D948" s="2" t="s">
        <v>11</v>
      </c>
      <c r="E948" s="2" t="str">
        <f>UPPER(Padron_Establecimiento[[#This Row],[Sector]])</f>
        <v>ESTATAL</v>
      </c>
      <c r="F948" s="2" t="s">
        <v>23</v>
      </c>
      <c r="G948" s="2" t="s">
        <v>1846</v>
      </c>
      <c r="H948" s="2" t="s">
        <v>225</v>
      </c>
      <c r="I948" s="2"/>
      <c r="J948" s="3" t="s">
        <v>1847</v>
      </c>
      <c r="K948" s="4">
        <v>24683</v>
      </c>
      <c r="L948" s="2">
        <v>4220</v>
      </c>
      <c r="M948">
        <f>IF(L948&lt;&gt;"", L948, "")</f>
        <v>4220</v>
      </c>
      <c r="N948" s="5">
        <f>IF(L948&lt;&gt;"", L948*20, "")</f>
        <v>84400</v>
      </c>
      <c r="O948" s="5">
        <f>IF(F948="Rural",N948*1.1,N948)</f>
        <v>84400</v>
      </c>
      <c r="P948" s="3">
        <v>10</v>
      </c>
    </row>
    <row r="949" spans="1:16" x14ac:dyDescent="0.25">
      <c r="A949" s="2" t="s">
        <v>27</v>
      </c>
      <c r="B949" s="2">
        <v>900040900</v>
      </c>
      <c r="C949" s="2" t="s">
        <v>1967</v>
      </c>
      <c r="D949" s="2" t="s">
        <v>11</v>
      </c>
      <c r="E949" s="2" t="str">
        <f>UPPER(Padron_Establecimiento[[#This Row],[Sector]])</f>
        <v>ESTATAL</v>
      </c>
      <c r="F949" s="2" t="s">
        <v>12</v>
      </c>
      <c r="G949" s="2" t="s">
        <v>1968</v>
      </c>
      <c r="H949" s="2" t="s">
        <v>1969</v>
      </c>
      <c r="I949" s="2"/>
      <c r="J949" s="3" t="s">
        <v>15</v>
      </c>
      <c r="K949" s="4">
        <v>20982</v>
      </c>
      <c r="L949" s="2">
        <v>1810</v>
      </c>
      <c r="M949">
        <f>IF(L949&lt;&gt;"", L949, "")</f>
        <v>1810</v>
      </c>
      <c r="N949" s="5">
        <f>IF(L949&lt;&gt;"", L949*20, "")</f>
        <v>36200</v>
      </c>
      <c r="O949" s="5">
        <f>IF(F949="Rural",N949*1.1,N949)</f>
        <v>39820</v>
      </c>
      <c r="P949" s="3">
        <v>7</v>
      </c>
    </row>
    <row r="950" spans="1:16" x14ac:dyDescent="0.25">
      <c r="A950" s="2" t="s">
        <v>27</v>
      </c>
      <c r="B950" s="2">
        <v>900177971</v>
      </c>
      <c r="C950" s="2" t="s">
        <v>1973</v>
      </c>
      <c r="D950" s="2" t="s">
        <v>11</v>
      </c>
      <c r="E950" s="2" t="str">
        <f>UPPER(Padron_Establecimiento[[#This Row],[Sector]])</f>
        <v>ESTATAL</v>
      </c>
      <c r="F950" s="2" t="s">
        <v>23</v>
      </c>
      <c r="G950" s="2" t="s">
        <v>1974</v>
      </c>
      <c r="H950" s="2" t="s">
        <v>1975</v>
      </c>
      <c r="I950" s="2">
        <v>3865</v>
      </c>
      <c r="J950" s="3" t="s">
        <v>1976</v>
      </c>
      <c r="K950" s="4">
        <v>21599</v>
      </c>
      <c r="L950" s="2">
        <v>2531</v>
      </c>
      <c r="M950">
        <f>IF(L950&lt;&gt;"", L950, "")</f>
        <v>2531</v>
      </c>
      <c r="N950" s="5">
        <f>IF(L950&lt;&gt;"", L950*20, "")</f>
        <v>50620</v>
      </c>
      <c r="O950" s="5">
        <f>IF(F950="Rural",N950*1.1,N950)</f>
        <v>50620</v>
      </c>
      <c r="P950" s="3">
        <v>6</v>
      </c>
    </row>
    <row r="951" spans="1:16" x14ac:dyDescent="0.25">
      <c r="A951" s="2" t="s">
        <v>27</v>
      </c>
      <c r="B951" s="2">
        <v>900083600</v>
      </c>
      <c r="C951" s="2" t="s">
        <v>2037</v>
      </c>
      <c r="D951" s="2" t="s">
        <v>11</v>
      </c>
      <c r="E951" s="2" t="str">
        <f>UPPER(Padron_Establecimiento[[#This Row],[Sector]])</f>
        <v>ESTATAL</v>
      </c>
      <c r="F951" s="2" t="s">
        <v>23</v>
      </c>
      <c r="G951" s="2" t="s">
        <v>2038</v>
      </c>
      <c r="H951" s="2" t="s">
        <v>569</v>
      </c>
      <c r="I951" s="2"/>
      <c r="J951" s="3" t="s">
        <v>2039</v>
      </c>
      <c r="K951" s="4">
        <v>21897</v>
      </c>
      <c r="L951" s="2">
        <v>2422</v>
      </c>
      <c r="M951">
        <f>IF(L951&lt;&gt;"", L951, "")</f>
        <v>2422</v>
      </c>
      <c r="N951" s="5">
        <f>IF(L951&lt;&gt;"", L951*20, "")</f>
        <v>48440</v>
      </c>
      <c r="O951" s="5">
        <f>IF(F951="Rural",N951*1.1,N951)</f>
        <v>48440</v>
      </c>
      <c r="P951" s="3">
        <v>7</v>
      </c>
    </row>
    <row r="952" spans="1:16" x14ac:dyDescent="0.25">
      <c r="A952" s="2" t="s">
        <v>27</v>
      </c>
      <c r="B952" s="2">
        <v>900224300</v>
      </c>
      <c r="C952" s="2" t="s">
        <v>2085</v>
      </c>
      <c r="D952" s="2" t="s">
        <v>11</v>
      </c>
      <c r="E952" s="2" t="str">
        <f>UPPER(Padron_Establecimiento[[#This Row],[Sector]])</f>
        <v>ESTATAL</v>
      </c>
      <c r="F952" s="2" t="s">
        <v>23</v>
      </c>
      <c r="G952" s="2" t="s">
        <v>2086</v>
      </c>
      <c r="H952" s="2" t="s">
        <v>105</v>
      </c>
      <c r="I952" s="2">
        <v>0</v>
      </c>
      <c r="J952" s="3" t="s">
        <v>212</v>
      </c>
      <c r="K952" s="4">
        <v>19104</v>
      </c>
      <c r="L952" s="2">
        <v>4915</v>
      </c>
      <c r="M952">
        <f>IF(L952&lt;&gt;"", L952, "")</f>
        <v>4915</v>
      </c>
      <c r="N952" s="5">
        <f>IF(L952&lt;&gt;"", L952*20, "")</f>
        <v>98300</v>
      </c>
      <c r="O952" s="5">
        <f>IF(F952="Rural",N952*1.1,N952)</f>
        <v>98300</v>
      </c>
      <c r="P952" s="3">
        <v>6</v>
      </c>
    </row>
    <row r="953" spans="1:16" x14ac:dyDescent="0.25">
      <c r="A953" s="2" t="s">
        <v>27</v>
      </c>
      <c r="B953" s="2">
        <v>900053300</v>
      </c>
      <c r="C953" s="2" t="s">
        <v>2101</v>
      </c>
      <c r="D953" s="2" t="s">
        <v>11</v>
      </c>
      <c r="E953" s="2" t="str">
        <f>UPPER(Padron_Establecimiento[[#This Row],[Sector]])</f>
        <v>ESTATAL</v>
      </c>
      <c r="F953" s="2" t="s">
        <v>23</v>
      </c>
      <c r="G953" s="2" t="s">
        <v>2102</v>
      </c>
      <c r="H953" s="2" t="s">
        <v>225</v>
      </c>
      <c r="I953" s="2"/>
      <c r="J953" s="3" t="s">
        <v>2103</v>
      </c>
      <c r="K953" s="4">
        <v>20221</v>
      </c>
      <c r="L953" s="2">
        <v>2827</v>
      </c>
      <c r="M953">
        <f>IF(L953&lt;&gt;"", L953, "")</f>
        <v>2827</v>
      </c>
      <c r="N953" s="5">
        <f>IF(L953&lt;&gt;"", L953*20, "")</f>
        <v>56540</v>
      </c>
      <c r="O953" s="5">
        <f>IF(F953="Rural",N953*1.1,N953)</f>
        <v>56540</v>
      </c>
      <c r="P953" s="3">
        <v>9</v>
      </c>
    </row>
    <row r="954" spans="1:16" x14ac:dyDescent="0.25">
      <c r="A954" s="2" t="s">
        <v>27</v>
      </c>
      <c r="B954" s="2">
        <v>900080400</v>
      </c>
      <c r="C954" s="2" t="s">
        <v>2117</v>
      </c>
      <c r="D954" s="2" t="s">
        <v>11</v>
      </c>
      <c r="E954" s="2" t="str">
        <f>UPPER(Padron_Establecimiento[[#This Row],[Sector]])</f>
        <v>ESTATAL</v>
      </c>
      <c r="F954" s="2" t="s">
        <v>23</v>
      </c>
      <c r="G954" s="2" t="s">
        <v>2118</v>
      </c>
      <c r="H954" s="2" t="s">
        <v>1178</v>
      </c>
      <c r="I954" s="2">
        <v>381</v>
      </c>
      <c r="J954" s="3" t="s">
        <v>2119</v>
      </c>
      <c r="K954" s="4">
        <v>22712</v>
      </c>
      <c r="L954" s="2">
        <v>3573</v>
      </c>
      <c r="M954">
        <f>IF(L954&lt;&gt;"", L954, "")</f>
        <v>3573</v>
      </c>
      <c r="N954" s="5">
        <f>IF(L954&lt;&gt;"", L954*20, "")</f>
        <v>71460</v>
      </c>
      <c r="O954" s="5">
        <f>IF(F954="Rural",N954*1.1,N954)</f>
        <v>71460</v>
      </c>
      <c r="P954" s="3">
        <v>5</v>
      </c>
    </row>
    <row r="955" spans="1:16" x14ac:dyDescent="0.25">
      <c r="A955" s="2" t="s">
        <v>27</v>
      </c>
      <c r="B955" s="2">
        <v>900207900</v>
      </c>
      <c r="C955" s="2" t="s">
        <v>2181</v>
      </c>
      <c r="D955" s="2" t="s">
        <v>11</v>
      </c>
      <c r="E955" s="2" t="str">
        <f>UPPER(Padron_Establecimiento[[#This Row],[Sector]])</f>
        <v>ESTATAL</v>
      </c>
      <c r="F955" s="2" t="s">
        <v>23</v>
      </c>
      <c r="G955" s="2" t="s">
        <v>2182</v>
      </c>
      <c r="H955" s="2" t="s">
        <v>225</v>
      </c>
      <c r="I955" s="2">
        <v>381</v>
      </c>
      <c r="J955" s="3" t="s">
        <v>2183</v>
      </c>
      <c r="K955" s="4">
        <v>29195</v>
      </c>
      <c r="L955" s="2">
        <v>4234</v>
      </c>
      <c r="M955">
        <f>IF(L955&lt;&gt;"", L955, "")</f>
        <v>4234</v>
      </c>
      <c r="N955" s="5">
        <f>IF(L955&lt;&gt;"", L955*20, "")</f>
        <v>84680</v>
      </c>
      <c r="O955" s="5">
        <f>IF(F955="Rural",N955*1.1,N955)</f>
        <v>84680</v>
      </c>
      <c r="P955" s="3">
        <v>8</v>
      </c>
    </row>
    <row r="956" spans="1:16" x14ac:dyDescent="0.25">
      <c r="A956" s="2" t="s">
        <v>27</v>
      </c>
      <c r="B956" s="2">
        <v>900098300</v>
      </c>
      <c r="C956" s="2" t="s">
        <v>2191</v>
      </c>
      <c r="D956" s="2" t="s">
        <v>11</v>
      </c>
      <c r="E956" s="2" t="str">
        <f>UPPER(Padron_Establecimiento[[#This Row],[Sector]])</f>
        <v>ESTATAL</v>
      </c>
      <c r="F956" s="2" t="s">
        <v>12</v>
      </c>
      <c r="G956" s="2" t="s">
        <v>2192</v>
      </c>
      <c r="H956" s="2" t="s">
        <v>2193</v>
      </c>
      <c r="I956" s="2">
        <v>0</v>
      </c>
      <c r="J956" s="3" t="s">
        <v>2194</v>
      </c>
      <c r="K956" s="4">
        <v>20408</v>
      </c>
      <c r="L956" s="2">
        <v>4925</v>
      </c>
      <c r="M956">
        <f>IF(L956&lt;&gt;"", L956, "")</f>
        <v>4925</v>
      </c>
      <c r="N956" s="5">
        <f>IF(L956&lt;&gt;"", L956*20, "")</f>
        <v>98500</v>
      </c>
      <c r="O956" s="5">
        <f>IF(F956="Rural",N956*1.1,N956)</f>
        <v>108350.00000000001</v>
      </c>
      <c r="P956" s="3">
        <v>9</v>
      </c>
    </row>
    <row r="957" spans="1:16" x14ac:dyDescent="0.25">
      <c r="A957" s="2" t="s">
        <v>27</v>
      </c>
      <c r="B957" s="2">
        <v>900177504</v>
      </c>
      <c r="C957" s="2" t="s">
        <v>2285</v>
      </c>
      <c r="D957" s="2" t="s">
        <v>11</v>
      </c>
      <c r="E957" s="2" t="str">
        <f>UPPER(Padron_Establecimiento[[#This Row],[Sector]])</f>
        <v>ESTATAL</v>
      </c>
      <c r="F957" s="2" t="s">
        <v>12</v>
      </c>
      <c r="G957" s="2" t="s">
        <v>2286</v>
      </c>
      <c r="H957" s="2" t="s">
        <v>2287</v>
      </c>
      <c r="I957" s="2">
        <v>381</v>
      </c>
      <c r="J957" s="3" t="s">
        <v>2288</v>
      </c>
      <c r="K957" s="4">
        <v>34482</v>
      </c>
      <c r="L957" s="2">
        <v>4954</v>
      </c>
      <c r="M957">
        <f>IF(L957&lt;&gt;"", L957, "")</f>
        <v>4954</v>
      </c>
      <c r="N957" s="5">
        <f>IF(L957&lt;&gt;"", L957*20, "")</f>
        <v>99080</v>
      </c>
      <c r="O957" s="5">
        <f>IF(F957="Rural",N957*1.1,N957)</f>
        <v>108988.00000000001</v>
      </c>
      <c r="P957" s="3">
        <v>10</v>
      </c>
    </row>
    <row r="958" spans="1:16" x14ac:dyDescent="0.25">
      <c r="A958" s="2" t="s">
        <v>27</v>
      </c>
      <c r="B958" s="2">
        <v>900215200</v>
      </c>
      <c r="C958" s="2" t="s">
        <v>2292</v>
      </c>
      <c r="D958" s="2" t="s">
        <v>11</v>
      </c>
      <c r="E958" s="2" t="str">
        <f>UPPER(Padron_Establecimiento[[#This Row],[Sector]])</f>
        <v>ESTATAL</v>
      </c>
      <c r="F958" s="2" t="s">
        <v>23</v>
      </c>
      <c r="G958" s="2" t="s">
        <v>2293</v>
      </c>
      <c r="H958" s="2" t="s">
        <v>1065</v>
      </c>
      <c r="I958" s="2">
        <v>381</v>
      </c>
      <c r="J958" s="3" t="s">
        <v>212</v>
      </c>
      <c r="K958" s="4">
        <v>27004</v>
      </c>
      <c r="L958" s="2">
        <v>2772</v>
      </c>
      <c r="M958">
        <f>IF(L958&lt;&gt;"", L958, "")</f>
        <v>2772</v>
      </c>
      <c r="N958" s="5">
        <f>IF(L958&lt;&gt;"", L958*20, "")</f>
        <v>55440</v>
      </c>
      <c r="O958" s="5">
        <f>IF(F958="Rural",N958*1.1,N958)</f>
        <v>55440</v>
      </c>
      <c r="P958" s="3">
        <v>10</v>
      </c>
    </row>
    <row r="959" spans="1:16" x14ac:dyDescent="0.25">
      <c r="A959" s="2" t="s">
        <v>27</v>
      </c>
      <c r="B959" s="2">
        <v>900220800</v>
      </c>
      <c r="C959" s="2" t="s">
        <v>2297</v>
      </c>
      <c r="D959" s="2" t="s">
        <v>11</v>
      </c>
      <c r="E959" s="2" t="str">
        <f>UPPER(Padron_Establecimiento[[#This Row],[Sector]])</f>
        <v>ESTATAL</v>
      </c>
      <c r="F959" s="2" t="s">
        <v>23</v>
      </c>
      <c r="G959" s="2" t="s">
        <v>2298</v>
      </c>
      <c r="H959" s="2" t="s">
        <v>1065</v>
      </c>
      <c r="I959" s="2"/>
      <c r="J959" s="3" t="s">
        <v>15</v>
      </c>
      <c r="K959" s="4">
        <v>32299</v>
      </c>
      <c r="L959" s="2">
        <v>2508</v>
      </c>
      <c r="M959">
        <f>IF(L959&lt;&gt;"", L959, "")</f>
        <v>2508</v>
      </c>
      <c r="N959" s="5">
        <f>IF(L959&lt;&gt;"", L959*20, "")</f>
        <v>50160</v>
      </c>
      <c r="O959" s="5">
        <f>IF(F959="Rural",N959*1.1,N959)</f>
        <v>50160</v>
      </c>
      <c r="P959" s="3">
        <v>6</v>
      </c>
    </row>
    <row r="960" spans="1:16" x14ac:dyDescent="0.25">
      <c r="A960" s="2" t="s">
        <v>27</v>
      </c>
      <c r="B960" s="2">
        <v>900039300</v>
      </c>
      <c r="C960" s="2" t="s">
        <v>2363</v>
      </c>
      <c r="D960" s="2" t="s">
        <v>11</v>
      </c>
      <c r="E960" s="2" t="str">
        <f>UPPER(Padron_Establecimiento[[#This Row],[Sector]])</f>
        <v>ESTATAL</v>
      </c>
      <c r="F960" s="2" t="s">
        <v>23</v>
      </c>
      <c r="G960" s="2" t="s">
        <v>2364</v>
      </c>
      <c r="H960" s="2" t="s">
        <v>1103</v>
      </c>
      <c r="I960" s="2">
        <v>381</v>
      </c>
      <c r="J960" s="3" t="s">
        <v>2365</v>
      </c>
      <c r="K960" s="4">
        <v>34815</v>
      </c>
      <c r="L960" s="2">
        <v>4659</v>
      </c>
      <c r="M960">
        <f>IF(L960&lt;&gt;"", L960, "")</f>
        <v>4659</v>
      </c>
      <c r="N960" s="5">
        <f>IF(L960&lt;&gt;"", L960*20, "")</f>
        <v>93180</v>
      </c>
      <c r="O960" s="5">
        <f>IF(F960="Rural",N960*1.1,N960)</f>
        <v>93180</v>
      </c>
      <c r="P960" s="3">
        <v>9</v>
      </c>
    </row>
    <row r="961" spans="1:16" x14ac:dyDescent="0.25">
      <c r="A961" s="2" t="s">
        <v>27</v>
      </c>
      <c r="B961" s="2">
        <v>900021400</v>
      </c>
      <c r="C961" s="2" t="s">
        <v>2642</v>
      </c>
      <c r="D961" s="2" t="s">
        <v>11</v>
      </c>
      <c r="E961" s="2" t="str">
        <f>UPPER(Padron_Establecimiento[[#This Row],[Sector]])</f>
        <v>ESTATAL</v>
      </c>
      <c r="F961" s="2" t="s">
        <v>12</v>
      </c>
      <c r="G961" s="2" t="s">
        <v>2643</v>
      </c>
      <c r="H961" s="2" t="s">
        <v>2644</v>
      </c>
      <c r="I961" s="2"/>
      <c r="J961" s="3" t="s">
        <v>15</v>
      </c>
      <c r="K961" s="4">
        <v>34173</v>
      </c>
      <c r="L961" s="2">
        <v>4964</v>
      </c>
      <c r="M961">
        <f>IF(L961&lt;&gt;"", L961, "")</f>
        <v>4964</v>
      </c>
      <c r="N961" s="5">
        <f>IF(L961&lt;&gt;"", L961*20, "")</f>
        <v>99280</v>
      </c>
      <c r="O961" s="5">
        <f>IF(F961="Rural",N961*1.1,N961)</f>
        <v>109208.00000000001</v>
      </c>
      <c r="P961" s="3">
        <v>7</v>
      </c>
    </row>
    <row r="962" spans="1:16" x14ac:dyDescent="0.25">
      <c r="A962" s="2" t="s">
        <v>27</v>
      </c>
      <c r="B962" s="2">
        <v>900191900</v>
      </c>
      <c r="C962" s="2" t="s">
        <v>2698</v>
      </c>
      <c r="D962" s="2" t="s">
        <v>11</v>
      </c>
      <c r="E962" s="2" t="str">
        <f>UPPER(Padron_Establecimiento[[#This Row],[Sector]])</f>
        <v>ESTATAL</v>
      </c>
      <c r="F962" s="2" t="s">
        <v>12</v>
      </c>
      <c r="G962" s="2" t="s">
        <v>514</v>
      </c>
      <c r="H962" s="2" t="s">
        <v>461</v>
      </c>
      <c r="I962" s="2">
        <v>381</v>
      </c>
      <c r="J962" s="3" t="s">
        <v>2699</v>
      </c>
      <c r="K962" s="4">
        <v>34221</v>
      </c>
      <c r="L962" s="2">
        <v>2912</v>
      </c>
      <c r="M962">
        <f>IF(L962&lt;&gt;"", L962, "")</f>
        <v>2912</v>
      </c>
      <c r="N962" s="5">
        <f>IF(L962&lt;&gt;"", L962*20, "")</f>
        <v>58240</v>
      </c>
      <c r="O962" s="5">
        <f>IF(F962="Rural",N962*1.1,N962)</f>
        <v>64064.000000000007</v>
      </c>
      <c r="P962" s="3">
        <v>5</v>
      </c>
    </row>
    <row r="963" spans="1:16" x14ac:dyDescent="0.25">
      <c r="A963" s="2" t="s">
        <v>27</v>
      </c>
      <c r="B963" s="2">
        <v>900043600</v>
      </c>
      <c r="C963" s="2" t="s">
        <v>2756</v>
      </c>
      <c r="D963" s="2" t="s">
        <v>11</v>
      </c>
      <c r="E963" s="2" t="str">
        <f>UPPER(Padron_Establecimiento[[#This Row],[Sector]])</f>
        <v>ESTATAL</v>
      </c>
      <c r="F963" s="2" t="s">
        <v>12</v>
      </c>
      <c r="G963" s="2" t="s">
        <v>2757</v>
      </c>
      <c r="H963" s="2" t="s">
        <v>2758</v>
      </c>
      <c r="I963" s="2">
        <v>0</v>
      </c>
      <c r="J963" s="3" t="s">
        <v>2759</v>
      </c>
      <c r="K963" s="4">
        <v>32191</v>
      </c>
      <c r="L963" s="2">
        <v>2742</v>
      </c>
      <c r="M963">
        <f>IF(L963&lt;&gt;"", L963, "")</f>
        <v>2742</v>
      </c>
      <c r="N963" s="5">
        <f>IF(L963&lt;&gt;"", L963*20, "")</f>
        <v>54840</v>
      </c>
      <c r="O963" s="5">
        <f>IF(F963="Rural",N963*1.1,N963)</f>
        <v>60324.000000000007</v>
      </c>
      <c r="P963" s="3">
        <v>8</v>
      </c>
    </row>
    <row r="964" spans="1:16" x14ac:dyDescent="0.25">
      <c r="A964" s="2" t="s">
        <v>27</v>
      </c>
      <c r="B964" s="2">
        <v>900051300</v>
      </c>
      <c r="C964" s="2" t="s">
        <v>2846</v>
      </c>
      <c r="D964" s="2" t="s">
        <v>11</v>
      </c>
      <c r="E964" s="2" t="str">
        <f>UPPER(Padron_Establecimiento[[#This Row],[Sector]])</f>
        <v>ESTATAL</v>
      </c>
      <c r="F964" s="2" t="s">
        <v>12</v>
      </c>
      <c r="G964" s="2" t="s">
        <v>2847</v>
      </c>
      <c r="H964" s="2" t="s">
        <v>2848</v>
      </c>
      <c r="I964" s="2">
        <v>0</v>
      </c>
      <c r="J964" s="3" t="s">
        <v>2849</v>
      </c>
      <c r="K964" s="4">
        <v>33412</v>
      </c>
      <c r="L964" s="2">
        <v>2231</v>
      </c>
      <c r="M964">
        <f>IF(L964&lt;&gt;"", L964, "")</f>
        <v>2231</v>
      </c>
      <c r="N964" s="5">
        <f>IF(L964&lt;&gt;"", L964*20, "")</f>
        <v>44620</v>
      </c>
      <c r="O964" s="5">
        <f>IF(F964="Rural",N964*1.1,N964)</f>
        <v>49082.000000000007</v>
      </c>
      <c r="P964" s="3">
        <v>9</v>
      </c>
    </row>
    <row r="965" spans="1:16" x14ac:dyDescent="0.25">
      <c r="A965" s="2" t="s">
        <v>27</v>
      </c>
      <c r="B965" s="2">
        <v>900218000</v>
      </c>
      <c r="C965" s="2" t="s">
        <v>2948</v>
      </c>
      <c r="D965" s="2" t="s">
        <v>11</v>
      </c>
      <c r="E965" s="2" t="str">
        <f>UPPER(Padron_Establecimiento[[#This Row],[Sector]])</f>
        <v>ESTATAL</v>
      </c>
      <c r="F965" s="2" t="s">
        <v>12</v>
      </c>
      <c r="G965" s="2" t="s">
        <v>2949</v>
      </c>
      <c r="H965" s="2" t="s">
        <v>2644</v>
      </c>
      <c r="I965" s="2">
        <v>0</v>
      </c>
      <c r="J965" s="3" t="s">
        <v>2950</v>
      </c>
      <c r="K965" s="4">
        <v>28127</v>
      </c>
      <c r="L965" s="2">
        <v>1708</v>
      </c>
      <c r="M965">
        <f>IF(L965&lt;&gt;"", L965, "")</f>
        <v>1708</v>
      </c>
      <c r="N965" s="5">
        <f>IF(L965&lt;&gt;"", L965*20, "")</f>
        <v>34160</v>
      </c>
      <c r="O965" s="5">
        <f>IF(F965="Rural",N965*1.1,N965)</f>
        <v>37576</v>
      </c>
      <c r="P965" s="3">
        <v>5</v>
      </c>
    </row>
    <row r="966" spans="1:16" x14ac:dyDescent="0.25">
      <c r="A966" s="2" t="s">
        <v>27</v>
      </c>
      <c r="B966" s="2">
        <v>900214602</v>
      </c>
      <c r="C966" s="2" t="s">
        <v>3068</v>
      </c>
      <c r="D966" s="2" t="s">
        <v>11</v>
      </c>
      <c r="E966" s="2" t="str">
        <f>UPPER(Padron_Establecimiento[[#This Row],[Sector]])</f>
        <v>ESTATAL</v>
      </c>
      <c r="F966" s="2" t="s">
        <v>23</v>
      </c>
      <c r="G966" s="2" t="s">
        <v>3069</v>
      </c>
      <c r="H966" s="2" t="s">
        <v>15</v>
      </c>
      <c r="I966" s="2"/>
      <c r="J966" s="3" t="s">
        <v>15</v>
      </c>
      <c r="K966" s="4">
        <v>29613</v>
      </c>
      <c r="L966" s="2">
        <v>2000</v>
      </c>
      <c r="M966">
        <f>IF(L966&lt;&gt;"", L966, "")</f>
        <v>2000</v>
      </c>
      <c r="N966" s="5">
        <f>IF(L966&lt;&gt;"", L966*20, "")</f>
        <v>40000</v>
      </c>
      <c r="O966" s="5">
        <f>IF(F966="Rural",N966*1.1,N966)</f>
        <v>40000</v>
      </c>
      <c r="P966" s="3">
        <v>9</v>
      </c>
    </row>
    <row r="967" spans="1:16" x14ac:dyDescent="0.25">
      <c r="A967" s="2" t="s">
        <v>27</v>
      </c>
      <c r="B967" s="2">
        <v>900055200</v>
      </c>
      <c r="C967" s="2" t="s">
        <v>3090</v>
      </c>
      <c r="D967" s="2" t="s">
        <v>11</v>
      </c>
      <c r="E967" s="2" t="str">
        <f>UPPER(Padron_Establecimiento[[#This Row],[Sector]])</f>
        <v>ESTATAL</v>
      </c>
      <c r="F967" s="2" t="s">
        <v>23</v>
      </c>
      <c r="G967" s="2" t="s">
        <v>3091</v>
      </c>
      <c r="H967" s="2" t="s">
        <v>225</v>
      </c>
      <c r="I967" s="2">
        <v>381</v>
      </c>
      <c r="J967" s="3" t="s">
        <v>3092</v>
      </c>
      <c r="K967" s="4">
        <v>18916</v>
      </c>
      <c r="L967" s="2">
        <v>3689</v>
      </c>
      <c r="M967">
        <f>IF(L967&lt;&gt;"", L967, "")</f>
        <v>3689</v>
      </c>
      <c r="N967" s="5">
        <f>IF(L967&lt;&gt;"", L967*20, "")</f>
        <v>73780</v>
      </c>
      <c r="O967" s="5">
        <f>IF(F967="Rural",N967*1.1,N967)</f>
        <v>73780</v>
      </c>
      <c r="P967" s="3">
        <v>6</v>
      </c>
    </row>
    <row r="968" spans="1:16" x14ac:dyDescent="0.25">
      <c r="A968" s="2" t="s">
        <v>27</v>
      </c>
      <c r="B968" s="2">
        <v>900045500</v>
      </c>
      <c r="C968" s="2" t="s">
        <v>3098</v>
      </c>
      <c r="D968" s="2" t="s">
        <v>11</v>
      </c>
      <c r="E968" s="2" t="str">
        <f>UPPER(Padron_Establecimiento[[#This Row],[Sector]])</f>
        <v>ESTATAL</v>
      </c>
      <c r="F968" s="2" t="s">
        <v>12</v>
      </c>
      <c r="G968" s="2" t="s">
        <v>3099</v>
      </c>
      <c r="H968" s="2" t="s">
        <v>3100</v>
      </c>
      <c r="I968" s="2"/>
      <c r="J968" s="3" t="s">
        <v>3101</v>
      </c>
      <c r="K968" s="4">
        <v>21164</v>
      </c>
      <c r="L968" s="2">
        <v>3693</v>
      </c>
      <c r="M968">
        <f>IF(L968&lt;&gt;"", L968, "")</f>
        <v>3693</v>
      </c>
      <c r="N968" s="5">
        <f>IF(L968&lt;&gt;"", L968*20, "")</f>
        <v>73860</v>
      </c>
      <c r="O968" s="5">
        <f>IF(F968="Rural",N968*1.1,N968)</f>
        <v>81246</v>
      </c>
      <c r="P968" s="3">
        <v>3</v>
      </c>
    </row>
    <row r="969" spans="1:16" x14ac:dyDescent="0.25">
      <c r="A969" s="2" t="s">
        <v>27</v>
      </c>
      <c r="B969" s="2">
        <v>900219200</v>
      </c>
      <c r="C969" s="2" t="s">
        <v>3170</v>
      </c>
      <c r="D969" s="2" t="s">
        <v>11</v>
      </c>
      <c r="E969" s="2" t="str">
        <f>UPPER(Padron_Establecimiento[[#This Row],[Sector]])</f>
        <v>ESTATAL</v>
      </c>
      <c r="F969" s="2" t="s">
        <v>23</v>
      </c>
      <c r="G969" s="2" t="s">
        <v>3171</v>
      </c>
      <c r="H969" s="2" t="s">
        <v>3172</v>
      </c>
      <c r="I969" s="2">
        <v>3865</v>
      </c>
      <c r="J969" s="3" t="s">
        <v>3173</v>
      </c>
      <c r="K969" s="4">
        <v>22832</v>
      </c>
      <c r="L969" s="2">
        <v>2109</v>
      </c>
      <c r="M969">
        <f>IF(L969&lt;&gt;"", L969, "")</f>
        <v>2109</v>
      </c>
      <c r="N969" s="5">
        <f>IF(L969&lt;&gt;"", L969*20, "")</f>
        <v>42180</v>
      </c>
      <c r="O969" s="5">
        <f>IF(F969="Rural",N969*1.1,N969)</f>
        <v>42180</v>
      </c>
      <c r="P969" s="3">
        <v>4</v>
      </c>
    </row>
    <row r="970" spans="1:16" x14ac:dyDescent="0.25">
      <c r="A970" s="2" t="s">
        <v>27</v>
      </c>
      <c r="B970" s="2">
        <v>900103300</v>
      </c>
      <c r="C970" s="2" t="s">
        <v>3211</v>
      </c>
      <c r="D970" s="2" t="s">
        <v>11</v>
      </c>
      <c r="E970" s="2" t="str">
        <f>UPPER(Padron_Establecimiento[[#This Row],[Sector]])</f>
        <v>ESTATAL</v>
      </c>
      <c r="F970" s="2" t="s">
        <v>23</v>
      </c>
      <c r="G970" s="2" t="s">
        <v>3212</v>
      </c>
      <c r="H970" s="2" t="s">
        <v>225</v>
      </c>
      <c r="I970" s="2">
        <v>381</v>
      </c>
      <c r="J970" s="3" t="s">
        <v>3213</v>
      </c>
      <c r="K970" s="4">
        <v>32533</v>
      </c>
      <c r="L970" s="2">
        <v>2671</v>
      </c>
      <c r="M970">
        <f>IF(L970&lt;&gt;"", L970, "")</f>
        <v>2671</v>
      </c>
      <c r="N970" s="5">
        <f>IF(L970&lt;&gt;"", L970*20, "")</f>
        <v>53420</v>
      </c>
      <c r="O970" s="5">
        <f>IF(F970="Rural",N970*1.1,N970)</f>
        <v>53420</v>
      </c>
      <c r="P970" s="3">
        <v>8</v>
      </c>
    </row>
    <row r="971" spans="1:16" x14ac:dyDescent="0.25">
      <c r="A971" s="2" t="s">
        <v>27</v>
      </c>
      <c r="B971" s="2">
        <v>900066100</v>
      </c>
      <c r="C971" s="2" t="s">
        <v>3230</v>
      </c>
      <c r="D971" s="2" t="s">
        <v>11</v>
      </c>
      <c r="E971" s="2" t="str">
        <f>UPPER(Padron_Establecimiento[[#This Row],[Sector]])</f>
        <v>ESTATAL</v>
      </c>
      <c r="F971" s="2" t="s">
        <v>12</v>
      </c>
      <c r="G971" s="2" t="s">
        <v>3231</v>
      </c>
      <c r="H971" s="2" t="s">
        <v>3232</v>
      </c>
      <c r="I971" s="2"/>
      <c r="J971" s="3" t="s">
        <v>15</v>
      </c>
      <c r="K971" s="4">
        <v>29348</v>
      </c>
      <c r="L971" s="2">
        <v>4787</v>
      </c>
      <c r="M971">
        <f>IF(L971&lt;&gt;"", L971, "")</f>
        <v>4787</v>
      </c>
      <c r="N971" s="5">
        <f>IF(L971&lt;&gt;"", L971*20, "")</f>
        <v>95740</v>
      </c>
      <c r="O971" s="5">
        <f>IF(F971="Rural",N971*1.1,N971)</f>
        <v>105314.00000000001</v>
      </c>
      <c r="P971" s="3">
        <v>8</v>
      </c>
    </row>
    <row r="972" spans="1:16" x14ac:dyDescent="0.25">
      <c r="A972" s="2" t="s">
        <v>27</v>
      </c>
      <c r="B972" s="2">
        <v>900175800</v>
      </c>
      <c r="C972" s="2" t="s">
        <v>3281</v>
      </c>
      <c r="D972" s="2" t="s">
        <v>11</v>
      </c>
      <c r="E972" s="2" t="str">
        <f>UPPER(Padron_Establecimiento[[#This Row],[Sector]])</f>
        <v>ESTATAL</v>
      </c>
      <c r="F972" s="2" t="s">
        <v>12</v>
      </c>
      <c r="G972" s="2" t="s">
        <v>3282</v>
      </c>
      <c r="H972" s="2" t="s">
        <v>3283</v>
      </c>
      <c r="I972" s="2">
        <v>381</v>
      </c>
      <c r="J972" s="3" t="s">
        <v>3284</v>
      </c>
      <c r="K972" s="4">
        <v>29330</v>
      </c>
      <c r="L972" s="2">
        <v>3042</v>
      </c>
      <c r="M972">
        <f>IF(L972&lt;&gt;"", L972, "")</f>
        <v>3042</v>
      </c>
      <c r="N972" s="5">
        <f>IF(L972&lt;&gt;"", L972*20, "")</f>
        <v>60840</v>
      </c>
      <c r="O972" s="5">
        <f>IF(F972="Rural",N972*1.1,N972)</f>
        <v>66924</v>
      </c>
      <c r="P972" s="3">
        <v>8</v>
      </c>
    </row>
    <row r="973" spans="1:16" ht="15" customHeight="1" x14ac:dyDescent="0.25">
      <c r="A973" s="12"/>
    </row>
    <row r="974" spans="1:16" ht="15" customHeight="1" x14ac:dyDescent="0.25">
      <c r="A974" s="2"/>
    </row>
    <row r="975" spans="1:16" ht="15" customHeight="1" x14ac:dyDescent="0.25">
      <c r="A975" s="2"/>
    </row>
    <row r="976" spans="1:16" ht="15" customHeight="1" x14ac:dyDescent="0.25">
      <c r="A976" s="2"/>
    </row>
    <row r="977" spans="1:1" ht="15" customHeight="1" x14ac:dyDescent="0.25">
      <c r="A977" s="2"/>
    </row>
    <row r="978" spans="1:1" ht="15" customHeight="1" x14ac:dyDescent="0.25">
      <c r="A978" s="2"/>
    </row>
    <row r="979" spans="1:1" ht="15" customHeight="1" x14ac:dyDescent="0.25">
      <c r="A979" s="2"/>
    </row>
    <row r="980" spans="1:1" ht="15" customHeight="1" x14ac:dyDescent="0.25">
      <c r="A980" s="2"/>
    </row>
    <row r="981" spans="1:1" ht="15" customHeight="1" x14ac:dyDescent="0.25">
      <c r="A981" s="2"/>
    </row>
    <row r="982" spans="1:1" ht="15" customHeight="1" x14ac:dyDescent="0.25">
      <c r="A982" s="2"/>
    </row>
    <row r="983" spans="1:1" ht="15" customHeight="1" x14ac:dyDescent="0.25">
      <c r="A983" s="2"/>
    </row>
    <row r="984" spans="1:1" ht="15" customHeight="1" x14ac:dyDescent="0.25">
      <c r="A984" s="2"/>
    </row>
    <row r="985" spans="1:1" ht="15" customHeight="1" x14ac:dyDescent="0.25">
      <c r="A985" s="2"/>
    </row>
    <row r="986" spans="1:1" ht="15" customHeight="1" x14ac:dyDescent="0.25">
      <c r="A986" s="2"/>
    </row>
    <row r="987" spans="1:1" ht="15" customHeight="1" x14ac:dyDescent="0.25">
      <c r="A987" s="2"/>
    </row>
    <row r="988" spans="1:1" ht="15" customHeight="1" x14ac:dyDescent="0.25">
      <c r="A988" s="2"/>
    </row>
    <row r="989" spans="1:1" ht="15" customHeight="1" x14ac:dyDescent="0.25">
      <c r="A989" s="2"/>
    </row>
    <row r="990" spans="1:1" ht="15" customHeight="1" x14ac:dyDescent="0.25">
      <c r="A990" s="2"/>
    </row>
    <row r="991" spans="1:1" ht="15" customHeight="1" x14ac:dyDescent="0.25">
      <c r="A991" s="2"/>
    </row>
    <row r="992" spans="1:1" ht="15" customHeight="1" x14ac:dyDescent="0.25">
      <c r="A992" s="2"/>
    </row>
    <row r="993" spans="1:1" ht="15" customHeight="1" x14ac:dyDescent="0.25">
      <c r="A993" s="2"/>
    </row>
    <row r="994" spans="1:1" ht="15" customHeight="1" x14ac:dyDescent="0.25">
      <c r="A994" s="2"/>
    </row>
    <row r="995" spans="1:1" ht="15" customHeight="1" x14ac:dyDescent="0.25">
      <c r="A995" s="2"/>
    </row>
    <row r="996" spans="1:1" ht="15" customHeight="1" x14ac:dyDescent="0.25">
      <c r="A996" s="2"/>
    </row>
    <row r="997" spans="1:1" ht="15" customHeight="1" x14ac:dyDescent="0.25">
      <c r="A997" s="2"/>
    </row>
    <row r="998" spans="1:1" ht="15" customHeight="1" x14ac:dyDescent="0.25">
      <c r="A998" s="2"/>
    </row>
  </sheetData>
  <conditionalFormatting sqref="E1:E972">
    <cfRule type="containsText" dxfId="11" priority="7" operator="containsText" text="SOCIAL/COOPERATIVA">
      <formula>NOT(ISERROR(SEARCH("SOCIAL/COOPERATIVA",E1)))</formula>
    </cfRule>
    <cfRule type="containsText" dxfId="10" priority="8" operator="containsText" text="PRIVADO">
      <formula>NOT(ISERROR(SEARCH("PRIVADO",E1)))</formula>
    </cfRule>
    <cfRule type="containsText" dxfId="9" priority="9" operator="containsText" text="ESTATAL">
      <formula>NOT(ISERROR(SEARCH("ESTATAL",E1)))</formula>
    </cfRule>
  </conditionalFormatting>
  <conditionalFormatting sqref="M1:M972">
    <cfRule type="dataBar" priority="2">
      <dataBar showValue="0">
        <cfvo type="min"/>
        <cfvo type="max"/>
        <color theme="8" tint="-0.499984740745262"/>
      </dataBar>
      <extLst>
        <ext xmlns:x14="http://schemas.microsoft.com/office/spreadsheetml/2009/9/main" uri="{B025F937-C7B1-47D3-B67F-A62EFF666E3E}">
          <x14:id>{99A666F0-9BFD-424B-8C01-265025A47602}</x14:id>
        </ext>
      </extLst>
    </cfRule>
    <cfRule type="dataBar" priority="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{48C7FE68-430F-433E-B523-94D9CE7CD647}</x14:id>
        </ext>
      </extLst>
    </cfRule>
    <cfRule type="dataBar" priority="4">
      <dataBar>
        <cfvo type="min"/>
        <cfvo type="max"/>
        <color theme="8" tint="-0.249977111117893"/>
      </dataBar>
      <extLst>
        <ext xmlns:x14="http://schemas.microsoft.com/office/spreadsheetml/2009/9/main" uri="{B025F937-C7B1-47D3-B67F-A62EFF666E3E}">
          <x14:id>{3DDE7B73-037F-45F7-9B41-B7061930C03A}</x14:id>
        </ext>
      </extLst>
    </cfRule>
  </conditionalFormatting>
  <conditionalFormatting sqref="P1:P972">
    <cfRule type="iconSet" priority="1">
      <iconSet>
        <cfvo type="percent" val="0"/>
        <cfvo type="num" val="7"/>
        <cfvo type="num" val="9"/>
      </iconSe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9A666F0-9BFD-424B-8C01-265025A4760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8C7FE68-430F-433E-B523-94D9CE7CD6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DDE7B73-037F-45F7-9B41-B7061930C03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M1:M972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9582A-B3A8-4F98-9D1E-2CD31164C95F}">
  <sheetPr>
    <tabColor rgb="FFFFFF66"/>
  </sheetPr>
  <dimension ref="A1:H40"/>
  <sheetViews>
    <sheetView topLeftCell="A31" workbookViewId="0">
      <selection activeCell="F38" sqref="F38"/>
    </sheetView>
  </sheetViews>
  <sheetFormatPr baseColWidth="10" defaultRowHeight="15" x14ac:dyDescent="0.25"/>
  <cols>
    <col min="1" max="1" width="28.42578125" customWidth="1"/>
    <col min="2" max="2" width="26.7109375" customWidth="1"/>
    <col min="3" max="3" width="35" customWidth="1"/>
    <col min="4" max="4" width="27.7109375" customWidth="1"/>
    <col min="5" max="5" width="14.7109375" customWidth="1"/>
    <col min="6" max="6" width="14.5703125" style="10" customWidth="1"/>
    <col min="7" max="7" width="14.5703125" customWidth="1"/>
    <col min="8" max="8" width="16.42578125" style="10" customWidth="1"/>
  </cols>
  <sheetData>
    <row r="1" spans="1:8" s="6" customFormat="1" ht="15.75" x14ac:dyDescent="0.25">
      <c r="A1" s="6" t="s">
        <v>3325</v>
      </c>
      <c r="B1" s="6" t="s">
        <v>3326</v>
      </c>
      <c r="C1" s="6" t="s">
        <v>3327</v>
      </c>
      <c r="D1" s="6" t="s">
        <v>3333</v>
      </c>
      <c r="E1" s="7" t="s">
        <v>3329</v>
      </c>
      <c r="F1" s="8" t="s">
        <v>3330</v>
      </c>
      <c r="G1" s="6" t="s">
        <v>3331</v>
      </c>
      <c r="H1" s="11" t="s">
        <v>3332</v>
      </c>
    </row>
    <row r="2" spans="1:8" x14ac:dyDescent="0.25">
      <c r="A2" s="1">
        <f>COUNTIF(Padron_Establecimiento[SECTOR_COLOR],"ESTATAL")</f>
        <v>816</v>
      </c>
      <c r="B2" s="1">
        <f>COUNTIF(Padron_Establecimiento[SECTOR_COLOR],"PRIVADO")</f>
        <v>139</v>
      </c>
      <c r="C2" s="1">
        <f>COUNTIF(Padron_Establecimiento[SECTOR_COLOR],"SOCIAL/COOPERATIVA")</f>
        <v>16</v>
      </c>
      <c r="D2" s="1">
        <v>1</v>
      </c>
      <c r="E2" s="1">
        <f>COUNTIFS(Padron_Establecimiento!F:F,"Rural",Padron_Establecimiento!P:P,Tabla2[[#This Row],[Notas]])</f>
        <v>0</v>
      </c>
      <c r="F2" s="9">
        <f>(Tabla2[[#This Row],[Rural_abs]]/$E$12)</f>
        <v>0</v>
      </c>
      <c r="G2" s="1">
        <f>COUNTIFS(Padron_Establecimiento!F:F,"Urbano",Padron_Establecimiento!P:P,Tabla2[[#This Row],[Notas]])</f>
        <v>0</v>
      </c>
      <c r="H2" s="9">
        <f>(Tabla2[[#This Row],[ Urbano_abs]]/$G$12)</f>
        <v>0</v>
      </c>
    </row>
    <row r="3" spans="1:8" x14ac:dyDescent="0.25">
      <c r="A3" s="1"/>
      <c r="B3" s="1"/>
      <c r="C3" s="1"/>
      <c r="D3" s="1">
        <v>2</v>
      </c>
      <c r="E3" s="1">
        <f>COUNTIFS(Padron_Establecimiento!F:F,"Rural",Padron_Establecimiento!P:P,Tabla2[[#This Row],[Notas]])</f>
        <v>0</v>
      </c>
      <c r="F3" s="9">
        <f>(Tabla2[[#This Row],[Rural_abs]]/$E$12)</f>
        <v>0</v>
      </c>
      <c r="G3" s="1">
        <f>COUNTIFS(Padron_Establecimiento!F:F,"Urbano",Padron_Establecimiento!P:P,Tabla2[[#This Row],[Notas]])</f>
        <v>0</v>
      </c>
      <c r="H3" s="9">
        <f>(Tabla2[[#This Row],[ Urbano_abs]]/$G$12)</f>
        <v>0</v>
      </c>
    </row>
    <row r="4" spans="1:8" x14ac:dyDescent="0.25">
      <c r="A4" s="1"/>
      <c r="B4" s="1"/>
      <c r="C4" s="1"/>
      <c r="D4" s="1">
        <v>3</v>
      </c>
      <c r="E4" s="1">
        <f>COUNTIFS(Padron_Establecimiento!F:F,"Rural",Padron_Establecimiento!P:P,Tabla2[[#This Row],[Notas]])</f>
        <v>49</v>
      </c>
      <c r="F4" s="9">
        <f>(Tabla2[[#This Row],[Rural_abs]]/$E$12)</f>
        <v>0.14040114613180515</v>
      </c>
      <c r="G4" s="1">
        <f>COUNTIFS(Padron_Establecimiento!F:F,"Urbano",Padron_Establecimiento!P:P,Tabla2[[#This Row],[Notas]])</f>
        <v>95</v>
      </c>
      <c r="H4" s="9">
        <f>(Tabla2[[#This Row],[ Urbano_abs]]/$G$12)</f>
        <v>0.15273311897106109</v>
      </c>
    </row>
    <row r="5" spans="1:8" x14ac:dyDescent="0.25">
      <c r="A5" s="1"/>
      <c r="B5" s="1"/>
      <c r="C5" s="1"/>
      <c r="D5" s="1">
        <v>4</v>
      </c>
      <c r="E5" s="1">
        <f>COUNTIFS(Padron_Establecimiento!F:F,"Rural",Padron_Establecimiento!P:P,Tabla2[[#This Row],[Notas]])</f>
        <v>41</v>
      </c>
      <c r="F5" s="9">
        <f>(Tabla2[[#This Row],[Rural_abs]]/$E$12)</f>
        <v>0.1174785100286533</v>
      </c>
      <c r="G5" s="1">
        <f>COUNTIFS(Padron_Establecimiento!F:F,"Urbano",Padron_Establecimiento!P:P,Tabla2[[#This Row],[Notas]])</f>
        <v>67</v>
      </c>
      <c r="H5" s="9">
        <f>(Tabla2[[#This Row],[ Urbano_abs]]/$G$12)</f>
        <v>0.10771704180064309</v>
      </c>
    </row>
    <row r="6" spans="1:8" x14ac:dyDescent="0.25">
      <c r="A6" s="1"/>
      <c r="B6" s="1"/>
      <c r="C6" s="1"/>
      <c r="D6" s="1">
        <v>5</v>
      </c>
      <c r="E6" s="1">
        <f>COUNTIFS(Padron_Establecimiento!F:F,"Rural",Padron_Establecimiento!P:P,Tabla2[[#This Row],[Notas]])</f>
        <v>50</v>
      </c>
      <c r="F6" s="9">
        <f>(Tabla2[[#This Row],[Rural_abs]]/$E$12)</f>
        <v>0.14326647564469913</v>
      </c>
      <c r="G6" s="1">
        <f>COUNTIFS(Padron_Establecimiento!F:F,"Urbano",Padron_Establecimiento!P:P,Tabla2[[#This Row],[Notas]])</f>
        <v>79</v>
      </c>
      <c r="H6" s="9">
        <f>(Tabla2[[#This Row],[ Urbano_abs]]/$G$12)</f>
        <v>0.12700964630225081</v>
      </c>
    </row>
    <row r="7" spans="1:8" x14ac:dyDescent="0.25">
      <c r="A7" s="1"/>
      <c r="B7" s="1"/>
      <c r="C7" s="1"/>
      <c r="D7" s="1">
        <v>6</v>
      </c>
      <c r="E7" s="1">
        <f>COUNTIFS(Padron_Establecimiento!F:F,"Rural",Padron_Establecimiento!P:P,Tabla2[[#This Row],[Notas]])</f>
        <v>34</v>
      </c>
      <c r="F7" s="9">
        <f>(Tabla2[[#This Row],[Rural_abs]]/$E$12)</f>
        <v>9.7421203438395415E-2</v>
      </c>
      <c r="G7" s="1">
        <f>COUNTIFS(Padron_Establecimiento!F:F,"Urbano",Padron_Establecimiento!P:P,Tabla2[[#This Row],[Notas]])</f>
        <v>84</v>
      </c>
      <c r="H7" s="9">
        <f>(Tabla2[[#This Row],[ Urbano_abs]]/$G$12)</f>
        <v>0.13504823151125403</v>
      </c>
    </row>
    <row r="8" spans="1:8" x14ac:dyDescent="0.25">
      <c r="A8" s="1"/>
      <c r="B8" s="1"/>
      <c r="C8" s="1"/>
      <c r="D8" s="1">
        <v>7</v>
      </c>
      <c r="E8" s="1">
        <f>COUNTIFS(Padron_Establecimiento!F:F,"Rural",Padron_Establecimiento!P:P,Tabla2[[#This Row],[Notas]])</f>
        <v>41</v>
      </c>
      <c r="F8" s="9">
        <f>(Tabla2[[#This Row],[Rural_abs]]/$E$12)</f>
        <v>0.1174785100286533</v>
      </c>
      <c r="G8" s="1">
        <f>COUNTIFS(Padron_Establecimiento!F:F,"Urbano",Padron_Establecimiento!P:P,Tabla2[[#This Row],[Notas]])</f>
        <v>80</v>
      </c>
      <c r="H8" s="9">
        <f>(Tabla2[[#This Row],[ Urbano_abs]]/$G$12)</f>
        <v>0.12861736334405144</v>
      </c>
    </row>
    <row r="9" spans="1:8" x14ac:dyDescent="0.25">
      <c r="A9" s="1"/>
      <c r="B9" s="1"/>
      <c r="C9" s="1"/>
      <c r="D9" s="1">
        <v>8</v>
      </c>
      <c r="E9" s="1">
        <f>COUNTIFS(Padron_Establecimiento!F:F,"Rural",Padron_Establecimiento!P:P,Tabla2[[#This Row],[Notas]])</f>
        <v>45</v>
      </c>
      <c r="F9" s="9">
        <f>(Tabla2[[#This Row],[Rural_abs]]/$E$12)</f>
        <v>0.12893982808022922</v>
      </c>
      <c r="G9" s="1">
        <f>COUNTIFS(Padron_Establecimiento!F:F,"Urbano",Padron_Establecimiento!P:P,Tabla2[[#This Row],[Notas]])</f>
        <v>73</v>
      </c>
      <c r="H9" s="9">
        <f>(Tabla2[[#This Row],[ Urbano_abs]]/$G$12)</f>
        <v>0.11736334405144695</v>
      </c>
    </row>
    <row r="10" spans="1:8" x14ac:dyDescent="0.25">
      <c r="A10" s="1"/>
      <c r="B10" s="1"/>
      <c r="C10" s="1"/>
      <c r="D10" s="1">
        <v>9</v>
      </c>
      <c r="E10" s="1">
        <f>COUNTIFS(Padron_Establecimiento!F:F,"Rural",Padron_Establecimiento!P:P,Tabla2[[#This Row],[Notas]])</f>
        <v>41</v>
      </c>
      <c r="F10" s="9">
        <f>(Tabla2[[#This Row],[Rural_abs]]/$E$12)</f>
        <v>0.1174785100286533</v>
      </c>
      <c r="G10" s="1">
        <f>COUNTIFS(Padron_Establecimiento!F:F,"Urbano",Padron_Establecimiento!P:P,Tabla2[[#This Row],[Notas]])</f>
        <v>71</v>
      </c>
      <c r="H10" s="9">
        <f>(Tabla2[[#This Row],[ Urbano_abs]]/$G$12)</f>
        <v>0.11414790996784566</v>
      </c>
    </row>
    <row r="11" spans="1:8" x14ac:dyDescent="0.25">
      <c r="A11" s="1"/>
      <c r="B11" s="1"/>
      <c r="C11" s="1"/>
      <c r="D11" s="1">
        <v>10</v>
      </c>
      <c r="E11" s="1">
        <f>COUNTIFS(Padron_Establecimiento!F:F,"Rural",Padron_Establecimiento!P:P,Tabla2[[#This Row],[Notas]])</f>
        <v>48</v>
      </c>
      <c r="F11" s="9">
        <f>(Tabla2[[#This Row],[Rural_abs]]/$E$12)</f>
        <v>0.13753581661891118</v>
      </c>
      <c r="G11" s="1">
        <f>COUNTIFS(Padron_Establecimiento!F:F,"Urbano",Padron_Establecimiento!P:P,Tabla2[[#This Row],[Notas]])</f>
        <v>73</v>
      </c>
      <c r="H11" s="9">
        <f>(Tabla2[[#This Row],[ Urbano_abs]]/$G$12)</f>
        <v>0.11736334405144695</v>
      </c>
    </row>
    <row r="12" spans="1:8" s="2" customFormat="1" x14ac:dyDescent="0.25">
      <c r="A12" s="3"/>
      <c r="B12" s="3"/>
      <c r="C12" s="3"/>
      <c r="D12" s="19" t="s">
        <v>3328</v>
      </c>
      <c r="E12" s="20">
        <f>COUNTIF(Padron_Establecimiento!F:F,"Rural")</f>
        <v>349</v>
      </c>
      <c r="F12" s="21">
        <f>(Tabla2[[#This Row],[Rural_abs]]/$E$12)</f>
        <v>1</v>
      </c>
      <c r="G12" s="20">
        <f>COUNTIF(Padron_Establecimiento!F:F,"Urbano")</f>
        <v>622</v>
      </c>
      <c r="H12" s="21">
        <f>(Tabla2[[#This Row],[ Urbano_abs]]/$G$12)</f>
        <v>1</v>
      </c>
    </row>
    <row r="15" spans="1:8" s="2" customFormat="1" x14ac:dyDescent="0.25">
      <c r="A15" s="2" t="s">
        <v>3337</v>
      </c>
      <c r="B15" s="3" t="s">
        <v>3334</v>
      </c>
      <c r="C15" s="3" t="s">
        <v>3335</v>
      </c>
      <c r="D15" s="2" t="s">
        <v>3336</v>
      </c>
      <c r="F15" s="13"/>
      <c r="H15" s="13"/>
    </row>
    <row r="16" spans="1:8" x14ac:dyDescent="0.25">
      <c r="A16" s="2" t="s">
        <v>9</v>
      </c>
      <c r="B16" s="1">
        <f>COUNTIFS(Padron_Establecimiento!E:E,"ESTATAL",Padron_Establecimiento!A:A,Tabla4[[#This Row],[PROVINCIA]])</f>
        <v>62</v>
      </c>
      <c r="C16" s="15">
        <f>COUNTIFS(Padron_Establecimiento!E:E,"PRIVADO",Padron_Establecimiento!A:A,Tabla4[[#This Row],[PROVINCIA]])</f>
        <v>7</v>
      </c>
      <c r="D16" s="1">
        <f>COUNTIFS(Padron_Establecimiento!E:E,"SOCIAL/COOPERATIVA",Padron_Establecimiento!A:A,Tabla4[[#This Row],[PROVINCIA]])</f>
        <v>0</v>
      </c>
    </row>
    <row r="17" spans="1:6" x14ac:dyDescent="0.25">
      <c r="A17" s="2" t="s">
        <v>16</v>
      </c>
      <c r="B17" s="1">
        <f>COUNTIFS(Padron_Establecimiento!E:E,"ESTATAL",Padron_Establecimiento!A:A,Tabla4[[#This Row],[PROVINCIA]])</f>
        <v>29</v>
      </c>
      <c r="C17" s="15">
        <f>COUNTIFS(Padron_Establecimiento!E:E,"PRIVADO",Padron_Establecimiento!A:A,Tabla4[[#This Row],[PROVINCIA]])</f>
        <v>3</v>
      </c>
      <c r="D17" s="1">
        <f>COUNTIFS(Padron_Establecimiento!E:E,"SOCIAL/COOPERATIVA",Padron_Establecimiento!A:A,Tabla4[[#This Row],[PROVINCIA]])</f>
        <v>0</v>
      </c>
    </row>
    <row r="18" spans="1:6" x14ac:dyDescent="0.25">
      <c r="A18" s="2" t="s">
        <v>21</v>
      </c>
      <c r="B18" s="1">
        <f>COUNTIFS(Padron_Establecimiento!E:E,"ESTATAL",Padron_Establecimiento!A:A,Tabla4[[#This Row],[PROVINCIA]])</f>
        <v>113</v>
      </c>
      <c r="C18" s="15">
        <f>COUNTIFS(Padron_Establecimiento!E:E,"PRIVADO",Padron_Establecimiento!A:A,Tabla4[[#This Row],[PROVINCIA]])</f>
        <v>22</v>
      </c>
      <c r="D18" s="1">
        <f>COUNTIFS(Padron_Establecimiento!E:E,"SOCIAL/COOPERATIVA",Padron_Establecimiento!A:A,Tabla4[[#This Row],[PROVINCIA]])</f>
        <v>0</v>
      </c>
    </row>
    <row r="19" spans="1:6" x14ac:dyDescent="0.25">
      <c r="A19" s="2" t="s">
        <v>27</v>
      </c>
      <c r="B19" s="1">
        <f>COUNTIFS(Padron_Establecimiento!E:E,"ESTATAL",Padron_Establecimiento!A:A,Tabla4[[#This Row],[PROVINCIA]])</f>
        <v>48</v>
      </c>
      <c r="C19" s="15">
        <f>COUNTIFS(Padron_Establecimiento!E:E,"PRIVADO",Padron_Establecimiento!A:A,Tabla4[[#This Row],[PROVINCIA]])</f>
        <v>18</v>
      </c>
      <c r="D19" s="1">
        <f>COUNTIFS(Padron_Establecimiento!E:E,"SOCIAL/COOPERATIVA",Padron_Establecimiento!A:A,Tabla4[[#This Row],[PROVINCIA]])</f>
        <v>0</v>
      </c>
    </row>
    <row r="20" spans="1:6" x14ac:dyDescent="0.25">
      <c r="A20" s="2" t="s">
        <v>32</v>
      </c>
      <c r="B20" s="1">
        <f>COUNTIFS(Padron_Establecimiento!E:E,"ESTATAL",Padron_Establecimiento!A:A,Tabla4[[#This Row],[PROVINCIA]])</f>
        <v>96</v>
      </c>
      <c r="C20" s="15">
        <f>COUNTIFS(Padron_Establecimiento!E:E,"PRIVADO",Padron_Establecimiento!A:A,Tabla4[[#This Row],[PROVINCIA]])</f>
        <v>36</v>
      </c>
      <c r="D20" s="1">
        <f>COUNTIFS(Padron_Establecimiento!E:E,"SOCIAL/COOPERATIVA",Padron_Establecimiento!A:A,Tabla4[[#This Row],[PROVINCIA]])</f>
        <v>0</v>
      </c>
    </row>
    <row r="21" spans="1:6" x14ac:dyDescent="0.25">
      <c r="A21" s="2" t="s">
        <v>38</v>
      </c>
      <c r="B21" s="1">
        <f>COUNTIFS(Padron_Establecimiento!E:E,"ESTATAL",Padron_Establecimiento!A:A,Tabla4[[#This Row],[PROVINCIA]])</f>
        <v>33</v>
      </c>
      <c r="C21" s="15">
        <f>COUNTIFS(Padron_Establecimiento!E:E,"PRIVADO",Padron_Establecimiento!A:A,Tabla4[[#This Row],[PROVINCIA]])</f>
        <v>2</v>
      </c>
      <c r="D21" s="1">
        <f>COUNTIFS(Padron_Establecimiento!E:E,"SOCIAL/COOPERATIVA",Padron_Establecimiento!A:A,Tabla4[[#This Row],[PROVINCIA]])</f>
        <v>0</v>
      </c>
    </row>
    <row r="22" spans="1:6" x14ac:dyDescent="0.25">
      <c r="A22" s="2" t="s">
        <v>43</v>
      </c>
      <c r="B22" s="1">
        <f>COUNTIFS(Padron_Establecimiento!E:E,"ESTATAL",Padron_Establecimiento!A:A,Tabla4[[#This Row],[PROVINCIA]])</f>
        <v>23</v>
      </c>
      <c r="C22" s="15">
        <f>COUNTIFS(Padron_Establecimiento!E:E,"PRIVADO",Padron_Establecimiento!A:A,Tabla4[[#This Row],[PROVINCIA]])</f>
        <v>2</v>
      </c>
      <c r="D22" s="1">
        <f>COUNTIFS(Padron_Establecimiento!E:E,"SOCIAL/COOPERATIVA",Padron_Establecimiento!A:A,Tabla4[[#This Row],[PROVINCIA]])</f>
        <v>0</v>
      </c>
    </row>
    <row r="23" spans="1:6" x14ac:dyDescent="0.25">
      <c r="A23" s="2" t="s">
        <v>47</v>
      </c>
      <c r="B23" s="1">
        <f>COUNTIFS(Padron_Establecimiento!E:E,"ESTATAL",Padron_Establecimiento!A:A,Tabla4[[#This Row],[PROVINCIA]])</f>
        <v>57</v>
      </c>
      <c r="C23" s="15">
        <f>COUNTIFS(Padron_Establecimiento!E:E,"PRIVADO",Padron_Establecimiento!A:A,Tabla4[[#This Row],[PROVINCIA]])</f>
        <v>8</v>
      </c>
      <c r="D23" s="1">
        <f>COUNTIFS(Padron_Establecimiento!E:E,"SOCIAL/COOPERATIVA",Padron_Establecimiento!A:A,Tabla4[[#This Row],[PROVINCIA]])</f>
        <v>11</v>
      </c>
    </row>
    <row r="24" spans="1:6" x14ac:dyDescent="0.25">
      <c r="A24" s="2" t="s">
        <v>60</v>
      </c>
      <c r="B24" s="1">
        <f>COUNTIFS(Padron_Establecimiento!E:E,"ESTATAL",Padron_Establecimiento!A:A,Tabla4[[#This Row],[PROVINCIA]])</f>
        <v>12</v>
      </c>
      <c r="C24" s="15">
        <f>COUNTIFS(Padron_Establecimiento!E:E,"PRIVADO",Padron_Establecimiento!A:A,Tabla4[[#This Row],[PROVINCIA]])</f>
        <v>3</v>
      </c>
      <c r="D24" s="1">
        <f>COUNTIFS(Padron_Establecimiento!E:E,"SOCIAL/COOPERATIVA",Padron_Establecimiento!A:A,Tabla4[[#This Row],[PROVINCIA]])</f>
        <v>0</v>
      </c>
    </row>
    <row r="25" spans="1:6" x14ac:dyDescent="0.25">
      <c r="A25" s="2" t="s">
        <v>65</v>
      </c>
      <c r="B25" s="1">
        <f>COUNTIFS(Padron_Establecimiento!E:E,"ESTATAL",Padron_Establecimiento!A:A,Tabla4[[#This Row],[PROVINCIA]])</f>
        <v>18</v>
      </c>
      <c r="C25" s="15">
        <f>COUNTIFS(Padron_Establecimiento!E:E,"PRIVADO",Padron_Establecimiento!A:A,Tabla4[[#This Row],[PROVINCIA]])</f>
        <v>3</v>
      </c>
      <c r="D25" s="1">
        <f>COUNTIFS(Padron_Establecimiento!E:E,"SOCIAL/COOPERATIVA",Padron_Establecimiento!A:A,Tabla4[[#This Row],[PROVINCIA]])</f>
        <v>0</v>
      </c>
    </row>
    <row r="26" spans="1:6" x14ac:dyDescent="0.25">
      <c r="A26" s="2" t="s">
        <v>70</v>
      </c>
      <c r="B26" s="1">
        <f>COUNTIFS(Padron_Establecimiento!E:E,"ESTATAL",Padron_Establecimiento!A:A,Tabla4[[#This Row],[PROVINCIA]])</f>
        <v>34</v>
      </c>
      <c r="C26" s="15">
        <f>COUNTIFS(Padron_Establecimiento!E:E,"PRIVADO",Padron_Establecimiento!A:A,Tabla4[[#This Row],[PROVINCIA]])</f>
        <v>3</v>
      </c>
      <c r="D26" s="1">
        <f>COUNTIFS(Padron_Establecimiento!E:E,"SOCIAL/COOPERATIVA",Padron_Establecimiento!A:A,Tabla4[[#This Row],[PROVINCIA]])</f>
        <v>0</v>
      </c>
    </row>
    <row r="27" spans="1:6" x14ac:dyDescent="0.25">
      <c r="A27" s="2" t="s">
        <v>79</v>
      </c>
      <c r="B27" s="1">
        <f>COUNTIFS(Padron_Establecimiento!E:E,"ESTATAL",Padron_Establecimiento!A:A,Tabla4[[#This Row],[PROVINCIA]])</f>
        <v>30</v>
      </c>
      <c r="C27" s="15">
        <f>COUNTIFS(Padron_Establecimiento!E:E,"PRIVADO",Padron_Establecimiento!A:A,Tabla4[[#This Row],[PROVINCIA]])</f>
        <v>3</v>
      </c>
      <c r="D27" s="1">
        <f>COUNTIFS(Padron_Establecimiento!E:E,"SOCIAL/COOPERATIVA",Padron_Establecimiento!A:A,Tabla4[[#This Row],[PROVINCIA]])</f>
        <v>0</v>
      </c>
    </row>
    <row r="28" spans="1:6" x14ac:dyDescent="0.25">
      <c r="A28" s="2" t="s">
        <v>87</v>
      </c>
      <c r="B28" s="1">
        <f>COUNTIFS(Padron_Establecimiento!E:E,"ESTATAL",Padron_Establecimiento!A:A,Tabla4[[#This Row],[PROVINCIA]])</f>
        <v>16</v>
      </c>
      <c r="C28" s="1">
        <f>COUNTIFS(Padron_Establecimiento!E:E,"PRIVADO",Padron_Establecimiento!A:A,Tabla4[[#This Row],[PROVINCIA]])</f>
        <v>1</v>
      </c>
      <c r="D28" s="1">
        <f>COUNTIFS(Padron_Establecimiento!E:E,"SOCIAL/COOPERATIVA",Padron_Establecimiento!A:A,Tabla4[[#This Row],[PROVINCIA]])</f>
        <v>1</v>
      </c>
    </row>
    <row r="29" spans="1:6" x14ac:dyDescent="0.25">
      <c r="A29" s="2" t="s">
        <v>107</v>
      </c>
      <c r="B29" s="1">
        <f>COUNTIFS(Padron_Establecimiento!E:E,"ESTATAL",Padron_Establecimiento!A:A,Tabla4[[#This Row],[PROVINCIA]])</f>
        <v>30</v>
      </c>
      <c r="C29" s="16">
        <f>COUNTIFS(Padron_Establecimiento!E:E,"PRIVADO",Padron_Establecimiento!A:A,Tabla4[[#This Row],[PROVINCIA]])</f>
        <v>7</v>
      </c>
      <c r="D29" s="1">
        <f>COUNTIFS(Padron_Establecimiento!E:E,"SOCIAL/COOPERATIVA",Padron_Establecimiento!A:A,Tabla4[[#This Row],[PROVINCIA]])</f>
        <v>0</v>
      </c>
    </row>
    <row r="30" spans="1:6" x14ac:dyDescent="0.25">
      <c r="A30" s="2" t="s">
        <v>122</v>
      </c>
      <c r="B30" s="1">
        <f>COUNTIFS(Padron_Establecimiento!E:E,"ESTATAL",Padron_Establecimiento!A:A,Tabla4[[#This Row],[PROVINCIA]])</f>
        <v>30</v>
      </c>
      <c r="C30" s="15">
        <f>COUNTIFS(Padron_Establecimiento!E:E,"PRIVADO",Padron_Establecimiento!A:A,Tabla4[[#This Row],[PROVINCIA]])</f>
        <v>4</v>
      </c>
      <c r="D30" s="1">
        <f>COUNTIFS(Padron_Establecimiento!E:E,"SOCIAL/COOPERATIVA",Padron_Establecimiento!A:A,Tabla4[[#This Row],[PROVINCIA]])</f>
        <v>0</v>
      </c>
    </row>
    <row r="31" spans="1:6" x14ac:dyDescent="0.25">
      <c r="A31" s="2" t="s">
        <v>127</v>
      </c>
      <c r="B31" s="1">
        <f>COUNTIFS(Padron_Establecimiento!E:E,"ESTATAL",Padron_Establecimiento!A:A,Tabla4[[#This Row],[PROVINCIA]])</f>
        <v>61</v>
      </c>
      <c r="C31" s="15">
        <f>COUNTIFS(Padron_Establecimiento!E:E,"PRIVADO",Padron_Establecimiento!A:A,Tabla4[[#This Row],[PROVINCIA]])</f>
        <v>4</v>
      </c>
      <c r="D31" s="1">
        <f>COUNTIFS(Padron_Establecimiento!E:E,"SOCIAL/COOPERATIVA",Padron_Establecimiento!A:A,Tabla4[[#This Row],[PROVINCIA]])</f>
        <v>0</v>
      </c>
      <c r="F31" s="14"/>
    </row>
    <row r="32" spans="1:6" x14ac:dyDescent="0.25">
      <c r="A32" s="2" t="s">
        <v>132</v>
      </c>
      <c r="B32" s="1">
        <f>COUNTIFS(Padron_Establecimiento!E:E,"ESTATAL",Padron_Establecimiento!A:A,Tabla4[[#This Row],[PROVINCIA]])</f>
        <v>19</v>
      </c>
      <c r="C32" s="1">
        <f>COUNTIFS(Padron_Establecimiento!E:E,"PRIVADO",Padron_Establecimiento!A:A,Tabla4[[#This Row],[PROVINCIA]])</f>
        <v>1</v>
      </c>
      <c r="D32" s="1">
        <f>COUNTIFS(Padron_Establecimiento!E:E,"SOCIAL/COOPERATIVA",Padron_Establecimiento!A:A,Tabla4[[#This Row],[PROVINCIA]])</f>
        <v>0</v>
      </c>
    </row>
    <row r="33" spans="1:4" x14ac:dyDescent="0.25">
      <c r="A33" s="2" t="s">
        <v>177</v>
      </c>
      <c r="B33" s="1">
        <f>COUNTIFS(Padron_Establecimiento!E:E,"ESTATAL",Padron_Establecimiento!A:A,Tabla4[[#This Row],[PROVINCIA]])</f>
        <v>23</v>
      </c>
      <c r="C33" s="15">
        <f>COUNTIFS(Padron_Establecimiento!E:E,"PRIVADO",Padron_Establecimiento!A:A,Tabla4[[#This Row],[PROVINCIA]])</f>
        <v>2</v>
      </c>
      <c r="D33" s="1">
        <f>COUNTIFS(Padron_Establecimiento!E:E,"SOCIAL/COOPERATIVA",Padron_Establecimiento!A:A,Tabla4[[#This Row],[PROVINCIA]])</f>
        <v>2</v>
      </c>
    </row>
    <row r="34" spans="1:4" x14ac:dyDescent="0.25">
      <c r="A34" s="2" t="s">
        <v>192</v>
      </c>
      <c r="B34" s="1">
        <f>COUNTIFS(Padron_Establecimiento!E:E,"ESTATAL",Padron_Establecimiento!A:A,Tabla4[[#This Row],[PROVINCIA]])</f>
        <v>10</v>
      </c>
      <c r="C34" s="15">
        <f>COUNTIFS(Padron_Establecimiento!E:E,"PRIVADO",Padron_Establecimiento!A:A,Tabla4[[#This Row],[PROVINCIA]])</f>
        <v>3</v>
      </c>
      <c r="D34" s="1">
        <f>COUNTIFS(Padron_Establecimiento!E:E,"SOCIAL/COOPERATIVA",Padron_Establecimiento!A:A,Tabla4[[#This Row],[PROVINCIA]])</f>
        <v>0</v>
      </c>
    </row>
    <row r="35" spans="1:4" x14ac:dyDescent="0.25">
      <c r="A35" s="2" t="s">
        <v>208</v>
      </c>
      <c r="B35" s="1">
        <f>COUNTIFS(Padron_Establecimiento!E:E,"ESTATAL",Padron_Establecimiento!A:A,Tabla4[[#This Row],[PROVINCIA]])</f>
        <v>20</v>
      </c>
      <c r="C35" s="15">
        <f>COUNTIFS(Padron_Establecimiento!E:E,"PRIVADO",Padron_Establecimiento!A:A,Tabla4[[#This Row],[PROVINCIA]])</f>
        <v>2</v>
      </c>
      <c r="D35" s="1">
        <f>COUNTIFS(Padron_Establecimiento!E:E,"SOCIAL/COOPERATIVA",Padron_Establecimiento!A:A,Tabla4[[#This Row],[PROVINCIA]])</f>
        <v>0</v>
      </c>
    </row>
    <row r="36" spans="1:4" x14ac:dyDescent="0.25">
      <c r="A36" s="2" t="s">
        <v>257</v>
      </c>
      <c r="B36" s="1">
        <f>COUNTIFS(Padron_Establecimiento!E:E,"ESTATAL",Padron_Establecimiento!A:A,Tabla4[[#This Row],[PROVINCIA]])</f>
        <v>25</v>
      </c>
      <c r="C36" s="15">
        <f>COUNTIFS(Padron_Establecimiento!E:E,"PRIVADO",Padron_Establecimiento!A:A,Tabla4[[#This Row],[PROVINCIA]])</f>
        <v>1</v>
      </c>
      <c r="D36" s="1">
        <f>COUNTIFS(Padron_Establecimiento!E:E,"SOCIAL/COOPERATIVA",Padron_Establecimiento!A:A,Tabla4[[#This Row],[PROVINCIA]])</f>
        <v>0</v>
      </c>
    </row>
    <row r="37" spans="1:4" x14ac:dyDescent="0.25">
      <c r="A37" s="2" t="s">
        <v>325</v>
      </c>
      <c r="B37" s="1">
        <f>COUNTIFS(Padron_Establecimiento!E:E,"ESTATAL",Padron_Establecimiento!A:A,Tabla4[[#This Row],[PROVINCIA]])</f>
        <v>15</v>
      </c>
      <c r="C37" s="15">
        <f>COUNTIFS(Padron_Establecimiento!E:E,"PRIVADO",Padron_Establecimiento!A:A,Tabla4[[#This Row],[PROVINCIA]])</f>
        <v>2</v>
      </c>
      <c r="D37" s="1">
        <f>COUNTIFS(Padron_Establecimiento!E:E,"SOCIAL/COOPERATIVA",Padron_Establecimiento!A:A,Tabla4[[#This Row],[PROVINCIA]])</f>
        <v>2</v>
      </c>
    </row>
    <row r="38" spans="1:4" x14ac:dyDescent="0.25">
      <c r="A38" s="2" t="s">
        <v>433</v>
      </c>
      <c r="B38" s="1">
        <f>COUNTIFS(Padron_Establecimiento!E:E,"ESTATAL",Padron_Establecimiento!A:A,Tabla4[[#This Row],[PROVINCIA]])</f>
        <v>8</v>
      </c>
      <c r="C38" s="1">
        <f>COUNTIFS(Padron_Establecimiento!E:E,"PRIVADO",Padron_Establecimiento!A:A,Tabla4[[#This Row],[PROVINCIA]])</f>
        <v>0</v>
      </c>
      <c r="D38" s="1">
        <f>COUNTIFS(Padron_Establecimiento!E:E,"SOCIAL/COOPERATIVA",Padron_Establecimiento!A:A,Tabla4[[#This Row],[PROVINCIA]])</f>
        <v>0</v>
      </c>
    </row>
    <row r="39" spans="1:4" x14ac:dyDescent="0.25">
      <c r="A39" s="2" t="s">
        <v>1187</v>
      </c>
      <c r="B39" s="1">
        <f>COUNTIFS(Padron_Establecimiento!E:E,"ESTATAL",Padron_Establecimiento!A:A,Tabla4[[#This Row],[PROVINCIA]])</f>
        <v>4</v>
      </c>
      <c r="C39" s="15">
        <f>COUNTIFS(Padron_Establecimiento!E:E,"PRIVADO",Padron_Establecimiento!A:A,Tabla4[[#This Row],[PROVINCIA]])</f>
        <v>2</v>
      </c>
      <c r="D39" s="1">
        <f>COUNTIFS(Padron_Establecimiento!E:E,"SOCIAL/COOPERATIVA",Padron_Establecimiento!A:A,Tabla4[[#This Row],[PROVINCIA]])</f>
        <v>0</v>
      </c>
    </row>
    <row r="40" spans="1:4" x14ac:dyDescent="0.25">
      <c r="A40" s="17" t="s">
        <v>3328</v>
      </c>
      <c r="B40" s="18">
        <f>SUM(Tabla4[ESTATAL_ABS])</f>
        <v>816</v>
      </c>
      <c r="C40" s="18">
        <f>SUM(Tabla4[PRIVADO_ABS])</f>
        <v>139</v>
      </c>
      <c r="D40" s="18">
        <f>SUM(Tabla4[SOCIAL/COOPERATIVA_ABS])</f>
        <v>16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61DE0-EBDB-49F4-8DA4-F4627A6AEA7B}">
  <sheetPr>
    <tabColor rgb="FFFF9D3B"/>
  </sheetPr>
  <dimension ref="A1"/>
  <sheetViews>
    <sheetView tabSelected="1" topLeftCell="A43" zoomScale="80" zoomScaleNormal="80" workbookViewId="0">
      <selection activeCell="O30" sqref="O3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E A A B Q S w M E F A A C A A g A p 7 l r W I V G F Q i l A A A A 9 g A A A B I A H A B D b 2 5 m a W c v U G F j a 2 F n Z S 5 4 b W w g o h g A K K A U A A A A A A A A A A A A A A A A A A A A A A A A A A A A h Y 8 x D o I w G I W v Q r r T l p q o I T 9 l M G 6 S m J A Y 1 6 Z U a I B i a L H c z c E j e Q U x i r o 5 v u 9 9 w 3 v 3 6 w 3 S s W 2 C i + q t 7 k y C I k x R o I z s C m 3 K B A 3 u F K 5 R y m E v Z C 1 K F U y y s f F o i w R V z p 1 j Q r z 3 2 C 9 w 1 5 e E U R q R Y 7 b L Z a V a g T 6 y / i + H 2 l g n j F S I w + E 1 h j M c s S V m b I U p k B l C p s 1 X Y N P e Z / s D Y T M 0 b u g V V z b c 5 k D m C O T 9 g T 8 A U E s D B B Q A A g A I A K e 5 a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u W t Y A R u P b b o B A A B J A w A A E w A c A E Z v c m 1 1 b G F z L 1 N l Y 3 R p b 2 4 x L m 0 g o h g A K K A U A A A A A A A A A A A A A A A A A A A A A A A A A A A A d V F N b 9 s w D L 0 H y H 8 g v B 0 c w D C S o e t h h Q + G k 2 J f 7 V L E P Q z 1 M C g y k x K T R U O S g 3 Z B D / s p O / b c n + A / N r n e 0 G J O d Z H 0 y P f 4 S F q U j l j D q r 9 n J + P R e G S v h c E S l q I 0 r L 8 v r B N r h Z I q Q u 0 Y E l D o x i P w 5 4 u h L W q P Z H Y X z 1 k 2 l c 8 I T 0 l h n L F 2 / m P D I H t X X F o 0 t j h D R c U c 7 Q / H d Z F + / r Q 4 + 1 p I J S z C 9 E 1 x u F g s 7 S 6 Y R F d z T 6 3 I o U m C K I g g Y 9 V U 2 i a z o w g W W n J J e p s c v 5 1 O Z x F c N O x w 5 W 4 V J k / P + J w 1 f p t E v e 1 X g S e J N f 4 U J V u o D V e 8 I / 8 M f C d 5 V z 5 e d p j D 9 y h K 7 z z s + 4 z g 6 i + e K r W S Q g l j E 2 e a 5 8 I 5 1 Q x S V G v y 2 k 9 6 u R H a b t h U v f P 8 t k Y b v m g j 2 u + D j 4 0 h W 5 K U 1 D 5 o 3 7 L z F H B 4 4 + 4 i 2 A f Z 5 Q J S j T f s I x + 0 O z 6 K O 8 n H 0 D l X a 4 M D R r d g N g O 4 / e W t O h 7 g c 6 5 I k q J h J F s O o f a h p C 1 D i d D + N i i G p n J U 7 f 2 G 9 V D u F O W 1 A K G c + B c q h e t J m d A u h r Q b W D e U / z V T S 1 s t H u c D t T C S h I L w 9 W R Q 4 X n e h v Q L W d 1 m s S Q G z a 7 z c 6 D o 3 W Q 8 I n 1 4 0 y d / A F B L A Q I t A B Q A A g A I A K e 5 a 1 i F R h U I p Q A A A P Y A A A A S A A A A A A A A A A A A A A A A A A A A A A B D b 2 5 m a W c v U G F j a 2 F n Z S 5 4 b W x Q S w E C L Q A U A A I A C A C n u W t Y D 8 r p q 6 Q A A A D p A A A A E w A A A A A A A A A A A A A A A A D x A A A A W 0 N v b n R l b n R f V H l w Z X N d L n h t b F B L A Q I t A B Q A A g A I A K e 5 a 1 g B G 4 9 t u g E A A E k D A A A T A A A A A A A A A A A A A A A A A O I B A A B G b 3 J t d W x h c y 9 T Z W N 0 a W 9 u M S 5 t U E s F B g A A A A A D A A M A w g A A A O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o S A A A A A A A A e B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R y b 2 5 f R X N 0 Y W J s Z W N p b W l l b n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M z Y z Q y M z M t Z T J h O C 0 0 Y j U 1 L W I z N T c t N z g 0 M T M 4 N W E 2 M T A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h Z H J v b l 9 F c 3 R h Y m x l Y 2 l t a W V u d G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c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y V D A y O j E z O j E 0 L j I x M z U z O T Z a I i A v P j x F b n R y e S B U e X B l P S J G a W x s Q 2 9 s d W 1 u V H l w Z X M i I F Z h b H V l P S J z Q m d N R 0 J n W U d C Z 0 1 H Q 1 F N R 0 J n T T 0 i I C 8 + P E V u d H J 5 I F R 5 c G U 9 I k Z p b G x D b 2 x 1 b W 5 O Y W 1 l c y I g V m F s d W U 9 I n N b J n F 1 b 3 Q 7 S n V y a X N k a W N j a c O z b i Z x d W 9 0 O y w m c X V v d D t D V U U g Q W 5 l e G 8 m c X V v d D s s J n F 1 b 3 Q 7 T m 9 t Y n J l J n F 1 b 3 Q 7 L C Z x d W 9 0 O 1 N l Y 3 R v c i Z x d W 9 0 O y w m c X V v d D v D g W 1 i a X R v J n F 1 b 3 Q 7 L C Z x d W 9 0 O 0 R v b W l j a W x p b y Z x d W 9 0 O y w m c X V v d D t D U C Z x d W 9 0 O y w m c X V v d D t D w 7 N k a W d v I G R l I M O h c m V h J n F 1 b 3 Q 7 L C Z x d W 9 0 O 1 R l b M O p Z m 9 u b y Z x d W 9 0 O y w m c X V v d D t G Z W N o Y S B h b H R h J n F 1 b 3 Q 7 L C Z x d W 9 0 O 0 N h b n Q u I E F s d W 1 u b 3 M m c X V v d D s s J n F 1 b 3 Q 7 Q X N p Z 2 5 h Y 2 n D s 2 4 g c G F y Y 2 l h b C A o J C k m c X V v d D s s J n F 1 b 3 Q 7 Q X N p Z 2 5 h Y 2 n D s 2 4 g Z m l u Y W w g K C Q p J n F 1 b 3 Q 7 L C Z x d W 9 0 O 1 B y b 2 1 l Z G l v I G 5 v d G E g Y W x 1 b W 5 v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R y b 2 5 f R X N 0 Y W J s Z W N p b W l l b n R v L 0 F 1 d G 9 S Z W 1 v d m V k Q 2 9 s d W 1 u c z E u e 0 p 1 c m l z Z G l j Y 2 n D s 2 4 s M H 0 m c X V v d D s s J n F 1 b 3 Q 7 U 2 V j d G l v b j E v U G F k c m 9 u X 0 V z d G F i b G V j a W 1 p Z W 5 0 b y 9 B d X R v U m V t b 3 Z l Z E N v b H V t b n M x L n t D V U U g Q W 5 l e G 8 s M X 0 m c X V v d D s s J n F 1 b 3 Q 7 U 2 V j d G l v b j E v U G F k c m 9 u X 0 V z d G F i b G V j a W 1 p Z W 5 0 b y 9 B d X R v U m V t b 3 Z l Z E N v b H V t b n M x L n t O b 2 1 i c m U s M n 0 m c X V v d D s s J n F 1 b 3 Q 7 U 2 V j d G l v b j E v U G F k c m 9 u X 0 V z d G F i b G V j a W 1 p Z W 5 0 b y 9 B d X R v U m V t b 3 Z l Z E N v b H V t b n M x L n t T Z W N 0 b 3 I s M 3 0 m c X V v d D s s J n F 1 b 3 Q 7 U 2 V j d G l v b j E v U G F k c m 9 u X 0 V z d G F i b G V j a W 1 p Z W 5 0 b y 9 B d X R v U m V t b 3 Z l Z E N v b H V t b n M x L n v D g W 1 i a X R v L D R 9 J n F 1 b 3 Q 7 L C Z x d W 9 0 O 1 N l Y 3 R p b 2 4 x L 1 B h Z H J v b l 9 F c 3 R h Y m x l Y 2 l t a W V u d G 8 v Q X V 0 b 1 J l b W 9 2 Z W R D b 2 x 1 b W 5 z M S 5 7 R G 9 t a W N p b G l v L D V 9 J n F 1 b 3 Q 7 L C Z x d W 9 0 O 1 N l Y 3 R p b 2 4 x L 1 B h Z H J v b l 9 F c 3 R h Y m x l Y 2 l t a W V u d G 8 v Q X V 0 b 1 J l b W 9 2 Z W R D b 2 x 1 b W 5 z M S 5 7 Q 1 A s N n 0 m c X V v d D s s J n F 1 b 3 Q 7 U 2 V j d G l v b j E v U G F k c m 9 u X 0 V z d G F i b G V j a W 1 p Z W 5 0 b y 9 B d X R v U m V t b 3 Z l Z E N v b H V t b n M x L n t D w 7 N k a W d v I G R l I M O h c m V h L D d 9 J n F 1 b 3 Q 7 L C Z x d W 9 0 O 1 N l Y 3 R p b 2 4 x L 1 B h Z H J v b l 9 F c 3 R h Y m x l Y 2 l t a W V u d G 8 v Q X V 0 b 1 J l b W 9 2 Z W R D b 2 x 1 b W 5 z M S 5 7 V G V s w 6 l m b 2 5 v L D h 9 J n F 1 b 3 Q 7 L C Z x d W 9 0 O 1 N l Y 3 R p b 2 4 x L 1 B h Z H J v b l 9 F c 3 R h Y m x l Y 2 l t a W V u d G 8 v Q X V 0 b 1 J l b W 9 2 Z W R D b 2 x 1 b W 5 z M S 5 7 R m V j a G E g Y W x 0 Y S w 5 f S Z x d W 9 0 O y w m c X V v d D t T Z W N 0 a W 9 u M S 9 Q Y W R y b 2 5 f R X N 0 Y W J s Z W N p b W l l b n R v L 0 F 1 d G 9 S Z W 1 v d m V k Q 2 9 s d W 1 u c z E u e 0 N h b n Q u I E F s d W 1 u b 3 M s M T B 9 J n F 1 b 3 Q 7 L C Z x d W 9 0 O 1 N l Y 3 R p b 2 4 x L 1 B h Z H J v b l 9 F c 3 R h Y m x l Y 2 l t a W V u d G 8 v Q X V 0 b 1 J l b W 9 2 Z W R D b 2 x 1 b W 5 z M S 5 7 Q X N p Z 2 5 h Y 2 n D s 2 4 g c G F y Y 2 l h b C A o J C k s M T F 9 J n F 1 b 3 Q 7 L C Z x d W 9 0 O 1 N l Y 3 R p b 2 4 x L 1 B h Z H J v b l 9 F c 3 R h Y m x l Y 2 l t a W V u d G 8 v Q X V 0 b 1 J l b W 9 2 Z W R D b 2 x 1 b W 5 z M S 5 7 Q X N p Z 2 5 h Y 2 n D s 2 4 g Z m l u Y W w g K C Q p L D E y f S Z x d W 9 0 O y w m c X V v d D t T Z W N 0 a W 9 u M S 9 Q Y W R y b 2 5 f R X N 0 Y W J s Z W N p b W l l b n R v L 0 F 1 d G 9 S Z W 1 v d m V k Q 2 9 s d W 1 u c z E u e 1 B y b 2 1 l Z G l v I G 5 v d G E g Y W x 1 b W 5 v c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B h Z H J v b l 9 F c 3 R h Y m x l Y 2 l t a W V u d G 8 v Q X V 0 b 1 J l b W 9 2 Z W R D b 2 x 1 b W 5 z M S 5 7 S n V y a X N k a W N j a c O z b i w w f S Z x d W 9 0 O y w m c X V v d D t T Z W N 0 a W 9 u M S 9 Q Y W R y b 2 5 f R X N 0 Y W J s Z W N p b W l l b n R v L 0 F 1 d G 9 S Z W 1 v d m V k Q 2 9 s d W 1 u c z E u e 0 N V R S B B b m V 4 b y w x f S Z x d W 9 0 O y w m c X V v d D t T Z W N 0 a W 9 u M S 9 Q Y W R y b 2 5 f R X N 0 Y W J s Z W N p b W l l b n R v L 0 F 1 d G 9 S Z W 1 v d m V k Q 2 9 s d W 1 u c z E u e 0 5 v b W J y Z S w y f S Z x d W 9 0 O y w m c X V v d D t T Z W N 0 a W 9 u M S 9 Q Y W R y b 2 5 f R X N 0 Y W J s Z W N p b W l l b n R v L 0 F 1 d G 9 S Z W 1 v d m V k Q 2 9 s d W 1 u c z E u e 1 N l Y 3 R v c i w z f S Z x d W 9 0 O y w m c X V v d D t T Z W N 0 a W 9 u M S 9 Q Y W R y b 2 5 f R X N 0 Y W J s Z W N p b W l l b n R v L 0 F 1 d G 9 S Z W 1 v d m V k Q 2 9 s d W 1 u c z E u e 8 O B b W J p d G 8 s N H 0 m c X V v d D s s J n F 1 b 3 Q 7 U 2 V j d G l v b j E v U G F k c m 9 u X 0 V z d G F i b G V j a W 1 p Z W 5 0 b y 9 B d X R v U m V t b 3 Z l Z E N v b H V t b n M x L n t E b 2 1 p Y 2 l s a W 8 s N X 0 m c X V v d D s s J n F 1 b 3 Q 7 U 2 V j d G l v b j E v U G F k c m 9 u X 0 V z d G F i b G V j a W 1 p Z W 5 0 b y 9 B d X R v U m V t b 3 Z l Z E N v b H V t b n M x L n t D U C w 2 f S Z x d W 9 0 O y w m c X V v d D t T Z W N 0 a W 9 u M S 9 Q Y W R y b 2 5 f R X N 0 Y W J s Z W N p b W l l b n R v L 0 F 1 d G 9 S Z W 1 v d m V k Q 2 9 s d W 1 u c z E u e 0 P D s 2 R p Z 2 8 g Z G U g w 6 F y Z W E s N 3 0 m c X V v d D s s J n F 1 b 3 Q 7 U 2 V j d G l v b j E v U G F k c m 9 u X 0 V z d G F i b G V j a W 1 p Z W 5 0 b y 9 B d X R v U m V t b 3 Z l Z E N v b H V t b n M x L n t U Z W z D q W Z v b m 8 s O H 0 m c X V v d D s s J n F 1 b 3 Q 7 U 2 V j d G l v b j E v U G F k c m 9 u X 0 V z d G F i b G V j a W 1 p Z W 5 0 b y 9 B d X R v U m V t b 3 Z l Z E N v b H V t b n M x L n t G Z W N o Y S B h b H R h L D l 9 J n F 1 b 3 Q 7 L C Z x d W 9 0 O 1 N l Y 3 R p b 2 4 x L 1 B h Z H J v b l 9 F c 3 R h Y m x l Y 2 l t a W V u d G 8 v Q X V 0 b 1 J l b W 9 2 Z W R D b 2 x 1 b W 5 z M S 5 7 Q 2 F u d C 4 g Q W x 1 b W 5 v c y w x M H 0 m c X V v d D s s J n F 1 b 3 Q 7 U 2 V j d G l v b j E v U G F k c m 9 u X 0 V z d G F i b G V j a W 1 p Z W 5 0 b y 9 B d X R v U m V t b 3 Z l Z E N v b H V t b n M x L n t B c 2 l n b m F j a c O z b i B w Y X J j a W F s I C g k K S w x M X 0 m c X V v d D s s J n F 1 b 3 Q 7 U 2 V j d G l v b j E v U G F k c m 9 u X 0 V z d G F i b G V j a W 1 p Z W 5 0 b y 9 B d X R v U m V t b 3 Z l Z E N v b H V t b n M x L n t B c 2 l n b m F j a c O z b i B m a W 5 h b C A o J C k s M T J 9 J n F 1 b 3 Q 7 L C Z x d W 9 0 O 1 N l Y 3 R p b 2 4 x L 1 B h Z H J v b l 9 F c 3 R h Y m x l Y 2 l t a W V u d G 8 v Q X V 0 b 1 J l b W 9 2 Z W R D b 2 x 1 b W 5 z M S 5 7 U H J v b W V k a W 8 g b m 9 0 Y S B h b H V t b m 9 z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k c m 9 u X 0 V z d G F i b G V j a W 1 p Z W 5 0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R y b 2 5 f R X N 0 Y W J s Z W N p b W l l b n R v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Z H J v b l 9 F c 3 R h Y m x l Y 2 l t a W V u d G 8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b 1 o P G M H f p G t G 1 a b G c m V 1 E A A A A A A g A A A A A A E G Y A A A A B A A A g A A A A G s A G Q L o U h t q o X 1 s N F i + T Q r F b Y 4 l + J 3 B A 7 b x 2 H L c a Q K w A A A A A D o A A A A A C A A A g A A A A w B S l b c l H J q U A t j z W 0 m 9 o N p R L P Q q Q 9 / T Y i V 1 x F p M 3 K U B Q A A A A O 7 j h i F J r 9 / I 9 K J n E i S J 3 z v B s M f l V b g W a 3 M q Z 1 J 5 k A d y 6 F x O + X n o U a X n T u m D + g y 0 p Z V 6 A q M h X O c w 1 E q Q I F 1 y l Z Z R l 5 8 j 0 K 2 U E I m k w y 5 y I 7 7 Z A A A A A K F 2 2 A q t T 2 L u 1 s R C S Q j l R P b N 2 y T o u A V m S t x A U M Q 8 + B C y 3 0 T M u o d Z 5 y E I K / w B i e P D q g A P J W 6 z B c L / f G T + 1 a Y + 8 T Q = = < / D a t a M a s h u p > 
</file>

<file path=customXml/itemProps1.xml><?xml version="1.0" encoding="utf-8"?>
<ds:datastoreItem xmlns:ds="http://schemas.openxmlformats.org/officeDocument/2006/customXml" ds:itemID="{5941A8B8-22DE-452E-931C-8370BAA939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Padron_Establecimiento</vt:lpstr>
      <vt:lpstr>Reporte</vt:lpstr>
      <vt:lpstr>Gráficos</vt:lpstr>
      <vt:lpstr>Padron_Establecimiento!Área_de_extracción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Melina</dc:creator>
  <cp:lastModifiedBy>Melina</cp:lastModifiedBy>
  <dcterms:created xsi:type="dcterms:W3CDTF">2024-03-12T02:11:38Z</dcterms:created>
  <dcterms:modified xsi:type="dcterms:W3CDTF">2024-03-14T02:51:30Z</dcterms:modified>
</cp:coreProperties>
</file>