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carpeta de mili\FINESI 2025-I\ESTADISTICA COMPUTACION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G21" i="1"/>
  <c r="G20" i="1"/>
  <c r="G19" i="1"/>
  <c r="G18" i="1"/>
  <c r="G17" i="1"/>
  <c r="G16" i="1"/>
  <c r="G15" i="1"/>
  <c r="G14" i="1"/>
  <c r="E21" i="1"/>
  <c r="E20" i="1"/>
  <c r="E19" i="1"/>
  <c r="E18" i="1"/>
  <c r="E17" i="1"/>
  <c r="E16" i="1"/>
  <c r="E15" i="1"/>
  <c r="E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<sst xmlns="http://schemas.openxmlformats.org/spreadsheetml/2006/main" count="53" uniqueCount="23">
  <si>
    <t>AÑOS</t>
  </si>
  <si>
    <t>N° CASOS</t>
  </si>
  <si>
    <t>PROF.MEDICO</t>
  </si>
  <si>
    <t>PROF.ODONTOLOGIA</t>
  </si>
  <si>
    <t>PROF.ENFERMERIA</t>
  </si>
  <si>
    <t>PROF.OBSTETRICIA</t>
  </si>
  <si>
    <t>MORBILIDAD POR TB EN PERSONAL DE SALUD SEGÚN GRUPO POBLACIONAL, PERÚ 2013-2021</t>
  </si>
  <si>
    <t>promedio</t>
  </si>
  <si>
    <t>mediana</t>
  </si>
  <si>
    <t>minimo</t>
  </si>
  <si>
    <t>maximo</t>
  </si>
  <si>
    <t xml:space="preserve">rango </t>
  </si>
  <si>
    <t>desv.est</t>
  </si>
  <si>
    <t>varianza</t>
  </si>
  <si>
    <t>coef.varcn</t>
  </si>
  <si>
    <t>sum.crd total (SST)</t>
  </si>
  <si>
    <t>media total</t>
  </si>
  <si>
    <t>sum.crd.ent.grup (SSB)</t>
  </si>
  <si>
    <t>sum.crd.dentr.gru(SSW)</t>
  </si>
  <si>
    <t>medias cuadraticas</t>
  </si>
  <si>
    <t>MSB</t>
  </si>
  <si>
    <t>MSW</t>
  </si>
  <si>
    <t>estadistico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</si>
</sst>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topLeftCell="G1" workbookViewId="0">
      <selection activeCell="N9" sqref="N9"/>
    </sheetView>
  </sheetViews>
  <sheetFormatPr baseColWidth="10" defaultRowHeight="15" x14ac:dyDescent="0.25"/>
  <cols>
    <col min="3" max="3" width="12.7109375" customWidth="1"/>
    <col min="5" max="5" width="12.7109375" customWidth="1"/>
    <col min="7" max="7" width="12" customWidth="1"/>
    <col min="9" max="9" width="11.5703125" customWidth="1"/>
    <col min="11" max="11" width="22.7109375" customWidth="1"/>
  </cols>
  <sheetData>
    <row r="1" spans="2:12" x14ac:dyDescent="0.25">
      <c r="B1" s="9" t="s">
        <v>6</v>
      </c>
      <c r="C1" s="10"/>
      <c r="D1" s="10"/>
      <c r="E1" s="10"/>
      <c r="F1" s="10"/>
      <c r="G1" s="10"/>
      <c r="H1" s="10"/>
      <c r="I1" s="11"/>
    </row>
    <row r="2" spans="2:12" x14ac:dyDescent="0.25">
      <c r="B2" s="12" t="s">
        <v>2</v>
      </c>
      <c r="C2" s="13"/>
      <c r="D2" s="14" t="s">
        <v>3</v>
      </c>
      <c r="E2" s="15"/>
      <c r="F2" s="16" t="s">
        <v>4</v>
      </c>
      <c r="G2" s="17"/>
      <c r="H2" s="18" t="s">
        <v>5</v>
      </c>
      <c r="I2" s="19"/>
      <c r="K2" s="23" t="s">
        <v>16</v>
      </c>
      <c r="L2" s="20">
        <v>90.17</v>
      </c>
    </row>
    <row r="3" spans="2:12" x14ac:dyDescent="0.25">
      <c r="B3" s="1" t="s">
        <v>0</v>
      </c>
      <c r="C3" s="2" t="s">
        <v>1</v>
      </c>
      <c r="D3" s="1" t="s">
        <v>0</v>
      </c>
      <c r="E3" s="3" t="s">
        <v>1</v>
      </c>
      <c r="F3" s="1" t="s">
        <v>0</v>
      </c>
      <c r="G3" s="5" t="s">
        <v>1</v>
      </c>
      <c r="H3" s="1" t="s">
        <v>0</v>
      </c>
      <c r="I3" s="7" t="s">
        <v>1</v>
      </c>
      <c r="K3" s="4" t="s">
        <v>15</v>
      </c>
      <c r="L3" s="20">
        <v>16856.330000000002</v>
      </c>
    </row>
    <row r="4" spans="2:12" x14ac:dyDescent="0.25">
      <c r="B4" s="1">
        <v>2013</v>
      </c>
      <c r="C4" s="2">
        <v>100</v>
      </c>
      <c r="D4" s="1">
        <v>2013</v>
      </c>
      <c r="E4" s="4">
        <v>100</v>
      </c>
      <c r="F4" s="1">
        <v>2013</v>
      </c>
      <c r="G4" s="6">
        <v>110</v>
      </c>
      <c r="H4" s="1">
        <v>2013</v>
      </c>
      <c r="I4" s="8">
        <v>40</v>
      </c>
      <c r="K4" s="24" t="s">
        <v>17</v>
      </c>
      <c r="L4" s="29">
        <v>191078984</v>
      </c>
    </row>
    <row r="5" spans="2:12" x14ac:dyDescent="0.25">
      <c r="B5" s="1">
        <v>2014</v>
      </c>
      <c r="C5" s="2">
        <v>120</v>
      </c>
      <c r="D5" s="1">
        <v>2014</v>
      </c>
      <c r="E5" s="4">
        <v>70</v>
      </c>
      <c r="F5" s="1">
        <v>2014</v>
      </c>
      <c r="G5" s="6">
        <v>115</v>
      </c>
      <c r="H5" s="1">
        <v>2014</v>
      </c>
      <c r="I5" s="8">
        <v>45</v>
      </c>
      <c r="K5" s="24" t="s">
        <v>18</v>
      </c>
      <c r="L5" s="29">
        <v>95707586</v>
      </c>
    </row>
    <row r="6" spans="2:12" x14ac:dyDescent="0.25">
      <c r="B6" s="1">
        <v>2015</v>
      </c>
      <c r="C6" s="2">
        <v>118</v>
      </c>
      <c r="D6" s="1">
        <v>2015</v>
      </c>
      <c r="E6" s="4">
        <v>105</v>
      </c>
      <c r="F6" s="1">
        <v>2015</v>
      </c>
      <c r="G6" s="6">
        <v>138</v>
      </c>
      <c r="H6" s="1">
        <v>2015</v>
      </c>
      <c r="I6" s="8">
        <v>66</v>
      </c>
      <c r="K6" s="20" t="s">
        <v>19</v>
      </c>
      <c r="L6" s="20"/>
    </row>
    <row r="7" spans="2:12" x14ac:dyDescent="0.25">
      <c r="B7" s="1">
        <v>2016</v>
      </c>
      <c r="C7" s="2">
        <v>112</v>
      </c>
      <c r="D7" s="1">
        <v>2016</v>
      </c>
      <c r="E7" s="4">
        <v>158</v>
      </c>
      <c r="F7" s="1">
        <v>2016</v>
      </c>
      <c r="G7" s="6">
        <v>100</v>
      </c>
      <c r="H7" s="1">
        <v>2016</v>
      </c>
      <c r="I7" s="8">
        <v>40</v>
      </c>
      <c r="K7" s="22" t="s">
        <v>20</v>
      </c>
      <c r="L7" s="29">
        <v>63692995</v>
      </c>
    </row>
    <row r="8" spans="2:12" x14ac:dyDescent="0.25">
      <c r="B8" s="1">
        <v>2017</v>
      </c>
      <c r="C8" s="2">
        <v>110</v>
      </c>
      <c r="D8" s="1">
        <v>2017</v>
      </c>
      <c r="E8" s="4">
        <v>63</v>
      </c>
      <c r="F8" s="1">
        <v>2017</v>
      </c>
      <c r="G8" s="6">
        <v>185</v>
      </c>
      <c r="H8" s="1">
        <v>2017</v>
      </c>
      <c r="I8" s="8">
        <v>59</v>
      </c>
      <c r="K8" s="22" t="s">
        <v>21</v>
      </c>
      <c r="L8" s="29">
        <v>2990856</v>
      </c>
    </row>
    <row r="9" spans="2:12" x14ac:dyDescent="0.25">
      <c r="B9" s="1">
        <v>2018</v>
      </c>
      <c r="C9" s="2">
        <v>58</v>
      </c>
      <c r="D9" s="1">
        <v>2018</v>
      </c>
      <c r="E9" s="4">
        <v>114</v>
      </c>
      <c r="F9" s="1">
        <v>2018</v>
      </c>
      <c r="G9" s="6">
        <v>190</v>
      </c>
      <c r="H9" s="1">
        <v>2018</v>
      </c>
      <c r="I9" s="8">
        <v>33</v>
      </c>
      <c r="K9" s="26" t="s">
        <v>22</v>
      </c>
      <c r="L9" s="20">
        <v>21.29</v>
      </c>
    </row>
    <row r="10" spans="2:12" x14ac:dyDescent="0.25">
      <c r="B10" s="1">
        <v>2019</v>
      </c>
      <c r="C10" s="2">
        <v>117</v>
      </c>
      <c r="D10" s="1">
        <v>2019</v>
      </c>
      <c r="E10" s="4">
        <v>62</v>
      </c>
      <c r="F10" s="1">
        <v>2019</v>
      </c>
      <c r="G10" s="6">
        <v>35</v>
      </c>
      <c r="H10" s="1">
        <v>2019</v>
      </c>
      <c r="I10" s="8">
        <v>65</v>
      </c>
    </row>
    <row r="11" spans="2:12" x14ac:dyDescent="0.25">
      <c r="B11" s="1">
        <v>2020</v>
      </c>
      <c r="C11" s="2">
        <v>57</v>
      </c>
      <c r="D11" s="1">
        <v>2020</v>
      </c>
      <c r="E11" s="4">
        <v>49</v>
      </c>
      <c r="F11" s="1">
        <v>2020</v>
      </c>
      <c r="G11" s="6">
        <v>38</v>
      </c>
      <c r="H11" s="1">
        <v>2020</v>
      </c>
      <c r="I11" s="8">
        <v>40</v>
      </c>
    </row>
    <row r="12" spans="2:12" x14ac:dyDescent="0.25">
      <c r="B12" s="1">
        <v>2021</v>
      </c>
      <c r="C12" s="2">
        <v>57</v>
      </c>
      <c r="D12" s="1">
        <v>2021</v>
      </c>
      <c r="E12" s="4">
        <v>18</v>
      </c>
      <c r="F12" s="1">
        <v>2021</v>
      </c>
      <c r="G12" s="6">
        <v>22</v>
      </c>
      <c r="H12" s="1">
        <v>2021</v>
      </c>
      <c r="I12" s="8">
        <v>34</v>
      </c>
    </row>
    <row r="14" spans="2:12" x14ac:dyDescent="0.25">
      <c r="B14" s="22" t="s">
        <v>7</v>
      </c>
      <c r="C14" s="20">
        <f>AVERAGE(C3:C12)</f>
        <v>94.333333333333329</v>
      </c>
      <c r="D14" s="22" t="s">
        <v>7</v>
      </c>
      <c r="E14" s="20">
        <f>AVERAGE(E3:E12)</f>
        <v>82.111111111111114</v>
      </c>
      <c r="F14" s="22" t="s">
        <v>7</v>
      </c>
      <c r="G14" s="20">
        <f>AVERAGE(G3:G12)</f>
        <v>103.66666666666667</v>
      </c>
      <c r="H14" s="22" t="s">
        <v>7</v>
      </c>
      <c r="I14" s="20">
        <f>AVERAGE(I3:I12)</f>
        <v>46.888888888888886</v>
      </c>
    </row>
    <row r="15" spans="2:12" x14ac:dyDescent="0.25">
      <c r="B15" s="21" t="s">
        <v>8</v>
      </c>
      <c r="C15" s="20">
        <f>MEDIAN(C3:C12)</f>
        <v>110</v>
      </c>
      <c r="D15" s="21" t="s">
        <v>8</v>
      </c>
      <c r="E15" s="20">
        <f>MEDIAN(E3:E12)</f>
        <v>70</v>
      </c>
      <c r="F15" s="21" t="s">
        <v>8</v>
      </c>
      <c r="G15" s="20">
        <f>MEDIAN(G3:G12)</f>
        <v>110</v>
      </c>
      <c r="H15" s="21" t="s">
        <v>8</v>
      </c>
      <c r="I15" s="20">
        <f>MEDIAN(I3:I12)</f>
        <v>40</v>
      </c>
    </row>
    <row r="16" spans="2:12" x14ac:dyDescent="0.25">
      <c r="B16" s="24" t="s">
        <v>9</v>
      </c>
      <c r="C16" s="20">
        <f>MIN(C3:C12)</f>
        <v>57</v>
      </c>
      <c r="D16" s="24" t="s">
        <v>9</v>
      </c>
      <c r="E16" s="20">
        <f>MIN(E3:E12)</f>
        <v>18</v>
      </c>
      <c r="F16" s="24" t="s">
        <v>9</v>
      </c>
      <c r="G16" s="20">
        <f>MIN(G3:G12)</f>
        <v>22</v>
      </c>
      <c r="H16" s="24" t="s">
        <v>9</v>
      </c>
      <c r="I16" s="20">
        <f>MIN(I3:I12)</f>
        <v>33</v>
      </c>
    </row>
    <row r="17" spans="2:9" x14ac:dyDescent="0.25">
      <c r="B17" s="25" t="s">
        <v>10</v>
      </c>
      <c r="C17" s="20">
        <f>MAX(C3:C12)</f>
        <v>120</v>
      </c>
      <c r="D17" s="25" t="s">
        <v>10</v>
      </c>
      <c r="E17" s="20">
        <f>MAX(E3:E12)</f>
        <v>158</v>
      </c>
      <c r="F17" s="25" t="s">
        <v>10</v>
      </c>
      <c r="G17" s="20">
        <f>MAX(G3:G12)</f>
        <v>190</v>
      </c>
      <c r="H17" s="25" t="s">
        <v>10</v>
      </c>
      <c r="I17" s="20">
        <f>MAX(I3:I12)</f>
        <v>66</v>
      </c>
    </row>
    <row r="18" spans="2:9" x14ac:dyDescent="0.25">
      <c r="B18" s="26" t="s">
        <v>11</v>
      </c>
      <c r="C18" s="20">
        <f>MAX(C3:C12)-MIN(C3:C12)</f>
        <v>63</v>
      </c>
      <c r="D18" s="26" t="s">
        <v>11</v>
      </c>
      <c r="E18" s="20">
        <f>MAX(E3:E12)-MIN(E3:E12)</f>
        <v>140</v>
      </c>
      <c r="F18" s="26" t="s">
        <v>11</v>
      </c>
      <c r="G18" s="20">
        <f>MAX(G3:G12)-MIN(G3:G12)</f>
        <v>168</v>
      </c>
      <c r="H18" s="26" t="s">
        <v>11</v>
      </c>
      <c r="I18" s="20">
        <f>MAX(I3:I12)-MIN(I3:I12)</f>
        <v>33</v>
      </c>
    </row>
    <row r="19" spans="2:9" x14ac:dyDescent="0.25">
      <c r="B19" s="27" t="s">
        <v>12</v>
      </c>
      <c r="C19" s="20">
        <f>_xlfn.STDEV.S(C3:C12)</f>
        <v>28.350485004669672</v>
      </c>
      <c r="D19" s="27" t="s">
        <v>12</v>
      </c>
      <c r="E19" s="20">
        <f>_xlfn.STDEV.S(E3:E12)</f>
        <v>41.447088089648844</v>
      </c>
      <c r="F19" s="27" t="s">
        <v>12</v>
      </c>
      <c r="G19" s="20">
        <f>_xlfn.STDEV.S(G3:G12)</f>
        <v>62.375876747345202</v>
      </c>
      <c r="H19" s="27" t="s">
        <v>12</v>
      </c>
      <c r="I19" s="20">
        <f>_xlfn.STDEV.S(I3:I12)</f>
        <v>12.965766892517824</v>
      </c>
    </row>
    <row r="20" spans="2:9" x14ac:dyDescent="0.25">
      <c r="B20" s="28" t="s">
        <v>13</v>
      </c>
      <c r="C20" s="20">
        <f>_xlfn.VAR.S(C3:C12)</f>
        <v>803.75</v>
      </c>
      <c r="D20" s="28" t="s">
        <v>13</v>
      </c>
      <c r="E20" s="20">
        <f>_xlfn.VAR.S(E3:E12)</f>
        <v>1717.8611111111113</v>
      </c>
      <c r="F20" s="28" t="s">
        <v>13</v>
      </c>
      <c r="G20" s="20">
        <f>_xlfn.VAR.S(G3:G12)</f>
        <v>3890.75</v>
      </c>
      <c r="H20" s="28" t="s">
        <v>13</v>
      </c>
      <c r="I20" s="20">
        <f>_xlfn.VAR.S(I3:I12)</f>
        <v>168.11111111111131</v>
      </c>
    </row>
    <row r="21" spans="2:9" x14ac:dyDescent="0.25">
      <c r="B21" s="23" t="s">
        <v>14</v>
      </c>
      <c r="C21" s="20">
        <f>(_xlfn.STDEV.S(C3:C12)/AVERAGE(C3:C12))*100</f>
        <v>30.053517672794705</v>
      </c>
      <c r="D21" s="23" t="s">
        <v>14</v>
      </c>
      <c r="E21" s="20">
        <f>(_xlfn.STDEV.S(E3:E12)/AVERAGE(E3:E12))*100</f>
        <v>50.476832585499267</v>
      </c>
      <c r="F21" s="23" t="s">
        <v>14</v>
      </c>
      <c r="G21" s="20">
        <f>(_xlfn.STDEV.S(G3:G12)/AVERAGE(G3:G12))*100</f>
        <v>60.169656026378007</v>
      </c>
      <c r="H21" s="23" t="s">
        <v>14</v>
      </c>
      <c r="I21" s="20">
        <f>(_xlfn.STDEV.S(I3:I12)/AVERAGE(I3:I12))*100</f>
        <v>27.652109486412424</v>
      </c>
    </row>
  </sheetData>
  <mergeCells count="5">
    <mergeCell ref="B1:I1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2025-04-10T16:35:01Z</dcterms:created>
  <dcterms:modified xsi:type="dcterms:W3CDTF">2025-04-11T01:54:57Z</dcterms:modified>
</cp:coreProperties>
</file>