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9E947C86-1C9E-4DBB-B027-D49C351CB4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UKB-DRS_calculator" sheetId="2" r:id="rId1"/>
    <sheet name="Hidden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3" l="1"/>
  <c r="F28" i="3"/>
  <c r="F27" i="3"/>
  <c r="F25" i="3"/>
  <c r="F24" i="3"/>
  <c r="F22" i="3"/>
  <c r="F21" i="3"/>
  <c r="F19" i="3"/>
  <c r="F18" i="3"/>
  <c r="F16" i="3"/>
  <c r="F15" i="3"/>
  <c r="F12" i="3"/>
  <c r="F13" i="3"/>
  <c r="F6" i="3"/>
  <c r="F7" i="3"/>
  <c r="G31" i="3"/>
  <c r="G30" i="3"/>
  <c r="G28" i="3"/>
  <c r="G27" i="3"/>
  <c r="G25" i="3"/>
  <c r="G24" i="3"/>
  <c r="G22" i="3"/>
  <c r="G21" i="3"/>
  <c r="G19" i="3"/>
  <c r="G18" i="3"/>
  <c r="G16" i="3"/>
  <c r="G15" i="3"/>
  <c r="G13" i="3"/>
  <c r="G12" i="3"/>
  <c r="F10" i="3"/>
  <c r="G10" i="3" s="1"/>
  <c r="F9" i="3"/>
  <c r="G9" i="3" s="1"/>
  <c r="G7" i="3"/>
  <c r="G6" i="3"/>
  <c r="F4" i="3"/>
  <c r="G4" i="3" s="1"/>
  <c r="G35" i="3" s="1"/>
  <c r="F3" i="3"/>
  <c r="G3" i="3" s="1"/>
  <c r="G34" i="3" s="1"/>
  <c r="G37" i="3" l="1"/>
  <c r="G40" i="3" s="1"/>
  <c r="G43" i="3" s="1"/>
  <c r="C26" i="2" s="1"/>
  <c r="G38" i="3" l="1"/>
  <c r="G41" i="3" s="1"/>
  <c r="G44" i="3" s="1"/>
  <c r="C28" i="2" s="1"/>
</calcChain>
</file>

<file path=xl/sharedStrings.xml><?xml version="1.0" encoding="utf-8"?>
<sst xmlns="http://schemas.openxmlformats.org/spreadsheetml/2006/main" count="79" uniqueCount="47">
  <si>
    <t>To calculate predicted dementia risk based on the UKB-DRS,please complete the grey boxes below. 
Where indicated, please click on the cell to select an option from the drop down list. Note that this is not a diagnostic tool.</t>
  </si>
  <si>
    <t xml:space="preserve">Age, in years: </t>
  </si>
  <si>
    <t>Sex:</t>
  </si>
  <si>
    <t>Education, in years:</t>
  </si>
  <si>
    <t>Type I or II Diabetes:</t>
  </si>
  <si>
    <t>Current or history of Depression:</t>
  </si>
  <si>
    <t>History of Stroke or Transient Ischaemic Stroke:</t>
  </si>
  <si>
    <t>Parental history of Dementia:</t>
  </si>
  <si>
    <t>Townsend material deprivation:</t>
  </si>
  <si>
    <t>Use of Antihypertensive Medication:</t>
  </si>
  <si>
    <t>APOE4 carrier:</t>
  </si>
  <si>
    <t>If APOE information is unavailable, please select "unknown".</t>
  </si>
  <si>
    <t>Predicted 14-year dementia risk (including APOE4 status):</t>
  </si>
  <si>
    <t>%</t>
  </si>
  <si>
    <t>Predicted 14-year dementia risk (excluding APOE4 status):</t>
  </si>
  <si>
    <t>UKB-DRS variable</t>
  </si>
  <si>
    <t>Response options</t>
  </si>
  <si>
    <t>Model</t>
  </si>
  <si>
    <t>Model coefficients</t>
  </si>
  <si>
    <t>Respondent Values</t>
  </si>
  <si>
    <t>Model coefficients*Respondent Values</t>
  </si>
  <si>
    <t>Age</t>
  </si>
  <si>
    <t>N/A</t>
  </si>
  <si>
    <t>UKB-DRS + APOE</t>
  </si>
  <si>
    <t>UKB-DRS - APOE</t>
  </si>
  <si>
    <t>Sex</t>
  </si>
  <si>
    <t>Female</t>
  </si>
  <si>
    <t>Male</t>
  </si>
  <si>
    <t>Education</t>
  </si>
  <si>
    <t>Type I or II Diabetes</t>
  </si>
  <si>
    <t>Yes</t>
  </si>
  <si>
    <t>No</t>
  </si>
  <si>
    <t>Current or history of Depression</t>
  </si>
  <si>
    <t>History of Stroke of Transient Ischaemic Stroke</t>
  </si>
  <si>
    <t>Parental history of Dementia</t>
  </si>
  <si>
    <t>Townsend Material Deprivation (most deprived)</t>
  </si>
  <si>
    <t>Use of Antihypertensive Medication</t>
  </si>
  <si>
    <t>APOE4 carrier</t>
  </si>
  <si>
    <t>unknown</t>
  </si>
  <si>
    <t>UKB-DRS + APOE sum of coefficients</t>
  </si>
  <si>
    <t>UKB-DRS - APOE sum of coefficients</t>
  </si>
  <si>
    <t>UKB-DRS + APOE linear predictor</t>
  </si>
  <si>
    <t>UKB-DRS - APOE linear predictor</t>
  </si>
  <si>
    <t>UKB-DRS + APOE prob</t>
  </si>
  <si>
    <t>UKB-DRS - APOE prob</t>
  </si>
  <si>
    <t>UKB-DRS + APOE predicted risk</t>
  </si>
  <si>
    <t>UKB-DRS - APOE predicted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</si>
</sst>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i/>
      <sz val="12"/>
      <color theme="1"/>
      <name val="Helvetica Neue"/>
      <family val="2"/>
    </font>
    <font>
      <sz val="11"/>
      <color theme="1"/>
      <name val="Arial"/>
    </font>
    <font>
      <sz val="11"/>
      <color rgb="FF444444"/>
      <name val="Calibri"/>
      <family val="2"/>
      <charset val="1"/>
    </font>
    <font>
      <b/>
      <sz val="12"/>
      <color rgb="FF0D0D0D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/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2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2" fontId="2" fillId="5" borderId="1" xfId="0" applyNumberFormat="1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17</xdr:row>
      <xdr:rowOff>19050</xdr:rowOff>
    </xdr:from>
    <xdr:to>
      <xdr:col>3</xdr:col>
      <xdr:colOff>257175</xdr:colOff>
      <xdr:row>17</xdr:row>
      <xdr:rowOff>161925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1465EFF1-EB19-B072-319B-AB521FC78223}"/>
            </a:ext>
          </a:extLst>
        </xdr:cNvPr>
        <xdr:cNvSpPr/>
      </xdr:nvSpPr>
      <xdr:spPr>
        <a:xfrm rot="10800000">
          <a:off x="7239000" y="3695700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15</xdr:row>
      <xdr:rowOff>19050</xdr:rowOff>
    </xdr:from>
    <xdr:to>
      <xdr:col>3</xdr:col>
      <xdr:colOff>257175</xdr:colOff>
      <xdr:row>15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9D44272F-5A2E-4FBE-BA16-6D10216A264A}"/>
            </a:ext>
            <a:ext uri="{147F2762-F138-4A5C-976F-8EAC2B608ADB}">
              <a16:predDERef xmlns:a16="http://schemas.microsoft.com/office/drawing/2014/main" pred="{1465EFF1-EB19-B072-319B-AB521FC78223}"/>
            </a:ext>
          </a:extLst>
        </xdr:cNvPr>
        <xdr:cNvSpPr/>
      </xdr:nvSpPr>
      <xdr:spPr>
        <a:xfrm rot="10800000">
          <a:off x="7239000" y="3295650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13</xdr:row>
      <xdr:rowOff>28575</xdr:rowOff>
    </xdr:from>
    <xdr:to>
      <xdr:col>3</xdr:col>
      <xdr:colOff>257175</xdr:colOff>
      <xdr:row>13</xdr:row>
      <xdr:rowOff>171450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B297CADF-178A-4CE3-9F5D-6F5BCEF893A1}"/>
            </a:ext>
            <a:ext uri="{147F2762-F138-4A5C-976F-8EAC2B608ADB}">
              <a16:predDERef xmlns:a16="http://schemas.microsoft.com/office/drawing/2014/main" pred="{9D44272F-5A2E-4FBE-BA16-6D10216A264A}"/>
            </a:ext>
          </a:extLst>
        </xdr:cNvPr>
        <xdr:cNvSpPr/>
      </xdr:nvSpPr>
      <xdr:spPr>
        <a:xfrm rot="10800000">
          <a:off x="7239000" y="2905125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</xdr:colOff>
      <xdr:row>21</xdr:row>
      <xdr:rowOff>28575</xdr:rowOff>
    </xdr:from>
    <xdr:to>
      <xdr:col>3</xdr:col>
      <xdr:colOff>247650</xdr:colOff>
      <xdr:row>21</xdr:row>
      <xdr:rowOff>171450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7C3ABEE8-9488-451E-A036-7897C0F36CF8}"/>
            </a:ext>
            <a:ext uri="{147F2762-F138-4A5C-976F-8EAC2B608ADB}">
              <a16:predDERef xmlns:a16="http://schemas.microsoft.com/office/drawing/2014/main" pred="{B297CADF-178A-4CE3-9F5D-6F5BCEF893A1}"/>
            </a:ext>
          </a:extLst>
        </xdr:cNvPr>
        <xdr:cNvSpPr/>
      </xdr:nvSpPr>
      <xdr:spPr>
        <a:xfrm rot="10800000">
          <a:off x="7229475" y="4505325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19</xdr:row>
      <xdr:rowOff>28575</xdr:rowOff>
    </xdr:from>
    <xdr:to>
      <xdr:col>3</xdr:col>
      <xdr:colOff>257175</xdr:colOff>
      <xdr:row>19</xdr:row>
      <xdr:rowOff>171450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13394B28-3B73-4C7E-9BEA-ECE0B4AFBB5D}"/>
            </a:ext>
            <a:ext uri="{147F2762-F138-4A5C-976F-8EAC2B608ADB}">
              <a16:predDERef xmlns:a16="http://schemas.microsoft.com/office/drawing/2014/main" pred="{7C3ABEE8-9488-451E-A036-7897C0F36CF8}"/>
            </a:ext>
          </a:extLst>
        </xdr:cNvPr>
        <xdr:cNvSpPr/>
      </xdr:nvSpPr>
      <xdr:spPr>
        <a:xfrm rot="10800000">
          <a:off x="7239000" y="4105275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11</xdr:row>
      <xdr:rowOff>19050</xdr:rowOff>
    </xdr:from>
    <xdr:to>
      <xdr:col>3</xdr:col>
      <xdr:colOff>257175</xdr:colOff>
      <xdr:row>11</xdr:row>
      <xdr:rowOff>161925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8968D59A-0379-41A6-B44D-4076BB369BE6}"/>
            </a:ext>
            <a:ext uri="{147F2762-F138-4A5C-976F-8EAC2B608ADB}">
              <a16:predDERef xmlns:a16="http://schemas.microsoft.com/office/drawing/2014/main" pred="{13394B28-3B73-4C7E-9BEA-ECE0B4AFBB5D}"/>
            </a:ext>
          </a:extLst>
        </xdr:cNvPr>
        <xdr:cNvSpPr/>
      </xdr:nvSpPr>
      <xdr:spPr>
        <a:xfrm rot="10800000">
          <a:off x="7239000" y="2495550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9</xdr:row>
      <xdr:rowOff>9525</xdr:rowOff>
    </xdr:from>
    <xdr:to>
      <xdr:col>3</xdr:col>
      <xdr:colOff>257175</xdr:colOff>
      <xdr:row>9</xdr:row>
      <xdr:rowOff>152400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51C6B23B-2CF2-448F-B05C-00BF8CE20DCE}"/>
            </a:ext>
            <a:ext uri="{147F2762-F138-4A5C-976F-8EAC2B608ADB}">
              <a16:predDERef xmlns:a16="http://schemas.microsoft.com/office/drawing/2014/main" pred="{8968D59A-0379-41A6-B44D-4076BB369BE6}"/>
            </a:ext>
          </a:extLst>
        </xdr:cNvPr>
        <xdr:cNvSpPr/>
      </xdr:nvSpPr>
      <xdr:spPr>
        <a:xfrm rot="10800000">
          <a:off x="7239000" y="2085975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5</xdr:row>
      <xdr:rowOff>19050</xdr:rowOff>
    </xdr:from>
    <xdr:to>
      <xdr:col>3</xdr:col>
      <xdr:colOff>257175</xdr:colOff>
      <xdr:row>5</xdr:row>
      <xdr:rowOff>161925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8EF76910-A797-404E-8739-F9F9712EED71}"/>
            </a:ext>
            <a:ext uri="{147F2762-F138-4A5C-976F-8EAC2B608ADB}">
              <a16:predDERef xmlns:a16="http://schemas.microsoft.com/office/drawing/2014/main" pred="{51C6B23B-2CF2-448F-B05C-00BF8CE20DCE}"/>
            </a:ext>
          </a:extLst>
        </xdr:cNvPr>
        <xdr:cNvSpPr/>
      </xdr:nvSpPr>
      <xdr:spPr>
        <a:xfrm rot="10800000">
          <a:off x="7239000" y="1295400"/>
          <a:ext cx="171450" cy="142875"/>
        </a:xfrm>
        <a:prstGeom prst="triangle">
          <a:avLst/>
        </a:prstGeom>
        <a:solidFill>
          <a:srgbClr val="000000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20D7-B261-48BA-AB86-EBD8E3AF0727}">
  <dimension ref="A2:E29"/>
  <sheetViews>
    <sheetView tabSelected="1" workbookViewId="0">
      <selection activeCell="A29" sqref="A29"/>
    </sheetView>
  </sheetViews>
  <sheetFormatPr defaultRowHeight="15"/>
  <cols>
    <col min="1" max="1" width="26.42578125" customWidth="1"/>
    <col min="2" max="2" width="62.85546875" customWidth="1"/>
    <col min="3" max="3" width="17.140625" customWidth="1"/>
    <col min="4" max="4" width="5.28515625" customWidth="1"/>
  </cols>
  <sheetData>
    <row r="2" spans="1:5" ht="38.25" customHeight="1">
      <c r="A2" s="25" t="s">
        <v>0</v>
      </c>
      <c r="B2" s="26"/>
      <c r="C2" s="26"/>
      <c r="D2" s="26"/>
      <c r="E2" s="26"/>
    </row>
    <row r="3" spans="1:5" ht="15.75">
      <c r="A3" s="1"/>
      <c r="B3" s="2"/>
      <c r="C3" s="3"/>
      <c r="D3" s="4"/>
      <c r="E3" s="4"/>
    </row>
    <row r="4" spans="1:5" ht="15.75">
      <c r="A4" s="1"/>
      <c r="B4" s="5" t="s">
        <v>1</v>
      </c>
      <c r="C4" s="6"/>
      <c r="D4" s="4"/>
      <c r="E4" s="4"/>
    </row>
    <row r="5" spans="1:5" ht="15.75">
      <c r="A5" s="1"/>
      <c r="B5" s="5"/>
      <c r="C5" s="7"/>
      <c r="D5" s="4"/>
      <c r="E5" s="8"/>
    </row>
    <row r="6" spans="1:5" ht="15.75">
      <c r="A6" s="1"/>
      <c r="B6" s="5" t="s">
        <v>2</v>
      </c>
      <c r="C6" s="6"/>
      <c r="D6" s="9"/>
      <c r="E6" s="4"/>
    </row>
    <row r="7" spans="1:5" ht="15.75">
      <c r="A7" s="1"/>
      <c r="B7" s="5"/>
      <c r="C7" s="7"/>
      <c r="D7" s="4"/>
      <c r="E7" s="1"/>
    </row>
    <row r="8" spans="1:5" ht="15.75">
      <c r="A8" s="1"/>
      <c r="B8" s="5" t="s">
        <v>3</v>
      </c>
      <c r="C8" s="6"/>
      <c r="D8" s="4"/>
      <c r="E8" s="4"/>
    </row>
    <row r="9" spans="1:5" ht="15.75">
      <c r="A9" s="1"/>
      <c r="B9" s="5"/>
      <c r="C9" s="7"/>
      <c r="D9" s="4"/>
      <c r="E9" s="4"/>
    </row>
    <row r="10" spans="1:5" ht="15.75">
      <c r="A10" s="1"/>
      <c r="B10" s="5" t="s">
        <v>4</v>
      </c>
      <c r="C10" s="6"/>
      <c r="D10" s="9"/>
      <c r="E10" s="4"/>
    </row>
    <row r="11" spans="1:5" ht="15.75">
      <c r="A11" s="1"/>
      <c r="B11" s="5"/>
      <c r="C11" s="7"/>
      <c r="D11" s="4"/>
      <c r="E11" s="4"/>
    </row>
    <row r="12" spans="1:5" ht="15.75">
      <c r="A12" s="1"/>
      <c r="B12" s="5" t="s">
        <v>5</v>
      </c>
      <c r="C12" s="6"/>
      <c r="D12" s="9"/>
      <c r="E12" s="4"/>
    </row>
    <row r="13" spans="1:5" ht="15.75">
      <c r="A13" s="1"/>
      <c r="B13" s="5"/>
      <c r="C13" s="7"/>
      <c r="D13" s="4"/>
      <c r="E13" s="4"/>
    </row>
    <row r="14" spans="1:5" ht="15.75">
      <c r="A14" s="1"/>
      <c r="B14" s="5" t="s">
        <v>6</v>
      </c>
      <c r="C14" s="6"/>
      <c r="D14" s="9"/>
      <c r="E14" s="4"/>
    </row>
    <row r="15" spans="1:5" ht="15.75">
      <c r="A15" s="1"/>
      <c r="B15" s="5"/>
      <c r="C15" s="7"/>
      <c r="D15" s="4"/>
      <c r="E15" s="4"/>
    </row>
    <row r="16" spans="1:5" ht="15.75">
      <c r="A16" s="1"/>
      <c r="B16" s="5" t="s">
        <v>7</v>
      </c>
      <c r="C16" s="6"/>
      <c r="D16" s="9"/>
      <c r="E16" s="4"/>
    </row>
    <row r="17" spans="1:5" ht="15.75">
      <c r="A17" s="1"/>
      <c r="B17" s="5"/>
      <c r="C17" s="7"/>
      <c r="D17" s="4"/>
      <c r="E17" s="4"/>
    </row>
    <row r="18" spans="1:5" ht="15.75">
      <c r="A18" s="1"/>
      <c r="B18" s="5" t="s">
        <v>8</v>
      </c>
      <c r="C18" s="6"/>
      <c r="D18" s="9"/>
      <c r="E18" s="4"/>
    </row>
    <row r="19" spans="1:5" ht="15.75">
      <c r="A19" s="1"/>
      <c r="B19" s="5"/>
      <c r="C19" s="7"/>
      <c r="D19" s="4"/>
      <c r="E19" s="4"/>
    </row>
    <row r="20" spans="1:5" ht="15.75">
      <c r="A20" s="1"/>
      <c r="B20" s="5" t="s">
        <v>9</v>
      </c>
      <c r="C20" s="6"/>
      <c r="D20" s="9"/>
      <c r="E20" s="4"/>
    </row>
    <row r="21" spans="1:5" ht="15.75">
      <c r="A21" s="1"/>
      <c r="B21" s="5"/>
      <c r="C21" s="7"/>
      <c r="D21" s="4"/>
      <c r="E21" s="4"/>
    </row>
    <row r="22" spans="1:5" ht="15.75">
      <c r="A22" s="1"/>
      <c r="B22" s="5" t="s">
        <v>10</v>
      </c>
      <c r="C22" s="6"/>
      <c r="D22" s="9"/>
      <c r="E22" s="4"/>
    </row>
    <row r="23" spans="1:5" ht="15.75">
      <c r="A23" s="1"/>
      <c r="B23" s="10" t="s">
        <v>11</v>
      </c>
      <c r="C23" s="11"/>
      <c r="D23" s="4"/>
      <c r="E23" s="4"/>
    </row>
    <row r="24" spans="1:5" ht="15.75">
      <c r="A24" s="1"/>
      <c r="B24" s="12"/>
      <c r="C24" s="13"/>
      <c r="D24" s="14"/>
      <c r="E24" s="4"/>
    </row>
    <row r="25" spans="1:5" ht="15.75">
      <c r="A25" s="1"/>
      <c r="B25" s="27"/>
      <c r="C25" s="27"/>
      <c r="D25" s="27"/>
      <c r="E25" s="4"/>
    </row>
    <row r="26" spans="1:5" ht="15.75">
      <c r="A26" s="28" t="s">
        <v>12</v>
      </c>
      <c r="B26" s="29"/>
      <c r="C26" s="15">
        <f>Hidden!G43</f>
        <v>1.3884326575131195E-5</v>
      </c>
      <c r="D26" s="16" t="s">
        <v>13</v>
      </c>
      <c r="E26" s="4"/>
    </row>
    <row r="27" spans="1:5" ht="15.75">
      <c r="A27" s="21"/>
      <c r="B27" s="30"/>
      <c r="C27" s="31"/>
      <c r="D27" s="30"/>
      <c r="E27" s="4"/>
    </row>
    <row r="28" spans="1:5" ht="15.75">
      <c r="A28" s="30" t="s">
        <v>14</v>
      </c>
      <c r="B28" s="32"/>
      <c r="C28" s="17">
        <f>Hidden!G44</f>
        <v>2.5245944774382794E-5</v>
      </c>
      <c r="D28" s="16" t="s">
        <v>13</v>
      </c>
      <c r="E28" s="4"/>
    </row>
    <row r="29" spans="1:5" ht="15.75">
      <c r="A29" s="18"/>
      <c r="B29" s="19"/>
      <c r="C29" s="13"/>
      <c r="D29" s="14"/>
      <c r="E29" s="14"/>
    </row>
  </sheetData>
  <mergeCells count="5">
    <mergeCell ref="A2:E2"/>
    <mergeCell ref="B25:D25"/>
    <mergeCell ref="A26:B26"/>
    <mergeCell ref="B27:D27"/>
    <mergeCell ref="A28:B28"/>
  </mergeCells>
  <dataValidations count="5">
    <dataValidation type="decimal" allowBlank="1" showInputMessage="1" showErrorMessage="1" sqref="C4:C5" xr:uid="{B1AEC274-B7D8-48A8-BA3C-E0F7284E5BCA}">
      <formula1>0</formula1>
      <formula2>150</formula2>
    </dataValidation>
    <dataValidation type="decimal" allowBlank="1" showInputMessage="1" showErrorMessage="1" sqref="C8" xr:uid="{44845C6A-3151-4B9C-85D3-D36C735609EA}">
      <formula1>0</formula1>
      <formula2>100</formula2>
    </dataValidation>
    <dataValidation type="list" allowBlank="1" showInputMessage="1" showErrorMessage="1" sqref="C6" xr:uid="{568EEB9D-7F9B-4092-B419-EB900ECF834A}">
      <formula1>"Female,Male"</formula1>
    </dataValidation>
    <dataValidation type="list" allowBlank="1" showInputMessage="1" showErrorMessage="1" sqref="C10 C12 C14 C16 C18 C20" xr:uid="{CF0255E0-0F3B-4FBC-BC3A-7D327C8DC322}">
      <formula1>"Yes,No"</formula1>
    </dataValidation>
    <dataValidation type="list" allowBlank="1" showInputMessage="1" showErrorMessage="1" sqref="C22" xr:uid="{BE564FB8-C879-474A-A49A-86B9810D7BA9}">
      <formula1>"Yes,No,unknown"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816D-FBE7-4E96-82F9-65A6E0F9F375}">
  <dimension ref="B1:H48"/>
  <sheetViews>
    <sheetView workbookViewId="0">
      <selection activeCell="L12" sqref="L12"/>
    </sheetView>
  </sheetViews>
  <sheetFormatPr defaultRowHeight="15"/>
  <cols>
    <col min="2" max="2" width="47.140625" hidden="1" customWidth="1"/>
    <col min="3" max="3" width="18.42578125" hidden="1" customWidth="1"/>
    <col min="4" max="4" width="18.85546875" hidden="1" customWidth="1"/>
    <col min="5" max="5" width="17.5703125" hidden="1" customWidth="1"/>
    <col min="6" max="6" width="19.28515625" hidden="1" customWidth="1"/>
    <col min="7" max="7" width="37.85546875" hidden="1" customWidth="1"/>
  </cols>
  <sheetData>
    <row r="1" spans="2:8" ht="17.25" customHeight="1"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0"/>
    </row>
    <row r="2" spans="2:8">
      <c r="B2" s="24"/>
      <c r="C2" s="24"/>
      <c r="D2" s="24"/>
      <c r="E2" s="24"/>
      <c r="F2" s="24"/>
      <c r="G2" s="24"/>
      <c r="H2" s="20"/>
    </row>
    <row r="3" spans="2:8">
      <c r="B3" s="24" t="s">
        <v>21</v>
      </c>
      <c r="C3" s="24" t="s">
        <v>22</v>
      </c>
      <c r="D3" s="24" t="s">
        <v>23</v>
      </c>
      <c r="E3" s="24">
        <v>0.183155314054538</v>
      </c>
      <c r="F3" s="24">
        <f>'UKB-DRS_calculator'!C4</f>
        <v>0</v>
      </c>
      <c r="G3" s="24">
        <f>F3*E3</f>
        <v>0</v>
      </c>
      <c r="H3" s="20"/>
    </row>
    <row r="4" spans="2:8">
      <c r="B4" s="22"/>
      <c r="C4" s="22"/>
      <c r="D4" s="22" t="s">
        <v>24</v>
      </c>
      <c r="E4" s="22">
        <v>0.18116434997631201</v>
      </c>
      <c r="F4" s="22">
        <f>'UKB-DRS_calculator'!C4</f>
        <v>0</v>
      </c>
      <c r="G4" s="22">
        <f t="shared" ref="G4:G31" si="0">F4*E4</f>
        <v>0</v>
      </c>
      <c r="H4" s="20"/>
    </row>
    <row r="5" spans="2:8">
      <c r="B5" s="22"/>
      <c r="C5" s="22"/>
      <c r="D5" s="22"/>
      <c r="E5" s="22"/>
      <c r="F5" s="22"/>
      <c r="G5" s="22"/>
      <c r="H5" s="20"/>
    </row>
    <row r="6" spans="2:8">
      <c r="B6" s="22" t="s">
        <v>25</v>
      </c>
      <c r="C6" s="22" t="s">
        <v>26</v>
      </c>
      <c r="D6" s="22" t="s">
        <v>23</v>
      </c>
      <c r="E6" s="22">
        <v>0.14855344440307899</v>
      </c>
      <c r="F6" s="22">
        <f>IF('UKB-DRS_calculator'!C6="Male",1,0)</f>
        <v>0</v>
      </c>
      <c r="G6" s="22">
        <f t="shared" si="0"/>
        <v>0</v>
      </c>
      <c r="H6" s="20"/>
    </row>
    <row r="7" spans="2:8">
      <c r="B7" s="22"/>
      <c r="C7" s="22" t="s">
        <v>27</v>
      </c>
      <c r="D7" s="22" t="s">
        <v>24</v>
      </c>
      <c r="E7" s="22">
        <v>0.152070028798164</v>
      </c>
      <c r="F7" s="22">
        <f>IF('UKB-DRS_calculator'!C6="Male",1,0)</f>
        <v>0</v>
      </c>
      <c r="G7" s="22">
        <f t="shared" si="0"/>
        <v>0</v>
      </c>
      <c r="H7" s="20"/>
    </row>
    <row r="8" spans="2:8">
      <c r="B8" s="22"/>
      <c r="C8" s="22"/>
      <c r="D8" s="22"/>
      <c r="E8" s="22"/>
      <c r="F8" s="22"/>
      <c r="G8" s="22"/>
      <c r="H8" s="20"/>
    </row>
    <row r="9" spans="2:8">
      <c r="B9" s="22" t="s">
        <v>28</v>
      </c>
      <c r="C9" s="22" t="s">
        <v>22</v>
      </c>
      <c r="D9" s="22" t="s">
        <v>23</v>
      </c>
      <c r="E9" s="22">
        <v>-3.760957525058E-2</v>
      </c>
      <c r="F9" s="22">
        <f>'UKB-DRS_calculator'!C8</f>
        <v>0</v>
      </c>
      <c r="G9" s="22">
        <f t="shared" si="0"/>
        <v>0</v>
      </c>
      <c r="H9" s="20"/>
    </row>
    <row r="10" spans="2:8">
      <c r="B10" s="22"/>
      <c r="C10" s="22"/>
      <c r="D10" s="22" t="s">
        <v>24</v>
      </c>
      <c r="E10" s="22">
        <v>-3.9891558624084E-2</v>
      </c>
      <c r="F10" s="22">
        <f>'UKB-DRS_calculator'!C8</f>
        <v>0</v>
      </c>
      <c r="G10" s="22">
        <f t="shared" si="0"/>
        <v>0</v>
      </c>
      <c r="H10" s="20"/>
    </row>
    <row r="11" spans="2:8">
      <c r="B11" s="22"/>
      <c r="C11" s="22"/>
      <c r="D11" s="22"/>
      <c r="E11" s="22"/>
      <c r="F11" s="22"/>
      <c r="G11" s="22"/>
      <c r="H11" s="20"/>
    </row>
    <row r="12" spans="2:8">
      <c r="B12" s="22" t="s">
        <v>29</v>
      </c>
      <c r="C12" s="22" t="s">
        <v>30</v>
      </c>
      <c r="D12" s="22" t="s">
        <v>23</v>
      </c>
      <c r="E12" s="22">
        <v>0.60310490000532402</v>
      </c>
      <c r="F12" s="22">
        <f>IF('UKB-DRS_calculator'!$C$10="Yes",1,0)</f>
        <v>0</v>
      </c>
      <c r="G12" s="22">
        <f t="shared" si="0"/>
        <v>0</v>
      </c>
      <c r="H12" s="20"/>
    </row>
    <row r="13" spans="2:8">
      <c r="B13" s="22"/>
      <c r="C13" s="22" t="s">
        <v>31</v>
      </c>
      <c r="D13" s="22" t="s">
        <v>24</v>
      </c>
      <c r="E13" s="22">
        <v>0.573725997743468</v>
      </c>
      <c r="F13" s="22">
        <f>IF('UKB-DRS_calculator'!$C$10="Yes",1,0)</f>
        <v>0</v>
      </c>
      <c r="G13" s="22">
        <f t="shared" si="0"/>
        <v>0</v>
      </c>
      <c r="H13" s="20"/>
    </row>
    <row r="14" spans="2:8">
      <c r="B14" s="22"/>
      <c r="C14" s="22"/>
      <c r="D14" s="22"/>
      <c r="E14" s="22"/>
      <c r="F14" s="22"/>
      <c r="G14" s="22"/>
      <c r="H14" s="20"/>
    </row>
    <row r="15" spans="2:8">
      <c r="B15" s="22" t="s">
        <v>32</v>
      </c>
      <c r="C15" s="22" t="s">
        <v>30</v>
      </c>
      <c r="D15" s="22" t="s">
        <v>23</v>
      </c>
      <c r="E15" s="22">
        <v>0.50474714150984101</v>
      </c>
      <c r="F15" s="22">
        <f>IF('UKB-DRS_calculator'!$C$12="Yes",1,0)</f>
        <v>0</v>
      </c>
      <c r="G15" s="22">
        <f t="shared" si="0"/>
        <v>0</v>
      </c>
      <c r="H15" s="20"/>
    </row>
    <row r="16" spans="2:8">
      <c r="B16" s="22"/>
      <c r="C16" s="22" t="s">
        <v>31</v>
      </c>
      <c r="D16" s="22" t="s">
        <v>24</v>
      </c>
      <c r="E16" s="22">
        <v>0.50227130056799096</v>
      </c>
      <c r="F16" s="22">
        <f>IF('UKB-DRS_calculator'!$C$12="Yes",1,0)</f>
        <v>0</v>
      </c>
      <c r="G16" s="22">
        <f t="shared" si="0"/>
        <v>0</v>
      </c>
      <c r="H16" s="20"/>
    </row>
    <row r="17" spans="2:8">
      <c r="B17" s="22"/>
      <c r="C17" s="22"/>
      <c r="D17" s="22"/>
      <c r="E17" s="22"/>
      <c r="F17" s="22"/>
      <c r="G17" s="22"/>
      <c r="H17" s="20"/>
    </row>
    <row r="18" spans="2:8">
      <c r="B18" s="22" t="s">
        <v>33</v>
      </c>
      <c r="C18" s="22" t="s">
        <v>30</v>
      </c>
      <c r="D18" s="22" t="s">
        <v>23</v>
      </c>
      <c r="E18" s="22">
        <v>0.60747753622687395</v>
      </c>
      <c r="F18" s="22">
        <f>IF('UKB-DRS_calculator'!$C$14="Yes",1,0)</f>
        <v>0</v>
      </c>
      <c r="G18" s="22">
        <f t="shared" si="0"/>
        <v>0</v>
      </c>
      <c r="H18" s="20"/>
    </row>
    <row r="19" spans="2:8">
      <c r="B19" s="22"/>
      <c r="C19" s="22" t="s">
        <v>31</v>
      </c>
      <c r="D19" s="22" t="s">
        <v>24</v>
      </c>
      <c r="E19" s="22">
        <v>0.59540653895109497</v>
      </c>
      <c r="F19" s="22">
        <f>IF('UKB-DRS_calculator'!$C$14="Yes",1,0)</f>
        <v>0</v>
      </c>
      <c r="G19" s="22">
        <f t="shared" si="0"/>
        <v>0</v>
      </c>
      <c r="H19" s="20"/>
    </row>
    <row r="20" spans="2:8">
      <c r="B20" s="22"/>
      <c r="C20" s="22"/>
      <c r="D20" s="22"/>
      <c r="E20" s="22"/>
      <c r="F20" s="22"/>
      <c r="G20" s="22"/>
      <c r="H20" s="20"/>
    </row>
    <row r="21" spans="2:8">
      <c r="B21" s="22" t="s">
        <v>34</v>
      </c>
      <c r="C21" s="22" t="s">
        <v>30</v>
      </c>
      <c r="D21" s="22" t="s">
        <v>23</v>
      </c>
      <c r="E21" s="22">
        <v>0.298526323920703</v>
      </c>
      <c r="F21" s="22">
        <f>IF('UKB-DRS_calculator'!$C$16="Yes",1,0)</f>
        <v>0</v>
      </c>
      <c r="G21" s="22">
        <f t="shared" si="0"/>
        <v>0</v>
      </c>
      <c r="H21" s="20"/>
    </row>
    <row r="22" spans="2:8">
      <c r="B22" s="22"/>
      <c r="C22" s="22" t="s">
        <v>31</v>
      </c>
      <c r="D22" s="22" t="s">
        <v>24</v>
      </c>
      <c r="E22" s="22">
        <v>0.42645061233363402</v>
      </c>
      <c r="F22" s="22">
        <f>IF('UKB-DRS_calculator'!$C$16="Yes",1,0)</f>
        <v>0</v>
      </c>
      <c r="G22" s="22">
        <f t="shared" si="0"/>
        <v>0</v>
      </c>
      <c r="H22" s="20"/>
    </row>
    <row r="23" spans="2:8">
      <c r="B23" s="22"/>
      <c r="C23" s="22"/>
      <c r="D23" s="22"/>
      <c r="E23" s="22"/>
      <c r="F23" s="22"/>
      <c r="G23" s="22"/>
      <c r="H23" s="20"/>
    </row>
    <row r="24" spans="2:8">
      <c r="B24" s="22" t="s">
        <v>35</v>
      </c>
      <c r="C24" s="22" t="s">
        <v>30</v>
      </c>
      <c r="D24" s="22" t="s">
        <v>23</v>
      </c>
      <c r="E24" s="22">
        <v>0.32675177837861102</v>
      </c>
      <c r="F24" s="22">
        <f>IF('UKB-DRS_calculator'!$C$18="Yes",1,0)</f>
        <v>0</v>
      </c>
      <c r="G24" s="22">
        <f t="shared" si="0"/>
        <v>0</v>
      </c>
      <c r="H24" s="20"/>
    </row>
    <row r="25" spans="2:8">
      <c r="B25" s="22"/>
      <c r="C25" s="22" t="s">
        <v>31</v>
      </c>
      <c r="D25" s="22" t="s">
        <v>24</v>
      </c>
      <c r="E25" s="22">
        <v>0.33019652857464099</v>
      </c>
      <c r="F25" s="22">
        <f>IF('UKB-DRS_calculator'!$C$18="Yes",1,0)</f>
        <v>0</v>
      </c>
      <c r="G25" s="22">
        <f t="shared" si="0"/>
        <v>0</v>
      </c>
      <c r="H25" s="20"/>
    </row>
    <row r="26" spans="2:8">
      <c r="B26" s="22"/>
      <c r="C26" s="22"/>
      <c r="D26" s="22"/>
      <c r="E26" s="22"/>
      <c r="F26" s="22"/>
      <c r="G26" s="22"/>
      <c r="H26" s="20"/>
    </row>
    <row r="27" spans="2:8">
      <c r="B27" s="22" t="s">
        <v>36</v>
      </c>
      <c r="C27" s="22" t="s">
        <v>30</v>
      </c>
      <c r="D27" s="22" t="s">
        <v>23</v>
      </c>
      <c r="E27" s="22">
        <v>0.16293613675152299</v>
      </c>
      <c r="F27" s="22">
        <f>IF('UKB-DRS_calculator'!$C$20="Yes",1,0)</f>
        <v>0</v>
      </c>
      <c r="G27" s="22">
        <f t="shared" si="0"/>
        <v>0</v>
      </c>
      <c r="H27" s="20"/>
    </row>
    <row r="28" spans="2:8">
      <c r="B28" s="22"/>
      <c r="C28" s="22" t="s">
        <v>31</v>
      </c>
      <c r="D28" s="22" t="s">
        <v>24</v>
      </c>
      <c r="E28" s="22">
        <v>0.16855448163786699</v>
      </c>
      <c r="F28" s="22">
        <f>IF('UKB-DRS_calculator'!$C$20="Yes",1,0)</f>
        <v>0</v>
      </c>
      <c r="G28" s="22">
        <f t="shared" si="0"/>
        <v>0</v>
      </c>
      <c r="H28" s="20"/>
    </row>
    <row r="29" spans="2:8">
      <c r="B29" s="22"/>
      <c r="C29" s="22"/>
      <c r="D29" s="22"/>
      <c r="E29" s="22"/>
      <c r="F29" s="22"/>
      <c r="G29" s="22"/>
      <c r="H29" s="20"/>
    </row>
    <row r="30" spans="2:8">
      <c r="B30" s="22" t="s">
        <v>37</v>
      </c>
      <c r="C30" s="22" t="s">
        <v>30</v>
      </c>
      <c r="D30" s="22" t="s">
        <v>23</v>
      </c>
      <c r="E30" s="22">
        <v>1.10553107769167</v>
      </c>
      <c r="F30" s="22">
        <f>IF('UKB-DRS_calculator'!$C$22="unknown","N/A",IF('UKB-DRS_calculator'!$C$22="Yes",1,0))</f>
        <v>0</v>
      </c>
      <c r="G30" s="22">
        <f t="shared" si="0"/>
        <v>0</v>
      </c>
      <c r="H30" s="20"/>
    </row>
    <row r="31" spans="2:8">
      <c r="B31" s="23"/>
      <c r="C31" s="23" t="s">
        <v>31</v>
      </c>
      <c r="D31" s="23" t="s">
        <v>24</v>
      </c>
      <c r="E31" s="23"/>
      <c r="F31" s="23">
        <v>0</v>
      </c>
      <c r="G31" s="23">
        <f t="shared" si="0"/>
        <v>0</v>
      </c>
      <c r="H31" s="20"/>
    </row>
    <row r="32" spans="2:8">
      <c r="B32" s="22"/>
      <c r="C32" s="22" t="s">
        <v>38</v>
      </c>
      <c r="D32" s="22"/>
      <c r="E32" s="22"/>
      <c r="F32" s="22"/>
      <c r="G32" s="22"/>
      <c r="H32" s="20"/>
    </row>
    <row r="33" spans="2:8">
      <c r="B33" s="20"/>
      <c r="C33" s="20"/>
      <c r="D33" s="20"/>
      <c r="E33" s="20"/>
      <c r="F33" s="20"/>
      <c r="G33" s="20"/>
      <c r="H33" s="20"/>
    </row>
    <row r="34" spans="2:8">
      <c r="B34" s="20"/>
      <c r="C34" s="20"/>
      <c r="D34" s="20"/>
      <c r="E34" s="33" t="s">
        <v>39</v>
      </c>
      <c r="F34" s="33"/>
      <c r="G34" s="22">
        <f>SUM($G$3,$G$6,$G$9,G12,G15,G18,G21,G24,G27,G30)</f>
        <v>0</v>
      </c>
      <c r="H34" s="20"/>
    </row>
    <row r="35" spans="2:8">
      <c r="B35" s="20"/>
      <c r="C35" s="20"/>
      <c r="D35" s="20"/>
      <c r="E35" s="33" t="s">
        <v>40</v>
      </c>
      <c r="F35" s="33"/>
      <c r="G35" s="22">
        <f>SUM($G$4,$G$7,$G$10,G13,G16,G19,G22,G25,G28)</f>
        <v>0</v>
      </c>
      <c r="H35" s="20"/>
    </row>
    <row r="36" spans="2:8">
      <c r="B36" s="20"/>
      <c r="C36" s="20"/>
      <c r="D36" s="20"/>
      <c r="E36" s="34"/>
      <c r="F36" s="34"/>
      <c r="G36" s="34"/>
      <c r="H36" s="20"/>
    </row>
    <row r="37" spans="2:8">
      <c r="B37" s="20"/>
      <c r="C37" s="20"/>
      <c r="D37" s="20"/>
      <c r="E37" s="33" t="s">
        <v>41</v>
      </c>
      <c r="F37" s="33"/>
      <c r="G37" s="22">
        <f>G34-15.7899199856971</f>
        <v>-15.7899199856971</v>
      </c>
      <c r="H37" s="20"/>
    </row>
    <row r="38" spans="2:8">
      <c r="B38" s="20"/>
      <c r="C38" s="20"/>
      <c r="D38" s="20"/>
      <c r="E38" s="33" t="s">
        <v>42</v>
      </c>
      <c r="F38" s="33"/>
      <c r="G38" s="22">
        <f>G35-15.1920149516643</f>
        <v>-15.1920149516643</v>
      </c>
      <c r="H38" s="20"/>
    </row>
    <row r="39" spans="2:8">
      <c r="B39" s="20"/>
      <c r="C39" s="20"/>
      <c r="D39" s="20"/>
      <c r="E39" s="34"/>
      <c r="F39" s="34"/>
      <c r="G39" s="34"/>
      <c r="H39" s="20"/>
    </row>
    <row r="40" spans="2:8">
      <c r="B40" s="20"/>
      <c r="C40" s="20"/>
      <c r="D40" s="20"/>
      <c r="E40" s="33" t="s">
        <v>43</v>
      </c>
      <c r="F40" s="33"/>
      <c r="G40" s="22">
        <f>1/(1+EXP(-G37))</f>
        <v>1.3884326575131195E-7</v>
      </c>
      <c r="H40" s="20"/>
    </row>
    <row r="41" spans="2:8">
      <c r="B41" s="20"/>
      <c r="C41" s="20"/>
      <c r="D41" s="20"/>
      <c r="E41" s="33" t="s">
        <v>44</v>
      </c>
      <c r="F41" s="33"/>
      <c r="G41" s="22">
        <f>1/(1+EXP(-G38))</f>
        <v>2.5245944774382794E-7</v>
      </c>
      <c r="H41" s="20"/>
    </row>
    <row r="42" spans="2:8">
      <c r="B42" s="20"/>
      <c r="C42" s="20"/>
      <c r="D42" s="20"/>
      <c r="E42" s="34"/>
      <c r="F42" s="34"/>
      <c r="G42" s="34"/>
      <c r="H42" s="20"/>
    </row>
    <row r="43" spans="2:8">
      <c r="B43" s="20"/>
      <c r="C43" s="20"/>
      <c r="D43" s="20"/>
      <c r="E43" s="33" t="s">
        <v>45</v>
      </c>
      <c r="F43" s="33"/>
      <c r="G43" s="22">
        <f>IF(F30="N/A","N/A",G40*100)</f>
        <v>1.3884326575131195E-5</v>
      </c>
      <c r="H43" s="20"/>
    </row>
    <row r="44" spans="2:8">
      <c r="E44" s="33" t="s">
        <v>46</v>
      </c>
      <c r="F44" s="33"/>
      <c r="G44" s="22">
        <f>G41*100</f>
        <v>2.5245944774382794E-5</v>
      </c>
      <c r="H44" s="20"/>
    </row>
    <row r="45" spans="2:8">
      <c r="E45" s="20"/>
      <c r="F45" s="20"/>
      <c r="G45" s="20"/>
      <c r="H45" s="20"/>
    </row>
    <row r="46" spans="2:8">
      <c r="E46" s="20"/>
      <c r="F46" s="20"/>
      <c r="G46" s="20"/>
      <c r="H46" s="20"/>
    </row>
    <row r="47" spans="2:8">
      <c r="E47" s="20"/>
      <c r="F47" s="20"/>
      <c r="G47" s="20"/>
      <c r="H47" s="20"/>
    </row>
    <row r="48" spans="2:8">
      <c r="E48" s="20"/>
      <c r="F48" s="20"/>
      <c r="G48" s="20"/>
      <c r="H48" s="20"/>
    </row>
  </sheetData>
  <sheetProtection sheet="1" objects="1" scenarios="1"/>
  <mergeCells count="11">
    <mergeCell ref="E34:F34"/>
    <mergeCell ref="E35:F35"/>
    <mergeCell ref="E37:F37"/>
    <mergeCell ref="E38:F38"/>
    <mergeCell ref="E40:F40"/>
    <mergeCell ref="E43:F43"/>
    <mergeCell ref="E44:F44"/>
    <mergeCell ref="E36:G36"/>
    <mergeCell ref="E39:G39"/>
    <mergeCell ref="E42:G42"/>
    <mergeCell ref="E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2022-03-25T12:10:37Z</dcterms:created>
  <dcterms:modified xsi:type="dcterms:W3CDTF">2022-05-10T14:12:50Z</dcterms:modified>
  <cp:category/>
  <cp:contentStatus/>
</cp:coreProperties>
</file>