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_stipaljka_/Desktop/Rice University /Homework/Module-1-/"/>
    </mc:Choice>
  </mc:AlternateContent>
  <xr:revisionPtr revIDLastSave="0" documentId="13_ncr:1_{C2ABE26C-855D-FD42-8403-2C5B3ADB1AF5}" xr6:coauthVersionLast="47" xr6:coauthVersionMax="47" xr10:uidLastSave="{00000000-0000-0000-0000-000000000000}"/>
  <bookViews>
    <workbookView xWindow="35300" yWindow="4660" windowWidth="30240" windowHeight="17760" activeTab="5" xr2:uid="{00000000-000D-0000-FFFF-FFFF00000000}"/>
  </bookViews>
  <sheets>
    <sheet name="Crowdfunding" sheetId="1" r:id="rId1"/>
    <sheet name="Exercise 1 " sheetId="2" r:id="rId2"/>
    <sheet name="Exercise 2" sheetId="7" r:id="rId3"/>
    <sheet name="Exercise 3" sheetId="11" r:id="rId4"/>
    <sheet name="Exercise 4" sheetId="13" r:id="rId5"/>
    <sheet name="Exercise 5" sheetId="14" r:id="rId6"/>
  </sheets>
  <definedNames>
    <definedName name="_xlnm._FilterDatabase" localSheetId="0" hidden="1">Crowdfunding!$A$1:$T$1001</definedName>
  </definedNames>
  <calcPr calcId="191029"/>
  <pivotCaches>
    <pivotCache cacheId="29" r:id="rId7"/>
    <pivotCache cacheId="30" r:id="rId8"/>
    <pivotCache cacheId="3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4" l="1"/>
  <c r="L8" i="14"/>
  <c r="L22" i="14"/>
  <c r="L20" i="14"/>
  <c r="L19" i="14"/>
  <c r="L18" i="14"/>
  <c r="L17" i="14"/>
  <c r="L4" i="14"/>
  <c r="L5" i="14"/>
  <c r="L9" i="14"/>
  <c r="L7" i="14"/>
  <c r="L6" i="14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D12" i="13"/>
  <c r="D11" i="13"/>
  <c r="D10" i="13"/>
  <c r="D9" i="13"/>
  <c r="D8" i="13"/>
  <c r="D7" i="13"/>
  <c r="D6" i="13"/>
  <c r="D5" i="13"/>
  <c r="D4" i="13"/>
  <c r="D3" i="13"/>
  <c r="D2" i="13"/>
  <c r="D13" i="13"/>
  <c r="C13" i="13"/>
  <c r="C12" i="13"/>
  <c r="C11" i="13"/>
  <c r="C10" i="13"/>
  <c r="C9" i="13"/>
  <c r="C8" i="13"/>
  <c r="C7" i="13"/>
  <c r="C6" i="13"/>
  <c r="C5" i="13"/>
  <c r="C4" i="13"/>
  <c r="C3" i="13"/>
  <c r="C2" i="13"/>
  <c r="B12" i="13"/>
  <c r="B11" i="13"/>
  <c r="B10" i="13"/>
  <c r="B9" i="13"/>
  <c r="B8" i="13"/>
  <c r="B7" i="13"/>
  <c r="B6" i="13"/>
  <c r="B5" i="13"/>
  <c r="B4" i="13"/>
  <c r="B3" i="13"/>
  <c r="B1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3" l="1"/>
  <c r="E3" i="13"/>
  <c r="G3" i="13" s="1"/>
  <c r="H3" i="13"/>
  <c r="G7" i="13"/>
  <c r="H7" i="13"/>
  <c r="E2" i="13"/>
  <c r="G2" i="13" s="1"/>
  <c r="F7" i="13"/>
  <c r="E11" i="13"/>
  <c r="H11" i="13" s="1"/>
  <c r="F3" i="13"/>
  <c r="E10" i="13"/>
  <c r="G10" i="13" s="1"/>
  <c r="E4" i="13"/>
  <c r="H4" i="13" s="1"/>
  <c r="E8" i="13"/>
  <c r="F8" i="13" s="1"/>
  <c r="E12" i="13"/>
  <c r="F12" i="13" s="1"/>
  <c r="E5" i="13"/>
  <c r="H5" i="13" s="1"/>
  <c r="E9" i="13"/>
  <c r="F9" i="13" s="1"/>
  <c r="E13" i="13"/>
  <c r="F13" i="13" s="1"/>
  <c r="E6" i="13"/>
  <c r="H6" i="13" s="1"/>
  <c r="G12" i="13" l="1"/>
  <c r="F6" i="13"/>
  <c r="G5" i="13"/>
  <c r="F5" i="13"/>
  <c r="H9" i="13"/>
  <c r="H12" i="13"/>
  <c r="G11" i="13"/>
  <c r="H8" i="13"/>
  <c r="G9" i="13"/>
  <c r="G8" i="13"/>
  <c r="H2" i="13"/>
  <c r="F2" i="13"/>
  <c r="F11" i="13"/>
  <c r="G6" i="13"/>
  <c r="F10" i="13"/>
  <c r="G4" i="13"/>
  <c r="F4" i="13"/>
  <c r="H10" i="13"/>
  <c r="H13" i="13"/>
  <c r="G13" i="13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<sst xmlns="http://schemas.openxmlformats.org/spreadsheetml/2006/main" count="7068" uniqueCount="2115">
  <si>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</si>
  <si>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</si>
  <si>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</si>
  <si>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</si>
  <si>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</si>
  <si>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</si>
  <si>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</si>
  <si>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</si>
  <si>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</si>
  <si>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</si>
  <si>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</si>
  <si>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</si>
  <si>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</si>
  <si>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</si>
  <si>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</si>
  <si>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</si>
  <si>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</si>
  <si>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</si>
  <si>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</si>
  <si>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</si>
  <si>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</si>
  <si>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</si>
  <si>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</si>
  <si>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</si>
  <si>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</si>
  <si>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</si>
  <si>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</si>
  <si>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</si>
  <si>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</si>
  <si>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</si>
  <si>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</si>
  <si>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</si>
  <si>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</si>
  <si>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</si>
  <si>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</si>
  <si>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</si>
  <si>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</si>
  <si>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</si>
  <si>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</si>
  <si>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</si>
  <si>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</si>
  <si>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</si>
  <si>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</si>
  <si>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</si>
  <si>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</si>
  <si>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</si>
  <si>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</si>
  <si>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</si>
  <si>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</si>
  <si>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</si>
  <si>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</si>
  <si>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</si>
  <si>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</si>
  <si>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</si>
  <si>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</si>
  <si>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</si>
  <si>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</si>
  <si>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</si>
  <si>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</si>
  <si>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</si>
  <si>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</si>
  <si>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</si>
  <si>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</si>
  <si>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</si>
  <si>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</si>
  <si>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</si>
  <si>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</si>
  <si>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</si>
  <si>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</si>
  <si>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</si>
  <si>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</si>
  <si>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</si>
  <si>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</si>
  <si>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</si>
  <si>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</si>
  <si>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</si>
  <si>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</si>
  <si>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</si>
  <si>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</si>
  <si>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</si>
  <si>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</si>
  <si>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</si>
  <si>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</si>
  <si>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</si>
  <si>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</si>
  <si>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</si>
  <si>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</si>
  <si>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</si>
  <si>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</si>
  <si>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</si>
  <si>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</si>
  <si>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</si>
  <si>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</si>
  <si>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</si>
  <si>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</si>
  <si>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</si>
  <si>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</si>
  <si>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</si>
  <si>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</si>
  <si>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</si>
  <si>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</si>
  <si>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</si>
  <si>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</si>
  <si>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</si>
  <si>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</si>
  <si>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</si>
  <si>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</si>
  <si>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</si>
  <si>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</si>
  <si>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</si>
  <si>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</si>
  <si>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</si>
  <si>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</si>
  <si>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</si>
  <si>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</si>
  <si>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</si>
  <si>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</si>
  <si>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</si>
  <si>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</si>
  <si>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</si>
  <si>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</si>
  <si>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</si>
  <si>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</si>
  <si>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</si>
  <si>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</si>
  <si>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</si>
  <si>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</si>
  <si>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</si>
  <si>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</si>
  <si>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</si>
  <si>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</si>
  <si>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</si>
  <si>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</si>
  <si>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</si>
  <si>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</si>
  <si>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</si>
  <si>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</si>
  <si>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</si>
  <si>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</si>
  <si>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</si>
  <si>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</si>
  <si>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</si>
  <si>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</si>
  <si>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</si>
  <si>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</si>
  <si>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</si>
  <si>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</si>
  <si>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</si>
  <si>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</si>
  <si>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</si>
  <si>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</si>
  <si>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</si>
  <si>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</si>
  <si>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</si>
  <si>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</si>
  <si>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</si>
  <si>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</si>
  <si>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</si>
  <si>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</si>
  <si>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</si>
  <si>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</si>
  <si>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</si>
  <si>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</si>
  <si>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</si>
  <si>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</si>
  <si>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</si>
  <si>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</si>
  <si>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</si>
  <si>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</si>
  <si>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</si>
  <si>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</si>
  <si>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</si>
  <si>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</si>
  <si>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</si>
  <si>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</si>
  <si>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</si>
  <si>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</si>
  <si>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</si>
  <si>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</si>
  <si>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</si>
  <si>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</si>
  <si>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</si>
  <si>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</si>
  <si>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</si>
  <si>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</si>
  <si>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</si>
  <si>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</si>
  <si>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</si>
  <si>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</si>
  <si>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</si>
  <si>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</si>
  <si>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</si>
  <si>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</si>
  <si>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</si>
  <si>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</si>
  <si>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</si>
  <si>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</si>
  <si>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</si>
  <si>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</si>
  <si>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</si>
  <si>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</si>
  <si>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</si>
  <si>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</si>
  <si>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</si>
  <si>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</si>
  <si>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</si>
  <si>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</si>
  <si>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</si>
  <si>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</si>
  <si>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</si>
  <si>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</si>
  <si>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</si>
  <si>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</si>
  <si>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</si>
  <si>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</si>
  <si>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</si>
  <si>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</si>
  <si>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</si>
  <si>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</si>
  <si>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</si>
  <si>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</si>
  <si>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</si>
  <si>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</si>
  <si>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</si>
  <si>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</si>
  <si>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</si>
  <si>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</si>
  <si>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</si>
  <si>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</si>
  <si>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</si>
  <si>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</si>
  <si>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</si>
  <si>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</si>
  <si>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</si>
  <si>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</si>
  <si>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</si>
  <si>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</si>
  <si>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</si>
  <si>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</si>
  <si>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</si>
  <si>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</si>
  <si>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</si>
  <si>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</si>
  <si>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</si>
  <si>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</si>
  <si>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</si>
  <si>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</si>
  <si>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</si>
  <si>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</si>
  <si>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</si>
  <si>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</si>
  <si>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</si>
  <si>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</si>
  <si>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</si>
  <si>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</si>
  <si>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</si>
  <si>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</si>
  <si>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</si>
  <si>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</si>
  <si>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</si>
  <si>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</si>
  <si>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</si>
  <si>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</si>
  <si>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</si>
  <si>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</si>
  <si>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</si>
  <si>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</si>
  <si>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</si>
  <si>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</si>
  <si>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</si>
  <si>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</si>
  <si>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</si>
  <si>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</si>
  <si>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</si>
  <si>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</si>
  <si>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</si>
  <si>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</si>
  <si>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</si>
  <si>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</si>
  <si>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</si>
  <si>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</si>
  <si>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</si>
  <si>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</si>
  <si>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</si>
  <si>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</si>
  <si>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</si>
  <si>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</si>
  <si>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</si>
  <si>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</si>
  <si>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</si>
  <si>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</si>
  <si>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</si>
  <si>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</si>
  <si>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</si>
  <si>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</si>
  <si>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</si>
  <si>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</si>
  <si>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</si>
  <si>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</si>
  <si>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</si>
  <si>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</si>
  <si>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</si>
  <si>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</si>
  <si>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</si>
  <si>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</si>
  <si>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</si>
  <si>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</si>
  <si>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</si>
  <si>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</si>
  <si>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</si>
  <si>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</si>
  <si>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</si>
  <si>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</si>
  <si>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</si>
  <si>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</si>
  <si>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</si>
  <si>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</si>
  <si>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</si>
  <si>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</si>
  <si>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</si>
  <si>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</si>
  <si>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</si>
  <si>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</si>
  <si>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</si>
  <si>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</si>
  <si>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</si>
  <si>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</si>
  <si>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</si>
  <si>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</si>
  <si>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</si>
  <si>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</si>
  <si>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</si>
  <si>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</si>
  <si>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</si>
  <si>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</si>
  <si>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</si>
  <si>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</si>
  <si>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</si>
  <si>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</si>
  <si>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</si>
  <si>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</si>
  <si>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</si>
  <si>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</si>
  <si>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</si>
  <si>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</si>
  <si>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</si>
  <si>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</si>
  <si>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</si>
  <si>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</si>
  <si>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</si>
  <si>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</si>
  <si>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</si>
  <si>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</si>
  <si>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</si>
  <si>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</si>
  <si>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</si>
  <si>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</si>
  <si>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</si>
  <si>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</si>
  <si>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</si>
  <si>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</si>
  <si>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</si>
  <si>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</si>
  <si>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</si>
  <si>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</si>
  <si>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</si>
  <si>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</si>
  <si>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</si>
  <si>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</si>
  <si>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</si>
  <si>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</si>
  <si>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</si>
  <si>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</si>
  <si>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</si>
  <si>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</si>
  <si>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</si>
  <si>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</si>
  <si>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</si>
  <si>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</si>
  <si>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</si>
  <si>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</si>
  <si>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</si>
  <si>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</si>
  <si>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</si>
  <si>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</si>
  <si>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</si>
  <si>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</si>
  <si>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</si>
  <si>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</si>
  <si>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</si>
  <si>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</si>
  <si>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</si>
  <si>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</si>
  <si>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</si>
  <si>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</si>
  <si>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</si>
  <si>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</si>
  <si>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</si>
  <si>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</si>
  <si>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</si>
  <si>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</si>
  <si>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</si>
  <si>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</si>
  <si>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</si>
  <si>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</si>
  <si>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</si>
  <si>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</si>
  <si>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</si>
  <si>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</si>
  <si>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</si>
  <si>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</si>
  <si>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</si>
  <si>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</si>
  <si>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</si>
  <si>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</si>
  <si>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</si>
  <si>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</si>
  <si>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</si>
  <si>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</si>
  <si>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</si>
  <si>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</si>
  <si>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</si>
  <si>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</si>
  <si>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</si>
  <si>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</si>
  <si>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</si>
  <si>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</si>
  <si>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</si>
  <si>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</si>
  <si>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</si>
  <si>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</si>
  <si>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</si>
  <si>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</si>
  <si>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</si>
  <si>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</si>
  <si>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</si>
  <si>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</si>
  <si>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</si>
  <si>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</si>
  <si>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</si>
  <si>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</si>
  <si>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</si>
  <si>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</si>
  <si>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</si>
  <si>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</si>
  <si>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</si>
  <si>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</si>
  <si>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</si>
  <si>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</si>
  <si>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</si>
  <si>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</si>
  <si>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</si>
  <si>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</si>
  <si>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</si>
  <si>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</si>
  <si>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</si>
  <si>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</si>
  <si>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</si>
  <si>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</si>
  <si>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</si>
  <si>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</si>
  <si>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</si>
  <si>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</si>
  <si>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</si>
  <si>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</si>
  <si>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</si>
  <si>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</si>
  <si>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</si>
  <si>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</si>
  <si>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</si>
  <si>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</si>
  <si>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</si>
  <si>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</si>
  <si>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</si>
  <si>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</si>
  <si>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</si>
  <si>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</si>
  <si>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</si>
  <si>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</si>
  <si>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</si>
  <si>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</si>
  <si>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</si>
  <si>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</si>
  <si>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</si>
  <si>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</si>
  <si>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</si>
  <si>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</si>
  <si>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</si>
  <si>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</si>
  <si>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</si>
  <si>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</si>
  <si>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</si>
  <si>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</si>
  <si>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</si>
  <si>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</si>
  <si>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</si>
  <si>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</si>
  <si>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</si>
  <si>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</si>
  <si>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</si>
  <si>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</si>
  <si>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</si>
  <si>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</si>
  <si>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</si>
  <si>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</si>
  <si>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</si>
  <si>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</si>
  <si>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</si>
  <si>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</si>
  <si>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</si>
  <si>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</si>
  <si>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</si>
  <si>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</si>
  <si>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</si>
  <si>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</si>
  <si>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</si>
  <si>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</si>
  <si>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</si>
  <si>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</si>
  <si>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</si>
  <si>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</si>
  <si>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</si>
  <si>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</si>
  <si>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</si>
  <si>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</si>
  <si>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</si>
  <si>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</si>
  <si>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</si>
  <si>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</si>
  <si>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</si>
  <si>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</si>
  <si>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</si>
  <si>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</si>
  <si>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</si>
  <si>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</si>
  <si>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</si>
  <si>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</si>
  <si>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</si>
  <si>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</si>
  <si>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</si>
  <si>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</si>
  <si>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</si>
  <si>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</si>
  <si>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</si>
  <si>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</si>
  <si>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</si>
  <si>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</si>
  <si>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</si>
  <si>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</si>
  <si>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</si>
  <si>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</si>
  <si>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</si>
  <si>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</si>
  <si>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</si>
  <si>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</si>
  <si>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</si>
  <si>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</si>
  <si>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</si>
  <si>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</si>
  <si>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</si>
  <si>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</si>
  <si>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</si>
  <si>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</si>
  <si>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</si>
  <si>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</si>
  <si>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</si>
  <si>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</si>
  <si>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</si>
  <si>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</si>
  <si>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</si>
  <si>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</si>
  <si>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</si>
  <si>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</si>
  <si>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</si>
  <si>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</si>
  <si>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</si>
  <si>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</si>
  <si>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</si>
  <si>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</si>
  <si>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</si>
  <si>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</si>
  <si>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</si>
  <si>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</si>
  <si>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</si>
  <si>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</si>
  <si>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</si>
  <si>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</si>
  <si>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</si>
  <si>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</si>
  <si>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</si>
  <si>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</si>
  <si>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</si>
  <si>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</si>
  <si>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</si>
  <si>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</si>
  <si>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</si>
  <si>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</si>
  <si>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</si>
  <si>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</si>
  <si>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</si>
  <si>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</si>
  <si>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</si>
  <si>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</si>
  <si>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</si>
  <si>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</si>
  <si>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</si>
  <si>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</si>
  <si>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</si>
  <si>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</si>
  <si>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</si>
  <si>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</si>
  <si>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</si>
  <si>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</si>
  <si>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</si>
  <si>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</si>
  <si>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</si>
  <si>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</si>
  <si>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</si>
  <si>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</si>
  <si>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</si>
  <si>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</si>
  <si>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</si>
  <si>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</si>
  <si>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</si>
  <si>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</si>
  <si>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</si>
  <si>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</si>
  <si>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</si>
  <si>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</si>
  <si>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</si>
  <si>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</si>
  <si>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</si>
  <si>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</si>
  <si>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</si>
  <si>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</si>
  <si>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</si>
  <si>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</si>
  <si>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</si>
  <si>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</si>
  <si>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</si>
  <si>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</si>
  <si>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</si>
  <si>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</si>
  <si>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</si>
  <si>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</si>
  <si>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</si>
  <si>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</si>
  <si>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</si>
  <si>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</si>
  <si>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</si>
  <si>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</si>
  <si>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</si>
  <si>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</si>
  <si>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</si>
  <si>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</si>
  <si>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</si>
  <si>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</si>
  <si>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</si>
  <si>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</si>
  <si>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</si>
  <si>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</si>
  <si>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</si>
  <si>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</si>
  <si>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</si>
  <si>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</si>
  <si>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</si>
  <si>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</si>
  <si>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</si>
  <si>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</si>
  <si>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</si>
  <si>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</si>
  <si>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</si>
  <si>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</si>
  <si>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</si>
  <si>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</si>
  <si>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</si>
  <si>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</si>
  <si>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</si>
  <si>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</si>
  <si>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</si>
  <si>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</si>
  <si>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</si>
  <si>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</si>
  <si>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</si>
  <si>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</si>
  <si>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</si>
  <si>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</si>
  <si>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</si>
  <si>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</si>
  <si>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</si>
  <si>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</si>
  <si>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</si>
  <si>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</si>
  <si>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</si>
  <si>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</si>
  <si>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</si>
  <si>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</si>
  <si>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</si>
  <si>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</si>
  <si>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</si>
  <si>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</si>
  <si>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</si>
  <si>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</si>
  <si>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</si>
  <si>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</si>
  <si>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</si>
  <si>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</si>
  <si>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</si>
  <si>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</si>
  <si>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</si>
  <si>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</si>
  <si>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</si>
  <si>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</si>
  <si>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</si>
  <si>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</si>
  <si>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</si>
  <si>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</si>
  <si>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</si>
  <si>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</si>
  <si>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</si>
  <si>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</si>
  <si>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</si>
  <si>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</si>
  <si>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</si>
  <si>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</si>
  <si>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</si>
  <si>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</si>
  <si>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</si>
  <si>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</si>
  <si>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</si>
  <si>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</si>
  <si>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</si>
  <si>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</si>
  <si>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</si>
  <si>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</si>
  <si>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</si>
  <si>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</si>
  <si>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</si>
  <si>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</si>
  <si>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</si>
  <si>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</si>
  <si>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</si>
  <si>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</si>
  <si>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</si>
  <si>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</si>
  <si>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</si>
  <si>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</si>
  <si>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</si>
  <si>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</si>
  <si>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</si>
  <si>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</si>
  <si>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</si>
  <si>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</si>
  <si>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</si>
  <si>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</si>
  <si>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</si>
  <si>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</si>
  <si>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</si>
  <si>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</si>
  <si>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</si>
  <si>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</si>
  <si>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</si>
  <si>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</si>
  <si>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</si>
  <si>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</si>
  <si>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</si>
  <si>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</si>
  <si>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</si>
  <si>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</si>
  <si>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</si>
  <si>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</si>
  <si>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</si>
  <si>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</si>
  <si>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</si>
  <si>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</si>
  <si>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</si>
  <si>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</si>
  <si>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</si>
  <si>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</si>
  <si>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</si>
  <si>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</si>
  <si>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</si>
  <si>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</si>
  <si>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</si>
  <si>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</si>
  <si>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</si>
  <si>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</si>
  <si>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</si>
  <si>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</si>
  <si>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</si>
  <si>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</si>
  <si>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</si>
  <si>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</si>
  <si>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</si>
  <si>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</si>
  <si>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</si>
  <si>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</si>
  <si>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</si>
  <si>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</si>
  <si>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</si>
  <si>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</si>
  <si>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</si>
  <si>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</si>
  <si>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</si>
  <si>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</si>
  <si>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</si>
  <si>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</si>
  <si>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</si>
  <si>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</si>
  <si>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</si>
  <si>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</si>
  <si>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</si>
  <si>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</si>
  <si>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</si>
  <si>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</si>
  <si>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</si>
  <si>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</si>
  <si>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</si>
  <si>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</si>
  <si>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</si>
  <si>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</si>
  <si>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</si>
  <si>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</si>
  <si>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</si>
  <si>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</si>
  <si>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</si>
  <si>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</si>
  <si>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</si>
  <si>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</si>
  <si>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</si>
  <si>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</si>
  <si>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</si>
  <si>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</si>
  <si>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</si>
  <si>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</si>
  <si>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</si>
  <si>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</si>
  <si>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</si>
  <si>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</si>
  <si>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</si>
  <si>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</si>
  <si>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</si>
  <si>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</si>
  <si>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</si>
  <si>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</si>
  <si>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</si>
  <si>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</si>
  <si>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</si>
  <si>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</si>
  <si>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</si>
  <si>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</si>
  <si>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</si>
  <si>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</si>
  <si>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</si>
  <si>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</si>
  <si>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</si>
  <si>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</si>
  <si>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</si>
  <si>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</si>
  <si>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</si>
  <si>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</si>
  <si>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</si>
  <si>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</si>
  <si>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</si>
  <si>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</si>
  <si>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</si>
  <si>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</si>
  <si>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</si>
  <si>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</si>
  <si>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</si>
  <si>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</si>
  <si>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</si>
  <si>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</si>
  <si>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</si>
  <si>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</si>
  <si>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</si>
  <si>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</si>
  <si>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</si>
  <si>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</si>
  <si>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</si>
  <si>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</si>
  <si>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</si>
  <si>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</si>
  <si>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</si>
  <si>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</si>
  <si>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</si>
  <si>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</si>
  <si>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</si>
  <si>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</si>
  <si>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</si>
  <si>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</si>
  <si>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</si>
  <si>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</si>
  <si>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</si>
  <si>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</si>
  <si>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</si>
  <si>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</si>
  <si>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</si>
  <si>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</si>
  <si>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</si>
  <si>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</si>
  <si>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</si>
  <si>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</si>
  <si>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</si>
  <si>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</si>
  <si>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</si>
  <si>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</si>
  <si>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</si>
  <si>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</si>
  <si>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</si>
  <si>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</si>
  <si>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</si>
  <si>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</si>
  <si>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</si>
  <si>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</si>
  <si>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</si>
  <si>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</si>
  <si>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</si>
  <si>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</si>
  <si>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</si>
  <si>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</si>
  <si>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</si>
  <si>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</si>
  <si>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</si>
  <si>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</si>
  <si>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</si>
  <si>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</si>
  <si>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</si>
  <si>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</si>
  <si>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</si>
  <si>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</si>
  <si>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</si>
  <si>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</si>
  <si>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</si>
  <si>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</si>
  <si>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</si>
  <si>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</si>
  <si>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</si>
  <si>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</si>
  <si>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</si>
  <si>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</si>
  <si>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</si>
  <si>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</si>
  <si>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</si>
  <si>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</si>
  <si>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</si>
  <si>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</si>
  <si>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</si>
  <si>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</si>
  <si>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</si>
  <si>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</si>
  <si>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</si>
  <si>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</si>
  <si>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</si>
  <si>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</si>
  <si>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</si>
  <si>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</si>
  <si>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</si>
  <si>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</si>
  <si>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</si>
  <si>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</si>
  <si>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</si>
  <si>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</si>
  <si>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</si>
  <si>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</si>
  <si>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</si>
  <si>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</si>
  <si>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</si>
  <si>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</si>
  <si>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</si>
  <si>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</si>
  <si>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</si>
  <si>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</si>
  <si>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</si>
  <si>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</si>
  <si>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</si>
  <si>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</si>
  <si>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</si>
  <si>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</si>
  <si>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</si>
  <si>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</si>
  <si>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</si>
  <si>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</si>
  <si>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</si>
  <si>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</si>
  <si>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</si>
  <si>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</si>
  <si>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</si>
  <si>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</si>
  <si>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</si>
  <si>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</si>
  <si>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</si>
  <si>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</si>
  <si>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</si>
  <si>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</si>
  <si>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</si>
  <si>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</si>
  <si>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</si>
  <si>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</si>
  <si>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</si>
  <si>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</si>
  <si>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</si>
  <si>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</si>
  <si>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</si>
  <si>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</si>
  <si>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</si>
  <si>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</si>
  <si>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</si>
  <si>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</si>
  <si>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</si>
  <si>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</si>
  <si>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</si>
  <si>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</si>
  <si>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</si>
  <si>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</si>
  <si>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</si>
  <si>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</si>
  <si>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</si>
  <si>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</si>
  <si>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</si>
  <si>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</si>
  <si>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</si>
  <si>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</si>
  <si>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</si>
  <si>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</si>
  <si>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</si>
  <si>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</si>
  <si>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</si>
  <si>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</si>
  <si>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</si>
  <si>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</si>
  <si>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</si>
  <si>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</si>
  <si>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</si>
  <si>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</si>
  <si>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</si>
  <si>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</si>
  <si>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</si>
  <si>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</si>
  <si>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</si>
  <si>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</si>
  <si>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</si>
  <si>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</si>
  <si>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</si>
  <si>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</si>
  <si>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</si>
  <si>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</si>
  <si>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</si>
  <si>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</si>
  <si>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</si>
  <si>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</si>
  <si>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</si>
  <si>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</si>
  <si>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</si>
  <si>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</si>
  <si>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</si>
  <si>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</si>
  <si>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</si>
  <si>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</si>
  <si>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</si>
  <si>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</si>
  <si>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</si>
  <si>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</si>
  <si>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</si>
  <si>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</si>
  <si>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</si>
  <si>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</si>
  <si>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</si>
  <si>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</si>
  <si>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</si>
  <si>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</si>
  <si>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</si>
  <si>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</si>
  <si>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</si>
  <si>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</si>
  <si>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</si>
  <si>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</si>
  <si>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</si>
  <si>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</si>
  <si>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</si>
  <si>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</si>
  <si>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</si>
  <si>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</si>
  <si>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</si>
  <si>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</si>
  <si>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</si>
  <si>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</si>
  <si>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</si>
  <si>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</si>
  <si>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</si>
  <si>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</si>
  <si>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</si>
  <si>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</si>
  <si>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</si>
  <si>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</si>
  <si>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</si>
  <si>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</si>
  <si>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</si>
  <si>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</si>
  <si>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</si>
  <si>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</si>
  <si>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</si>
  <si>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</si>
  <si>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</si>
  <si>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</si>
  <si>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</si>
  <si>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</si>
  <si>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</si>
  <si>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</si>
  <si>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</si>
  <si>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</si>
  <si>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</si>
  <si>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</si>
  <si>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</si>
  <si>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</si>
  <si>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</si>
  <si>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</si>
  <si>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</si>
  <si>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</si>
  <si>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</si>
  <si>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</si>
  <si>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</si>
  <si>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</si>
  <si>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</si>
  <si>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</si>
  <si>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</si>
  <si>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</si>
  <si>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</si>
  <si>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</si>
  <si>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</si>
  <si>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</si>
  <si>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</si>
  <si>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</si>
  <si>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</si>
  <si>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</si>
  <si>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</si>
  <si>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</si>
  <si>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</si>
  <si>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</si>
  <si>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</si>
  <si>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</si>
  <si>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</si>
  <si>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</si>
  <si>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</si>
  <si>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</si>
  <si>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</si>
  <si>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</si>
  <si>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</si>
  <si>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</si>
  <si>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</si>
  <si>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</si>
  <si>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</si>
  <si>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</si>
  <si>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</si>
  <si>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</si>
  <si>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</si>
  <si>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</si>
  <si>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</si>
  <si>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</si>
  <si>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</si>
  <si>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</si>
  <si>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</si>
  <si>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</si>
  <si>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</si>
  <si>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</si>
  <si>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</si>
  <si>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</si>
  <si>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</si>
  <si>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</si>
  <si>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</si>
  <si>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</si>
  <si>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</si>
  <si>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</si>
  <si>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</si>
  <si>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</si>
  <si>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</si>
  <si>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</si>
  <si>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</si>
  <si>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</si>
  <si>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</si>
  <si>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</si>
  <si>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</si>
  <si>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</si>
  <si>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</si>
  <si>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</si>
  <si>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</si>
  <si>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</si>
  <si>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</si>
  <si>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</si>
  <si>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</si>
  <si>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</si>
  <si>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</si>
  <si>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</si>
  <si>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</si>
  <si>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</si>
  <si>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</si>
  <si>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</si>
  <si>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</si>
  <si>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</si>
  <si>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</si>
  <si>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</si>
  <si>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</si>
  <si>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</si>
  <si>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</si>
  <si>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</si>
  <si>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</si>
  <si>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</si>
  <si>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</si>
  <si>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</si>
  <si>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</si>
  <si>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</si>
  <si>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</si>
  <si>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</si>
  <si>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</si>
  <si>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</si>
  <si>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</si>
  <si>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</si>
  <si>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</si>
  <si>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</si>
  <si>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</si>
  <si>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</si>
  <si>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</si>
  <si>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</si>
  <si>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</si>
  <si>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</si>
  <si>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</si>
  <si>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</si>
  <si>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</si>
  <si>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</si>
  <si>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</si>
  <si>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</si>
  <si>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</si>
  <si>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</si>
  <si>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</si>
  <si>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</si>
  <si>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</si>
  <si>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</si>
  <si>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</si>
  <si>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</si>
  <si>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</si>
  <si>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</si>
  <si>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</si>
  <si>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</si>
  <si>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</si>
  <si>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</si>
  <si>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</si>
  <si>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</si>
  <si>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</si>
  <si>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</si>
  <si>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</si>
  <si>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</si>
  <si>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</si>
  <si>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</si>
  <si>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</si>
  <si>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</si>
  <si>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</si>
  <si>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</si>
  <si>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</si>
  <si>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</si>
  <si>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</si>
  <si>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</si>
  <si>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</si>
  <si>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</si>
  <si>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</si>
  <si>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</si>
  <si>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</si>
  <si>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</si>
  <si>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</si>
  <si>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</si>
  <si>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</si>
  <si>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</si>
  <si>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</si>
  <si>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</si>
  <si>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</si>
  <si>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</si>
  <si>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</si>
  <si>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</si>
  <si>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</si>
  <si>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</si>
  <si>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</si>
  <si>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</si>
  <si>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</si>
  <si>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</si>
  <si>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</si>
  <si>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</si>
  <si>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</si>
  <si>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</si>
  <si>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</si>
  <si>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</si>
  <si>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</si>
  <si>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</si>
  <si>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</si>
  <si>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</si>
  <si>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</si>
  <si>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</si>
  <si>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</si>
  <si>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</si>
  <si>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</si>
  <si>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</si>
  <si>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</si>
  <si>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</si>
  <si>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</si>
  <si>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</si>
  <si>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</si>
  <si>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</si>
  <si>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</si>
  <si>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</si>
  <si>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</si>
  <si>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</si>
  <si>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</si>
  <si>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</si>
  <si>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</si>
  <si>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</si>
  <si>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</si>
  <si>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</si>
  <si>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</si>
  <si>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</si>
  <si>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</si>
  <si>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</si>
  <si>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</si>
  <si>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</si>
  <si>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</si>
  <si>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</si>
  <si>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</si>
  <si>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</si>
  <si>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</si>
  <si>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</si>
  <si>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</si>
  <si>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</si>
  <si>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</si>
  <si>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</si>
  <si>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</si>
  <si>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</si>
  <si>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</si>
  <si>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</si>
  <si>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</si>
  <si>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</si>
  <si>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</si>
  <si>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</si>
  <si>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</si>
  <si>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</si>
  <si>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</si>
  <si>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</si>
  <si>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</si>
  <si>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</si>
  <si>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</si>
  <si>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</si>
  <si>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</si>
  <si>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</si>
  <si>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</si>
  <si>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</si>
  <si>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</si>
  <si>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</si>
  <si>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</si>
  <si>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</si>
  <si>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</si>
  <si>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</si>
  <si>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</si>
  <si>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</si>
  <si>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</si>
  <si>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</si>
  <si>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</si>
  <si>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</si>
  <si>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</si>
  <si>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</si>
  <si>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</si>
  <si>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</si>
  <si>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</si>
  <si>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</si>
  <si>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</si>
  <si>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</si>
  <si>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</si>
  <si>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</si>
  <si>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</si>
  <si>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</si>
  <si>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</si>
  <si>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</si>
  <si>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</si>
  <si>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</si>
  <si>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</si>
  <si>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</si>
  <si>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</si>
  <si>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</si>
  <si>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</si>
  <si>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</si>
  <si>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</si>
  <si>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</si>
  <si>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</si>
  <si>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</si>
  <si>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</si>
  <si>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</si>
  <si>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</si>
  <si>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</si>
  <si>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</si>
  <si>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</si>
  <si>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</si>
  <si>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</si>
  <si>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</si>
  <si>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</si>
  <si>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</si>
  <si>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</si>
  <si>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</si>
  <si>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</si>
  <si>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</si>
  <si>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</si>
  <si>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</si>
  <si>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</si>
  <si>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</si>
  <si>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</si>
  <si>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</si>
  <si>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</si>
  <si>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</si>
  <si>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</si>
  <si>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</si>
  <si>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</si>
  <si>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</si>
  <si>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</si>
  <si>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</si>
  <si>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</si>
  <si>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</si>
  <si>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</si>
  <si>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</si>
  <si>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</si>
  <si>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</si>
  <si>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</si>
  <si>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</si>
  <si>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</si>
  <si>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</si>
  <si>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</si>
  <si>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</si>
  <si>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</si>
  <si>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</si>
  <si>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</si>
  <si>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</si>
  <si>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</si>
  <si>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</si>
  <si>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</si>
  <si>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</si>
  <si>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</si>
  <si>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</si>
  <si>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</si>
  <si>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</si>
  <si>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</si>
  <si>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</si>
  <si>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</si>
  <si>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</si>
  <si>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</si>
  <si>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</si>
  <si>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</si>
  <si>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</si>
  <si>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</si>
  <si>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</si>
  <si>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</si>
  <si>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</si>
  <si>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</si>
  <si>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</si>
  <si>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</si>
  <si>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</si>
  <si>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</si>
  <si>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</si>
  <si>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</si>
  <si>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</si>
  <si>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</si>
  <si>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</si>
  <si>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</si>
  <si>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</si>
  <si>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</si>
  <si>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</si>
  <si>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</si>
  <si>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</si>
  <si>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</si>
  <si>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</si>
  <si>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</si>
  <si>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</si>
  <si>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</si>
  <si>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</si>
  <si>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</si>
  <si>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</si>
  <si>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</si>
  <si>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</si>
  <si>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</si>
  <si>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</si>
  <si>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</si>
  <si>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</si>
  <si>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</si>
  <si>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</si>
  <si>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</si>
  <si>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</si>
  <si>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</si>
  <si>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</si>
  <si>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</si>
  <si>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</si>
  <si>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</si>
  <si>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</si>
  <si>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</si>
  <si>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</si>
  <si>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</si>
  <si>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</si>
  <si>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</si>
  <si>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</si>
  <si>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</si>
  <si>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</si>
  <si>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</si>
  <si>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</si>
  <si>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</si>
  <si>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</si>
  <si>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</si>
  <si>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</si>
  <si>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</si>
  <si>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</si>
  <si>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</si>
  <si>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</si>
  <si>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</si>
  <si>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</si>
  <si>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</si>
  <si>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</si>
  <si>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</si>
  <si>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</si>
  <si>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</si>
  <si>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</si>
  <si>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</si>
  <si>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</si>
  <si>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</si>
  <si>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</si>
  <si>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</si>
  <si>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</si>
  <si>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</si>
  <si>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</si>
  <si>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</si>
  <si>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</si>
  <si>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</si>
  <si>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</si>
  <si>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</si>
  <si>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</si>
  <si>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</si>
  <si>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</si>
  <si>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</si>
  <si>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</si>
  <si>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</si>
  <si>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</si>
  <si>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</si>
  <si>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</si>
  <si>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</si>
  <si>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</si>
  <si>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</si>
  <si>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</si>
  <si>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</si>
  <si>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</si>
  <si>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</si>
  <si>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</si>
  <si>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</si>
  <si>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</si>
  <si>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</si>
  <si>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</si>
  <si>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</si>
  <si>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</si>
  <si>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</si>
  <si>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</si>
  <si>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</si>
  <si>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</si>
  <si>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</si>
  <si>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</si>
  <si>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</si>
  <si>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</si>
  <si>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</si>
  <si>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</si>
  <si>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</si>
  <si>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</si>
  <si>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</si>
  <si>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</si>
  <si>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</si>
  <si>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</si>
  <si>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</si>
  <si>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</si>
  <si>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</si>
  <si>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</si>
  <si>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</si>
  <si>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</si>
  <si>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</si>
  <si>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</si>
  <si>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</si>
  <si>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</si>
  <si>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</si>
  <si>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</si>
  <si>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</si>
  <si>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</si>
  <si>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</si>
  <si>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</si>
  <si>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</si>
  <si>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</si>
  <si>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</si>
  <si>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</si>
  <si>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</si>
  <si>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</si>
  <si>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</si>
  <si>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</si>
  <si>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</si>
  <si>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</si>
  <si>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</si>
  <si>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</si>
  <si>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</si>
  <si>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</si>
  <si>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</si>
  <si>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</si>
  <si>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</si>
  <si>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</si>
  <si>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</si>
  <si>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</si>
  <si>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</si>
  <si>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</si>
  <si>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</si>
  <si>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</si>
  <si>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</si>
  <si>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</si>
  <si>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</si>
  <si>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</si>
  <si>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</si>
  <si>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</si>
  <si>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</si>
  <si>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</si>
  <si>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</si>
  <si>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</si>
  <si>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</si>
  <si>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</si>
  <si>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</si>
  <si>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</si>
  <si>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</si>
  <si>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</si>
  <si>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</si>
  <si>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</si>
  <si>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</si>
  <si>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</si>
  <si>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</si>
  <si>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</si>
  <si>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</si>
  <si>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</si>
  <si>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</si>
  <si>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</si>
  <si>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</si>
  <si>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</si>
  <si>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</si>
  <si>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</si>
  <si>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</si>
  <si>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</si>
  <si>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</si>
  <si>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</si>
  <si>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</si>
  <si>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</si>
  <si>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</si>
  <si>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</si>
  <si>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</si>
  <si>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</si>
  <si>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</si>
  <si>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</si>
  <si>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</si>
  <si>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</si>
  <si>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</si>
  <si>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</si>
  <si>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</si>
  <si>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</si>
  <si>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</si>
  <si>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</si>
  <si>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</si>
  <si>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</si>
  <si>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</si>
  <si>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</si>
  <si>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</si>
  <si>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</si>
  <si>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</si>
  <si>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</si>
  <si>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</si>
  <si>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</si>
  <si>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</si>
  <si>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</si>
  <si>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</si>
  <si>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</si>
  <si>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</si>
  <si>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</si>
  <si>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</si>
  <si>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</si>
  <si>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</si>
  <si>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</si>
  <si>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</si>
  <si>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</si>
  <si>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</si>
  <si>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</si>
  <si>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</si>
  <si>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</si>
  <si>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</si>
  <si>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</si>
  <si>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</si>
  <si>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</si>
  <si>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</si>
  <si>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</si>
  <si>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</si>
  <si>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</si>
  <si>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</si>
  <si>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</si>
  <si>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</si>
  <si>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</si>
  <si>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</si>
  <si>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</si>
  <si>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</si>
  <si>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</si>
  <si>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</si>
  <si>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</si>
  <si>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</si>
  <si>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</si>
  <si>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</si>
  <si>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</si>
  <si>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</si>
  <si>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</si>
  <si>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</si>
  <si>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</si>
  <si>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</si>
  <si>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</si>
  <si>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</si>
  <si>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</si>
  <si>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</si>
  <si>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</si>
  <si>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</si>
  <si>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</si>
  <si>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</si>
  <si>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</si>
  <si>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</si>
  <si>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</si>
  <si>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</si>
  <si>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</si>
  <si>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</si>
  <si>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</si>
  <si>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</si>
  <si>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</si>
  <si>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</si>
  <si>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</si>
  <si>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</si>
  <si>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</si>
  <si>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</si>
  <si>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</si>
  <si>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</si>
  <si>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</si>
  <si>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</si>
  <si>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</si>
  <si>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</si>
  <si>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</si>
  <si>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</si>
  <si>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</si>
  <si>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</si>
  <si>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</si>
  <si>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</si>
  <si>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</si>
  <si>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</si>
  <si>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</si>
  <si>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</si>
  <si>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</si>
  <si>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</si>
  <si>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</si>
  <si>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</si>
  <si>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</si>
  <si>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</si>
  <si>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</si>
  <si>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</si>
  <si>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</si>
  <si>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</si>
  <si>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</si>
  <si>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</si>
  <si>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</si>
  <si>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</si>
  <si>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</si>
  <si>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</si>
  <si>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</si>
  <si>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</si>
  <si>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</si>
  <si>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</si>
  <si>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</si>
  <si>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</si>
  <si>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</si>
  <si>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</si>
  <si>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</si>
  <si>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</si>
  <si>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</si>
  <si>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</si>
  <si>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</si>
  <si>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</si>
  <si>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</si>
  <si>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</si>
  <si>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</si>
  <si>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</si>
  <si>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</si>
  <si>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</si>
  <si>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</si>
  <si>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</si>
  <si>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</si>
  <si>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</si>
  <si>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</si>
  <si>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</si>
  <si>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</si>
  <si>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</si>
  <si>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</si>
  <si>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</si>
  <si>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</si>
  <si>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</si>
  <si>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</si>
  <si>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</si>
  <si>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</si>
  <si>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</si>
  <si>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</si>
  <si>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</si>
  <si>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</si>
  <si>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</si>
  <si>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</si>
  <si>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</si>
  <si>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</si>
  <si>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</si>
  <si>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</si>
  <si>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</si>
  <si>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</si>
  <si>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</si>
  <si>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</si>
  <si>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</si>
  <si>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</si>
  <si>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</si>
  <si>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</si>
  <si>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</si>
  <si>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</si>
  <si>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</si>
  <si>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</si>
  <si>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</si>
  <si>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</si>
  <si>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</si>
  <si>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</si>
  <si>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</si>
  <si>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</si>
  <si>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</si>
  <si>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</si>
  <si>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</si>
  <si>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</si>
  <si>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</si>
  <si>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</si>
  <si>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</si>
  <si>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</si>
  <si>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</si>
  <si>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</si>
  <si>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</si>
  <si>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</si>
  <si>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</si>
  <si>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</si>
  <si>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</si>
  <si>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</si>
  <si>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</si>
  <si>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</si>
  <si>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</si>
  <si>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</si>
  <si>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</si>
  <si>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</si>
  <si>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</si>
  <si>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</si>
  <si>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</si>
  <si>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</si>
  <si>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</si>
  <si>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</si>
  <si>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</si>
  <si>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</si>
  <si>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</si>
  <si>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</si>
  <si>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</si>
  <si>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</si>
  <si>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</si>
  <si>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</si>
  <si>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</si>
  <si>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</si>
  <si>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</si>
  <si>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</si>
  <si>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</si>
  <si>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</si>
  <si>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</si>
  <si>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</si>
  <si>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</si>
  <si>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</si>
  <si>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</si>
  <si>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</si>
  <si>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</si>
  <si>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</si>
  <si>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</si>
  <si>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</si>
  <si>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</si>
  <si>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</si>
  <si>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</si>
  <si>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</si>
  <si>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</si>
  <si>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</si>
  <si>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</si>
  <si>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</si>
  <si>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</si>
  <si>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</si>
  <si>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</si>
  <si>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</si>
  <si>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</si>
  <si>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</si>
  <si>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</si>
  <si>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</si>
  <si>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</si>
  <si>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</si>
  <si>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</si>
  <si>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</si>
  <si>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</si>
  <si>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</si>
  <si>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</si>
  <si>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</si>
  <si>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</si>
  <si>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</si>
  <si>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</si>
  <si>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</si>
  <si>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</si>
  <si>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</si>
  <si>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</si>
  <si>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</si>
  <si>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</si>
  <si>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</si>
  <si>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</si>
  <si>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</si>
  <si>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</si>
  <si>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</si>
  <si>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</si>
  <si>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</si>
  <si>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</si>
  <si>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</si>
  <si>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</si>
  <si>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</si>
  <si>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</si>
  <si>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</si>
  <si>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</si>
  <si>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</si>
  <si>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</si>
  <si>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</si>
  <si>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</si>
  <si>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</si>
  <si>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</si>
  <si>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</si>
  <si>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</si>
  <si>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</si>
  <si>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</si>
  <si>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</si>
  <si>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</si>
  <si>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</si>
  <si>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</si>
  <si>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</si>
  <si>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</si>
  <si>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</si>
  <si>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</si>
  <si>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</si>
  <si>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</si>
  <si>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</si>
  <si>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</si>
  <si>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</si>
  <si>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</si>
  <si>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</si>
  <si>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</si>
  <si>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</si>
  <si>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</si>
  <si>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</si>
  <si>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</si>
  <si>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</si>
  <si>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</si>
  <si>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</si>
  <si>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</si>
  <si>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</si>
  <si>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</si>
  <si>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</si>
  <si>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</si>
  <si>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</si>
  <si>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</si>
  <si>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</si>
  <si>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</si>
  <si>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</si>
  <si>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</si>
  <si>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</si>
  <si>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</si>
  <si>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</si>
  <si>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</si>
  <si>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</si>
  <si>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</si>
  <si>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</si>
  <si>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</si>
  <si>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</si>
  <si>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</si>
  <si>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</si>
  <si>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</si>
  <si>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</si>
  <si>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</si>
  <si>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</si>
  <si>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</si>
  <si>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</si>
  <si>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</si>
  <si>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</si>
  <si>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</si>
  <si>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</si>
  <si>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</si>
  <si>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</si>
  <si>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</si>
  <si>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</si>
  <si>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</si>
  <si>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</si>
  <si>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</si>
  <si>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</si>
  <si>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</si>
  <si>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</si>
  <si>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</si>
  <si>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</si>
  <si>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</si>
  <si>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</si>
  <si>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</si>
  <si>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</si>
  <si>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</si>
  <si>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</si>
  <si>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</si>
  <si>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</si>
  <si>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</si>
  <si>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</si>
  <si>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</si>
  <si>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</si>
  <si>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</si>
  <si>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</si>
  <si>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</si>
  <si>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</si>
  <si>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</si>
  <si>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</si>
  <si>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</si>
  <si>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</si>
  <si>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</si>
  <si>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</si>
  <si>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</si>
  <si>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</si>
  <si>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</si>
  <si>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</si>
  <si>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games</t>
  </si>
  <si>
    <t>food</t>
  </si>
  <si>
    <t>technology</t>
  </si>
  <si>
    <t>theater</t>
  </si>
  <si>
    <t>publishing</t>
  </si>
  <si>
    <t>photography</t>
  </si>
  <si>
    <t>journalism</t>
  </si>
  <si>
    <t>film &amp; video</t>
  </si>
  <si>
    <t>Row Labels</t>
  </si>
  <si>
    <t>Grand Total</t>
  </si>
  <si>
    <t>Count of outcome</t>
  </si>
  <si>
    <t>Column Labels</t>
  </si>
  <si>
    <t>(Multiple Items)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</si>
  <si>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</si>
  <si>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</si>
  <si>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</si>
  <si>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</si>
  <si>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</si>
  <si>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</si>
  <si>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</si>
  <si>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</si>
  <si>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</si>
  <si>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</si>
  <si>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</si>
  <si>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</si>
  <si>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</si>
  <si>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</si>
  <si>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</si>
  <si>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</si>
  <si>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</si>
  <si>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</si>
  <si>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</si>
  <si>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</si>
  <si>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</si>
  <si>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</si>
  <si>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</si>
  <si>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</si>
  <si>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</si>
  <si>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 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</si>
  <si>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</si>
  <si>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</si>
  <si>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</si>
  <si>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</si>
  <si>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</si>
  <si>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</si>
  <si>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</si>
  <si>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</si>
  <si>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</si>
  <si>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</si>
  <si>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</si>
  <si>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</si>
  <si>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</si>
  <si>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</si>
  <si>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</si>
  <si>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</si>
  <si>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</si>
  <si>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</si>
  <si>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</si>
  <si>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</si>
  <si>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</si>
  <si>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</si>
  <si>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</si>
  <si>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</si>
  <si>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</si>
  <si>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</si>
  <si>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</si>
  <si>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</si>
  <si>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</si>
  <si>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</si>
  <si>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</si>
  <si>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</si>
  <si>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</si>
  <si>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</si>
  <si>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</si>
  <si>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</si>
  <si>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</si>
  <si>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Succesful</t>
  </si>
  <si>
    <t>Failed</t>
  </si>
  <si>
    <t xml:space="preserve"> Determine whether the mean or the median better summarizes the data.= Median</t>
  </si>
  <si>
    <t xml:space="preserve">  Use your data to determine whether the mean or the median better summarizes the data. = Median</t>
  </si>
  <si>
    <t xml:space="preserve">Melisa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</si>
</sst>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9"/>
      <color rgb="FF212121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0" fillId="34" borderId="0" xfId="0" applyFill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 indent="2"/>
    </xf>
    <xf numFmtId="0" fontId="22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[CrowdfundingBook_1.xlsx]Exercise 1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1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A-9948-B484-23A75166A2AA}"/>
            </c:ext>
          </c:extLst>
        </c:ser>
        <c:ser>
          <c:idx val="1"/>
          <c:order val="1"/>
          <c:tx>
            <c:strRef>
              <c:f>'Exercise 1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A-9948-B484-23A75166A2AA}"/>
            </c:ext>
          </c:extLst>
        </c:ser>
        <c:ser>
          <c:idx val="2"/>
          <c:order val="2"/>
          <c:tx>
            <c:strRef>
              <c:f>'Exercise 1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A-9948-B484-23A75166A2AA}"/>
            </c:ext>
          </c:extLst>
        </c:ser>
        <c:ser>
          <c:idx val="3"/>
          <c:order val="3"/>
          <c:tx>
            <c:strRef>
              <c:f>'Exercise 1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A-9948-B484-23A75166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68112"/>
        <c:axId val="135469824"/>
      </c:barChart>
      <c:catAx>
        <c:axId val="1354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9824"/>
        <c:crosses val="autoZero"/>
        <c:auto val="1"/>
        <c:lblAlgn val="ctr"/>
        <c:lblOffset val="100"/>
        <c:noMultiLvlLbl val="0"/>
      </c:catAx>
      <c:valAx>
        <c:axId val="135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[CrowdfundingBook_1.xlsx]Exercise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3D4A-9F0F-2EE732A861D0}"/>
            </c:ext>
          </c:extLst>
        </c:ser>
        <c:ser>
          <c:idx val="1"/>
          <c:order val="1"/>
          <c:tx>
            <c:strRef>
              <c:f>'Exercise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5-3D4A-9F0F-2EE732A861D0}"/>
            </c:ext>
          </c:extLst>
        </c:ser>
        <c:ser>
          <c:idx val="2"/>
          <c:order val="2"/>
          <c:tx>
            <c:strRef>
              <c:f>'Exercise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5-3D4A-9F0F-2EE732A861D0}"/>
            </c:ext>
          </c:extLst>
        </c:ser>
        <c:ser>
          <c:idx val="3"/>
          <c:order val="3"/>
          <c:tx>
            <c:strRef>
              <c:f>'Exercise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5-3D4A-9F0F-2EE732A8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021776"/>
        <c:axId val="136023488"/>
      </c:barChart>
      <c:catAx>
        <c:axId val="1360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3488"/>
        <c:crosses val="autoZero"/>
        <c:auto val="1"/>
        <c:lblAlgn val="ctr"/>
        <c:lblOffset val="100"/>
        <c:noMultiLvlLbl val="0"/>
      </c:catAx>
      <c:valAx>
        <c:axId val="1360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[CrowdfundingBook_1.xlsx]Exercise 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EB40-8D92-628B04117FB5}"/>
            </c:ext>
          </c:extLst>
        </c:ser>
        <c:ser>
          <c:idx val="1"/>
          <c:order val="1"/>
          <c:tx>
            <c:strRef>
              <c:f>'Exercise 3'!$C$3:$C$4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EB40-8D92-628B04117FB5}"/>
            </c:ext>
          </c:extLst>
        </c:ser>
        <c:ser>
          <c:idx val="2"/>
          <c:order val="2"/>
          <c:tx>
            <c:strRef>
              <c:f>'Exercise 3'!$D$3:$D$4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EB40-8D92-628B04117FB5}"/>
            </c:ext>
          </c:extLst>
        </c:ser>
        <c:ser>
          <c:idx val="3"/>
          <c:order val="3"/>
          <c:tx>
            <c:strRef>
              <c:f>'Exercise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9-EB40-8D92-628B0411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19280"/>
        <c:axId val="529820992"/>
      </c:barChart>
      <c:catAx>
        <c:axId val="5298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0992"/>
        <c:crosses val="autoZero"/>
        <c:auto val="1"/>
        <c:lblAlgn val="ctr"/>
        <c:lblOffset val="100"/>
        <c:noMultiLvlLbl val="0"/>
      </c:catAx>
      <c:valAx>
        <c:axId val="5298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'Exercise 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3-4632-97A0-82D423D838DE}"/>
            </c:ext>
          </c:extLst>
        </c:ser>
        <c:ser>
          <c:idx val="1"/>
          <c:order val="1"/>
          <c:tx>
            <c:strRef>
              <c:f>'Exercise 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'Exercise 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3-4632-97A0-82D423D838DE}"/>
            </c:ext>
          </c:extLst>
        </c:ser>
        <c:ser>
          <c:idx val="2"/>
          <c:order val="2"/>
          <c:tx>
            <c:strRef>
              <c:f>'Exercise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'Exercise 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3-4632-97A0-82D423D8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782111"/>
        <c:axId val="2069784511"/>
      </c:lineChart>
      <c:catAx>
        <c:axId val="20697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84511"/>
        <c:crosses val="autoZero"/>
        <c:auto val="1"/>
        <c:lblAlgn val="ctr"/>
        <c:lblOffset val="100"/>
        <c:noMultiLvlLbl val="0"/>
      </c:catAx>
      <c:valAx>
        <c:axId val="20697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839612</xdr:colOff>
      <xdr:row>2</xdr:row>
      <xdr:rowOff>124178</xdr:rowOff>
    </xdr:from>
    <xdr:to>
      <xdr:col>12</xdr:col>
      <xdr:colOff>1199445</xdr:colOff>
      <xdr:row>17</xdr:row>
      <xdr:rowOff>112889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AF2A3-63D0-B14E-429E-10276B51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</xdr:row>
      <xdr:rowOff>177800</xdr:rowOff>
    </xdr:from>
    <xdr:to>
      <xdr:col>19</xdr:col>
      <xdr:colOff>12700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A4ED0-AB57-21D8-6B01-96F05141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25400</xdr:rowOff>
    </xdr:from>
    <xdr:to>
      <xdr:col>13</xdr:col>
      <xdr:colOff>457200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C1A8B-B722-716B-13D9-1A5091A9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84137</xdr:colOff>
      <xdr:row>13</xdr:row>
      <xdr:rowOff>190499</xdr:rowOff>
    </xdr:from>
    <xdr:to>
      <xdr:col>6</xdr:col>
      <xdr:colOff>120650</xdr:colOff>
      <xdr:row>28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0A0C0-318B-91C0-1ED6-BE3DDAF6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odzic" refreshedDate="45495.736570833331" createdVersion="8" refreshedVersion="8" minRefreshableVersion="3" recordCount="1001" xr:uid="{F41618C3-AA67-BC4F-9057-534732B1359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odzic" refreshedDate="45495.761552083335" createdVersion="8" refreshedVersion="8" minRefreshableVersion="3" recordCount="1000" xr:uid="{BA40E201-1FBE-5948-8461-722551E1A38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odzic" refreshedDate="45496.634154861109" createdVersion="8" refreshedVersion="8" minRefreshableVersion="3" recordCount="1000" xr:uid="{244DC6CE-887F-3543-A9CB-C6F3A18ADFF1}">
  <cacheSource type="worksheet">
    <worksheetSource ref="B1:T1001" sheet="Crowdfunding"/>
  </cacheSource>
  <cacheFields count="22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 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 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 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 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  <r>
    <m/>
    <x v="974"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6AE80-FF53-A540-92E9-1001AD66729F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81001-8628-334E-9165-4B751CFE27A9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61D77-6508-2946-A4B1-DAE5677DC6EF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21"/>
    <field x="20"/>
    <field x="19"/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90" zoomScaleNormal="90" workbookViewId="0">
      <selection activeCell="F36" sqref="F36"/>
    </sheetView>
  </sheetViews>
  <sheetFormatPr baseColWidth="10" defaultColWidth="11" defaultRowHeight="16" x14ac:dyDescent="0.2"/>
  <cols>
    <col min="1" max="1" width="5" style="6" customWidth="1"/>
    <col min="2" max="2" width="30.5" bestFit="1" customWidth="1"/>
    <col min="3" max="3" width="33.5" style="2" customWidth="1"/>
    <col min="4" max="4" width="9" customWidth="1"/>
    <col min="5" max="5" width="13.5" customWidth="1"/>
    <col min="6" max="6" width="13.83203125" bestFit="1" customWidth="1"/>
    <col min="7" max="7" width="14" customWidth="1"/>
    <col min="8" max="8" width="23.5" customWidth="1"/>
    <col min="9" max="9" width="21" bestFit="1" customWidth="1"/>
    <col min="10" max="10" width="11.5" customWidth="1"/>
    <col min="12" max="12" width="17.33203125" bestFit="1" customWidth="1"/>
    <col min="13" max="13" width="14.5" bestFit="1" customWidth="1"/>
    <col min="14" max="14" width="28.5" bestFit="1" customWidth="1"/>
    <col min="15" max="15" width="28.5" customWidth="1"/>
    <col min="18" max="18" width="28" bestFit="1" customWidth="1"/>
    <col min="19" max="19" width="19.33203125" style="6" bestFit="1" customWidth="1"/>
    <col min="20" max="20" width="17" style="6" bestFit="1" customWidth="1"/>
  </cols>
  <sheetData>
    <row r="1" spans="1:20" s="1" customFormat="1" ht="27" customHeight="1" x14ac:dyDescent="0.2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2072</v>
      </c>
      <c r="O1" s="3" t="s">
        <v>2073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ht="17" hidden="1" x14ac:dyDescent="0.2">
      <c r="A2" s="6">
        <v>0</v>
      </c>
      <c r="B2" t="s">
        <v>12</v>
      </c>
      <c r="C2" s="2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s="15" t="str">
        <f>LEFT(R2,FIND("/",R2)-1)</f>
        <v>food</v>
      </c>
      <c r="T2" s="15" t="str">
        <f>RIGHT(R2,LEN(R2)-FIND("/",R2))</f>
        <v>food trucks</v>
      </c>
    </row>
    <row r="3" spans="1:20" ht="17" x14ac:dyDescent="0.2">
      <c r="A3" s="6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15" t="str">
        <f t="shared" ref="S3:S66" si="3">LEFT(R3,FIND("/",R3)-1)</f>
        <v>music</v>
      </c>
      <c r="T3" s="15" t="str">
        <f t="shared" ref="T3:T66" si="4">RIGHT(R3,LEN(R3)-FIND("/",R3))</f>
        <v>rock</v>
      </c>
    </row>
    <row r="4" spans="1:20" ht="34" x14ac:dyDescent="0.2">
      <c r="A4" s="6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s="15" t="str">
        <f t="shared" si="3"/>
        <v>technology</v>
      </c>
      <c r="T4" s="15" t="str">
        <f t="shared" si="4"/>
        <v>web</v>
      </c>
    </row>
    <row r="5" spans="1:20" ht="34" hidden="1" x14ac:dyDescent="0.2">
      <c r="A5" s="6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s="15" t="str">
        <f t="shared" si="3"/>
        <v>music</v>
      </c>
      <c r="T5" s="15" t="str">
        <f t="shared" si="4"/>
        <v>rock</v>
      </c>
    </row>
    <row r="6" spans="1:20" ht="17" hidden="1" x14ac:dyDescent="0.2">
      <c r="A6" s="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s="15" t="str">
        <f t="shared" si="3"/>
        <v>theater</v>
      </c>
      <c r="T6" s="15" t="str">
        <f t="shared" si="4"/>
        <v>plays</v>
      </c>
    </row>
    <row r="7" spans="1:20" ht="17" x14ac:dyDescent="0.2">
      <c r="A7" s="6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s="15" t="str">
        <f t="shared" si="3"/>
        <v>theater</v>
      </c>
      <c r="T7" s="15" t="str">
        <f t="shared" si="4"/>
        <v>plays</v>
      </c>
    </row>
    <row r="8" spans="1:20" ht="17" hidden="1" x14ac:dyDescent="0.2">
      <c r="A8" s="6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s="15" t="str">
        <f t="shared" si="3"/>
        <v>film &amp; video</v>
      </c>
      <c r="T8" s="15" t="str">
        <f t="shared" si="4"/>
        <v>documentary</v>
      </c>
    </row>
    <row r="9" spans="1:20" ht="17" x14ac:dyDescent="0.2">
      <c r="A9" s="6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s="15" t="str">
        <f t="shared" si="3"/>
        <v>theater</v>
      </c>
      <c r="T9" s="15" t="str">
        <f t="shared" si="4"/>
        <v>plays</v>
      </c>
    </row>
    <row r="10" spans="1:20" ht="17" hidden="1" x14ac:dyDescent="0.2">
      <c r="A10" s="6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s="15" t="str">
        <f t="shared" si="3"/>
        <v>theater</v>
      </c>
      <c r="T10" s="15" t="str">
        <f t="shared" si="4"/>
        <v>plays</v>
      </c>
    </row>
    <row r="11" spans="1:20" ht="17" hidden="1" x14ac:dyDescent="0.2">
      <c r="A11" s="6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s="15" t="str">
        <f t="shared" si="3"/>
        <v>music</v>
      </c>
      <c r="T11" s="15" t="str">
        <f t="shared" si="4"/>
        <v>electric music</v>
      </c>
    </row>
    <row r="12" spans="1:20" ht="17" x14ac:dyDescent="0.2">
      <c r="A12" s="6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s="15" t="str">
        <f t="shared" si="3"/>
        <v>film &amp; video</v>
      </c>
      <c r="T12" s="15" t="str">
        <f t="shared" si="4"/>
        <v>drama</v>
      </c>
    </row>
    <row r="13" spans="1:20" ht="34" hidden="1" x14ac:dyDescent="0.2">
      <c r="A13" s="6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s="15" t="str">
        <f t="shared" si="3"/>
        <v>theater</v>
      </c>
      <c r="T13" s="15" t="str">
        <f t="shared" si="4"/>
        <v>plays</v>
      </c>
    </row>
    <row r="14" spans="1:20" ht="17" hidden="1" x14ac:dyDescent="0.2">
      <c r="A14" s="6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s="15" t="str">
        <f t="shared" si="3"/>
        <v>film &amp; video</v>
      </c>
      <c r="T14" s="15" t="str">
        <f t="shared" si="4"/>
        <v>drama</v>
      </c>
    </row>
    <row r="15" spans="1:20" ht="34" x14ac:dyDescent="0.2">
      <c r="A15" s="6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s="15" t="str">
        <f t="shared" si="3"/>
        <v>music</v>
      </c>
      <c r="T15" s="15" t="str">
        <f t="shared" si="4"/>
        <v>indie rock</v>
      </c>
    </row>
    <row r="16" spans="1:20" ht="17" hidden="1" x14ac:dyDescent="0.2">
      <c r="A16" s="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s="15" t="str">
        <f t="shared" si="3"/>
        <v>music</v>
      </c>
      <c r="T16" s="15" t="str">
        <f t="shared" si="4"/>
        <v>indie rock</v>
      </c>
    </row>
    <row r="17" spans="1:20" ht="17" hidden="1" x14ac:dyDescent="0.2">
      <c r="A17" s="6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s="15" t="str">
        <f t="shared" si="3"/>
        <v>technology</v>
      </c>
      <c r="T17" s="15" t="str">
        <f t="shared" si="4"/>
        <v>wearables</v>
      </c>
    </row>
    <row r="18" spans="1:20" ht="17" x14ac:dyDescent="0.2">
      <c r="A18" s="6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s="15" t="str">
        <f t="shared" si="3"/>
        <v>publishing</v>
      </c>
      <c r="T18" s="15" t="str">
        <f t="shared" si="4"/>
        <v>nonfiction</v>
      </c>
    </row>
    <row r="19" spans="1:20" ht="17" x14ac:dyDescent="0.2">
      <c r="A19" s="6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s="15" t="str">
        <f t="shared" si="3"/>
        <v>film &amp; video</v>
      </c>
      <c r="T19" s="15" t="str">
        <f t="shared" si="4"/>
        <v>animation</v>
      </c>
    </row>
    <row r="20" spans="1:20" ht="17" hidden="1" x14ac:dyDescent="0.2">
      <c r="A20" s="6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s="15" t="str">
        <f t="shared" si="3"/>
        <v>theater</v>
      </c>
      <c r="T20" s="15" t="str">
        <f t="shared" si="4"/>
        <v>plays</v>
      </c>
    </row>
    <row r="21" spans="1:20" ht="17" hidden="1" x14ac:dyDescent="0.2">
      <c r="A21" s="6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s="15" t="str">
        <f t="shared" si="3"/>
        <v>theater</v>
      </c>
      <c r="T21" s="15" t="str">
        <f t="shared" si="4"/>
        <v>plays</v>
      </c>
    </row>
    <row r="22" spans="1:20" ht="17" x14ac:dyDescent="0.2">
      <c r="A22" s="6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s="15" t="str">
        <f t="shared" si="3"/>
        <v>film &amp; video</v>
      </c>
      <c r="T22" s="15" t="str">
        <f t="shared" si="4"/>
        <v>drama</v>
      </c>
    </row>
    <row r="23" spans="1:20" ht="17" hidden="1" x14ac:dyDescent="0.2">
      <c r="A23" s="6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s="15" t="str">
        <f t="shared" si="3"/>
        <v>theater</v>
      </c>
      <c r="T23" s="15" t="str">
        <f t="shared" si="4"/>
        <v>plays</v>
      </c>
    </row>
    <row r="24" spans="1:20" ht="17" x14ac:dyDescent="0.2">
      <c r="A24" s="6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s="15" t="str">
        <f t="shared" si="3"/>
        <v>theater</v>
      </c>
      <c r="T24" s="15" t="str">
        <f t="shared" si="4"/>
        <v>plays</v>
      </c>
    </row>
    <row r="25" spans="1:20" ht="17" x14ac:dyDescent="0.2">
      <c r="A25" s="6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s="15" t="str">
        <f t="shared" si="3"/>
        <v>film &amp; video</v>
      </c>
      <c r="T25" s="15" t="str">
        <f t="shared" si="4"/>
        <v>documentary</v>
      </c>
    </row>
    <row r="26" spans="1:20" ht="17" x14ac:dyDescent="0.2">
      <c r="A26" s="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s="15" t="str">
        <f t="shared" si="3"/>
        <v>technology</v>
      </c>
      <c r="T26" s="15" t="str">
        <f t="shared" si="4"/>
        <v>wearables</v>
      </c>
    </row>
    <row r="27" spans="1:20" ht="17" x14ac:dyDescent="0.2">
      <c r="A27" s="6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s="15" t="str">
        <f t="shared" si="3"/>
        <v>games</v>
      </c>
      <c r="T27" s="15" t="str">
        <f t="shared" si="4"/>
        <v>video games</v>
      </c>
    </row>
    <row r="28" spans="1:20" ht="17" hidden="1" x14ac:dyDescent="0.2">
      <c r="A28" s="6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s="15" t="str">
        <f t="shared" si="3"/>
        <v>theater</v>
      </c>
      <c r="T28" s="15" t="str">
        <f t="shared" si="4"/>
        <v>plays</v>
      </c>
    </row>
    <row r="29" spans="1:20" ht="17" hidden="1" x14ac:dyDescent="0.2">
      <c r="A29" s="6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s="15" t="str">
        <f t="shared" si="3"/>
        <v>music</v>
      </c>
      <c r="T29" s="15" t="str">
        <f t="shared" si="4"/>
        <v>rock</v>
      </c>
    </row>
    <row r="30" spans="1:20" ht="17" x14ac:dyDescent="0.2">
      <c r="A30" s="6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s="15" t="str">
        <f t="shared" si="3"/>
        <v>theater</v>
      </c>
      <c r="T30" s="15" t="str">
        <f t="shared" si="4"/>
        <v>plays</v>
      </c>
    </row>
    <row r="31" spans="1:20" ht="17" x14ac:dyDescent="0.2">
      <c r="A31" s="6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s="15" t="str">
        <f t="shared" si="3"/>
        <v>film &amp; video</v>
      </c>
      <c r="T31" s="15" t="str">
        <f t="shared" si="4"/>
        <v>shorts</v>
      </c>
    </row>
    <row r="32" spans="1:20" ht="17" x14ac:dyDescent="0.2">
      <c r="A32" s="6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s="15" t="str">
        <f t="shared" si="3"/>
        <v>film &amp; video</v>
      </c>
      <c r="T32" s="15" t="str">
        <f t="shared" si="4"/>
        <v>animation</v>
      </c>
    </row>
    <row r="33" spans="1:20" ht="17" x14ac:dyDescent="0.2">
      <c r="A33" s="6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s="15" t="str">
        <f t="shared" si="3"/>
        <v>games</v>
      </c>
      <c r="T33" s="15" t="str">
        <f t="shared" si="4"/>
        <v>video games</v>
      </c>
    </row>
    <row r="34" spans="1:20" ht="17" hidden="1" x14ac:dyDescent="0.2">
      <c r="A34" s="6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s="15" t="str">
        <f t="shared" si="3"/>
        <v>film &amp; video</v>
      </c>
      <c r="T34" s="15" t="str">
        <f t="shared" si="4"/>
        <v>documentary</v>
      </c>
    </row>
    <row r="35" spans="1:20" ht="17" x14ac:dyDescent="0.2">
      <c r="A35" s="6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s="15" t="str">
        <f t="shared" si="3"/>
        <v>theater</v>
      </c>
      <c r="T35" s="15" t="str">
        <f t="shared" si="4"/>
        <v>plays</v>
      </c>
    </row>
    <row r="36" spans="1:20" ht="34" x14ac:dyDescent="0.2">
      <c r="A36" s="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s="15" t="str">
        <f t="shared" si="3"/>
        <v>film &amp; video</v>
      </c>
      <c r="T36" s="15" t="str">
        <f t="shared" si="4"/>
        <v>documentary</v>
      </c>
    </row>
    <row r="37" spans="1:20" ht="17" x14ac:dyDescent="0.2">
      <c r="A37" s="6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s="15" t="str">
        <f t="shared" si="3"/>
        <v>film &amp; video</v>
      </c>
      <c r="T37" s="15" t="str">
        <f t="shared" si="4"/>
        <v>drama</v>
      </c>
    </row>
    <row r="38" spans="1:20" ht="17" x14ac:dyDescent="0.2">
      <c r="A38" s="6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s="15" t="str">
        <f t="shared" si="3"/>
        <v>theater</v>
      </c>
      <c r="T38" s="15" t="str">
        <f t="shared" si="4"/>
        <v>plays</v>
      </c>
    </row>
    <row r="39" spans="1:20" ht="34" x14ac:dyDescent="0.2">
      <c r="A39" s="6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s="15" t="str">
        <f t="shared" si="3"/>
        <v>publishing</v>
      </c>
      <c r="T39" s="15" t="str">
        <f t="shared" si="4"/>
        <v>fiction</v>
      </c>
    </row>
    <row r="40" spans="1:20" ht="17" x14ac:dyDescent="0.2">
      <c r="A40" s="6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s="15" t="str">
        <f t="shared" si="3"/>
        <v>photography</v>
      </c>
      <c r="T40" s="15" t="str">
        <f t="shared" si="4"/>
        <v>photography books</v>
      </c>
    </row>
    <row r="41" spans="1:20" ht="17" hidden="1" x14ac:dyDescent="0.2">
      <c r="A41" s="6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s="15" t="str">
        <f t="shared" si="3"/>
        <v>theater</v>
      </c>
      <c r="T41" s="15" t="str">
        <f t="shared" si="4"/>
        <v>plays</v>
      </c>
    </row>
    <row r="42" spans="1:20" ht="17" x14ac:dyDescent="0.2">
      <c r="A42" s="6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s="15" t="str">
        <f t="shared" si="3"/>
        <v>technology</v>
      </c>
      <c r="T42" s="15" t="str">
        <f t="shared" si="4"/>
        <v>wearables</v>
      </c>
    </row>
    <row r="43" spans="1:20" ht="17" x14ac:dyDescent="0.2">
      <c r="A43" s="6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s="15" t="str">
        <f t="shared" si="3"/>
        <v>music</v>
      </c>
      <c r="T43" s="15" t="str">
        <f t="shared" si="4"/>
        <v>rock</v>
      </c>
    </row>
    <row r="44" spans="1:20" ht="17" x14ac:dyDescent="0.2">
      <c r="A44" s="6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s="15" t="str">
        <f t="shared" si="3"/>
        <v>food</v>
      </c>
      <c r="T44" s="15" t="str">
        <f t="shared" si="4"/>
        <v>food trucks</v>
      </c>
    </row>
    <row r="45" spans="1:20" ht="17" x14ac:dyDescent="0.2">
      <c r="A45" s="6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s="15" t="str">
        <f t="shared" si="3"/>
        <v>publishing</v>
      </c>
      <c r="T45" s="15" t="str">
        <f t="shared" si="4"/>
        <v>radio &amp; podcasts</v>
      </c>
    </row>
    <row r="46" spans="1:20" ht="17" x14ac:dyDescent="0.2">
      <c r="A46" s="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s="15" t="str">
        <f t="shared" si="3"/>
        <v>publishing</v>
      </c>
      <c r="T46" s="15" t="str">
        <f t="shared" si="4"/>
        <v>fiction</v>
      </c>
    </row>
    <row r="47" spans="1:20" ht="34" hidden="1" x14ac:dyDescent="0.2">
      <c r="A47" s="6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s="15" t="str">
        <f t="shared" si="3"/>
        <v>theater</v>
      </c>
      <c r="T47" s="15" t="str">
        <f t="shared" si="4"/>
        <v>plays</v>
      </c>
    </row>
    <row r="48" spans="1:20" ht="17" x14ac:dyDescent="0.2">
      <c r="A48" s="6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s="15" t="str">
        <f t="shared" si="3"/>
        <v>music</v>
      </c>
      <c r="T48" s="15" t="str">
        <f t="shared" si="4"/>
        <v>rock</v>
      </c>
    </row>
    <row r="49" spans="1:20" ht="17" x14ac:dyDescent="0.2">
      <c r="A49" s="6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s="15" t="str">
        <f t="shared" si="3"/>
        <v>theater</v>
      </c>
      <c r="T49" s="15" t="str">
        <f t="shared" si="4"/>
        <v>plays</v>
      </c>
    </row>
    <row r="50" spans="1:20" ht="17" x14ac:dyDescent="0.2">
      <c r="A50" s="6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s="15" t="str">
        <f t="shared" si="3"/>
        <v>theater</v>
      </c>
      <c r="T50" s="15" t="str">
        <f t="shared" si="4"/>
        <v>plays</v>
      </c>
    </row>
    <row r="51" spans="1:20" ht="17" x14ac:dyDescent="0.2">
      <c r="A51" s="6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s="15" t="str">
        <f t="shared" si="3"/>
        <v>music</v>
      </c>
      <c r="T51" s="15" t="str">
        <f t="shared" si="4"/>
        <v>rock</v>
      </c>
    </row>
    <row r="52" spans="1:20" ht="34" hidden="1" x14ac:dyDescent="0.2">
      <c r="A52" s="6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s="15" t="str">
        <f t="shared" si="3"/>
        <v>music</v>
      </c>
      <c r="T52" s="15" t="str">
        <f t="shared" si="4"/>
        <v>metal</v>
      </c>
    </row>
    <row r="53" spans="1:20" ht="17" hidden="1" x14ac:dyDescent="0.2">
      <c r="A53" s="6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s="15" t="str">
        <f t="shared" si="3"/>
        <v>technology</v>
      </c>
      <c r="T53" s="15" t="str">
        <f t="shared" si="4"/>
        <v>wearables</v>
      </c>
    </row>
    <row r="54" spans="1:20" ht="17" hidden="1" x14ac:dyDescent="0.2">
      <c r="A54" s="6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s="15" t="str">
        <f t="shared" si="3"/>
        <v>theater</v>
      </c>
      <c r="T54" s="15" t="str">
        <f t="shared" si="4"/>
        <v>plays</v>
      </c>
    </row>
    <row r="55" spans="1:20" ht="17" x14ac:dyDescent="0.2">
      <c r="A55" s="6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s="15" t="str">
        <f t="shared" si="3"/>
        <v>film &amp; video</v>
      </c>
      <c r="T55" s="15" t="str">
        <f t="shared" si="4"/>
        <v>drama</v>
      </c>
    </row>
    <row r="56" spans="1:20" ht="34" hidden="1" x14ac:dyDescent="0.2">
      <c r="A56" s="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s="15" t="str">
        <f t="shared" si="3"/>
        <v>technology</v>
      </c>
      <c r="T56" s="15" t="str">
        <f t="shared" si="4"/>
        <v>wearables</v>
      </c>
    </row>
    <row r="57" spans="1:20" ht="34" x14ac:dyDescent="0.2">
      <c r="A57" s="6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s="15" t="str">
        <f t="shared" si="3"/>
        <v>music</v>
      </c>
      <c r="T57" s="15" t="str">
        <f t="shared" si="4"/>
        <v>jazz</v>
      </c>
    </row>
    <row r="58" spans="1:20" ht="34" x14ac:dyDescent="0.2">
      <c r="A58" s="6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s="15" t="str">
        <f t="shared" si="3"/>
        <v>technology</v>
      </c>
      <c r="T58" s="15" t="str">
        <f t="shared" si="4"/>
        <v>wearables</v>
      </c>
    </row>
    <row r="59" spans="1:20" ht="17" x14ac:dyDescent="0.2">
      <c r="A59" s="6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s="15" t="str">
        <f t="shared" si="3"/>
        <v>games</v>
      </c>
      <c r="T59" s="15" t="str">
        <f t="shared" si="4"/>
        <v>video games</v>
      </c>
    </row>
    <row r="60" spans="1:20" ht="17" x14ac:dyDescent="0.2">
      <c r="A60" s="6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s="15" t="str">
        <f t="shared" si="3"/>
        <v>theater</v>
      </c>
      <c r="T60" s="15" t="str">
        <f t="shared" si="4"/>
        <v>plays</v>
      </c>
    </row>
    <row r="61" spans="1:20" ht="17" x14ac:dyDescent="0.2">
      <c r="A61" s="6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s="15" t="str">
        <f t="shared" si="3"/>
        <v>theater</v>
      </c>
      <c r="T61" s="15" t="str">
        <f t="shared" si="4"/>
        <v>plays</v>
      </c>
    </row>
    <row r="62" spans="1:20" ht="17" x14ac:dyDescent="0.2">
      <c r="A62" s="6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s="15" t="str">
        <f t="shared" si="3"/>
        <v>theater</v>
      </c>
      <c r="T62" s="15" t="str">
        <f t="shared" si="4"/>
        <v>plays</v>
      </c>
    </row>
    <row r="63" spans="1:20" ht="34" hidden="1" x14ac:dyDescent="0.2">
      <c r="A63" s="6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s="15" t="str">
        <f t="shared" si="3"/>
        <v>theater</v>
      </c>
      <c r="T63" s="15" t="str">
        <f t="shared" si="4"/>
        <v>plays</v>
      </c>
    </row>
    <row r="64" spans="1:20" ht="34" x14ac:dyDescent="0.2">
      <c r="A64" s="6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s="15" t="str">
        <f t="shared" si="3"/>
        <v>technology</v>
      </c>
      <c r="T64" s="15" t="str">
        <f t="shared" si="4"/>
        <v>web</v>
      </c>
    </row>
    <row r="65" spans="1:20" ht="17" hidden="1" x14ac:dyDescent="0.2">
      <c r="A65" s="6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s="15" t="str">
        <f t="shared" si="3"/>
        <v>theater</v>
      </c>
      <c r="T65" s="15" t="str">
        <f t="shared" si="4"/>
        <v>plays</v>
      </c>
    </row>
    <row r="66" spans="1:20" ht="17" hidden="1" x14ac:dyDescent="0.2">
      <c r="A66" s="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s="15" t="str">
        <f t="shared" si="3"/>
        <v>technology</v>
      </c>
      <c r="T66" s="15" t="str">
        <f t="shared" si="4"/>
        <v>web</v>
      </c>
    </row>
    <row r="67" spans="1:20" ht="17" x14ac:dyDescent="0.2">
      <c r="A67" s="6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6">(E67/D67)*100</f>
        <v>236.14754098360655</v>
      </c>
      <c r="G67" t="s">
        <v>20</v>
      </c>
      <c r="H67">
        <v>236</v>
      </c>
      <c r="I6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s="15" t="str">
        <f t="shared" ref="S67:S130" si="9">LEFT(R67,FIND("/",R67)-1)</f>
        <v>theater</v>
      </c>
      <c r="T67" s="15" t="str">
        <f t="shared" ref="T67:T130" si="10">RIGHT(R67,LEN(R67)-FIND("/",R67))</f>
        <v>plays</v>
      </c>
    </row>
    <row r="68" spans="1:20" ht="17" hidden="1" x14ac:dyDescent="0.2">
      <c r="A68" s="6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s="15" t="str">
        <f t="shared" si="9"/>
        <v>theater</v>
      </c>
      <c r="T68" s="15" t="str">
        <f t="shared" si="10"/>
        <v>plays</v>
      </c>
    </row>
    <row r="69" spans="1:20" ht="34" x14ac:dyDescent="0.2">
      <c r="A69" s="6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s="15" t="str">
        <f t="shared" si="9"/>
        <v>technology</v>
      </c>
      <c r="T69" s="15" t="str">
        <f t="shared" si="10"/>
        <v>wearables</v>
      </c>
    </row>
    <row r="70" spans="1:20" ht="17" x14ac:dyDescent="0.2">
      <c r="A70" s="6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s="15" t="str">
        <f t="shared" si="9"/>
        <v>theater</v>
      </c>
      <c r="T70" s="15" t="str">
        <f t="shared" si="10"/>
        <v>plays</v>
      </c>
    </row>
    <row r="71" spans="1:20" ht="17" hidden="1" x14ac:dyDescent="0.2">
      <c r="A71" s="6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s="15" t="str">
        <f t="shared" si="9"/>
        <v>theater</v>
      </c>
      <c r="T71" s="15" t="str">
        <f t="shared" si="10"/>
        <v>plays</v>
      </c>
    </row>
    <row r="72" spans="1:20" ht="17" x14ac:dyDescent="0.2">
      <c r="A72" s="6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s="15" t="str">
        <f t="shared" si="9"/>
        <v>theater</v>
      </c>
      <c r="T72" s="15" t="str">
        <f t="shared" si="10"/>
        <v>plays</v>
      </c>
    </row>
    <row r="73" spans="1:20" ht="34" x14ac:dyDescent="0.2">
      <c r="A73" s="6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s="15" t="str">
        <f t="shared" si="9"/>
        <v>theater</v>
      </c>
      <c r="T73" s="15" t="str">
        <f t="shared" si="10"/>
        <v>plays</v>
      </c>
    </row>
    <row r="74" spans="1:20" ht="17" x14ac:dyDescent="0.2">
      <c r="A74" s="6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s="15" t="str">
        <f t="shared" si="9"/>
        <v>film &amp; video</v>
      </c>
      <c r="T74" s="15" t="str">
        <f t="shared" si="10"/>
        <v>animation</v>
      </c>
    </row>
    <row r="75" spans="1:20" ht="17" x14ac:dyDescent="0.2">
      <c r="A75" s="6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s="15" t="str">
        <f t="shared" si="9"/>
        <v>music</v>
      </c>
      <c r="T75" s="15" t="str">
        <f t="shared" si="10"/>
        <v>jazz</v>
      </c>
    </row>
    <row r="76" spans="1:20" ht="17" x14ac:dyDescent="0.2">
      <c r="A76" s="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s="15" t="str">
        <f t="shared" si="9"/>
        <v>music</v>
      </c>
      <c r="T76" s="15" t="str">
        <f t="shared" si="10"/>
        <v>metal</v>
      </c>
    </row>
    <row r="77" spans="1:20" ht="17" x14ac:dyDescent="0.2">
      <c r="A77" s="6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s="15" t="str">
        <f t="shared" si="9"/>
        <v>photography</v>
      </c>
      <c r="T77" s="15" t="str">
        <f t="shared" si="10"/>
        <v>photography books</v>
      </c>
    </row>
    <row r="78" spans="1:20" ht="17" hidden="1" x14ac:dyDescent="0.2">
      <c r="A78" s="6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s="15" t="str">
        <f t="shared" si="9"/>
        <v>theater</v>
      </c>
      <c r="T78" s="15" t="str">
        <f t="shared" si="10"/>
        <v>plays</v>
      </c>
    </row>
    <row r="79" spans="1:20" ht="17" hidden="1" x14ac:dyDescent="0.2">
      <c r="A79" s="6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s="15" t="str">
        <f t="shared" si="9"/>
        <v>film &amp; video</v>
      </c>
      <c r="T79" s="15" t="str">
        <f t="shared" si="10"/>
        <v>animation</v>
      </c>
    </row>
    <row r="80" spans="1:20" ht="34" x14ac:dyDescent="0.2">
      <c r="A80" s="6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s="15" t="str">
        <f t="shared" si="9"/>
        <v>publishing</v>
      </c>
      <c r="T80" s="15" t="str">
        <f t="shared" si="10"/>
        <v>translations</v>
      </c>
    </row>
    <row r="81" spans="1:20" ht="17" hidden="1" x14ac:dyDescent="0.2">
      <c r="A81" s="6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s="15" t="str">
        <f t="shared" si="9"/>
        <v>theater</v>
      </c>
      <c r="T81" s="15" t="str">
        <f t="shared" si="10"/>
        <v>plays</v>
      </c>
    </row>
    <row r="82" spans="1:20" ht="17" x14ac:dyDescent="0.2">
      <c r="A82" s="6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s="15" t="str">
        <f t="shared" si="9"/>
        <v>games</v>
      </c>
      <c r="T82" s="15" t="str">
        <f t="shared" si="10"/>
        <v>video games</v>
      </c>
    </row>
    <row r="83" spans="1:20" ht="17" x14ac:dyDescent="0.2">
      <c r="A83" s="6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s="15" t="str">
        <f t="shared" si="9"/>
        <v>music</v>
      </c>
      <c r="T83" s="15" t="str">
        <f t="shared" si="10"/>
        <v>rock</v>
      </c>
    </row>
    <row r="84" spans="1:20" ht="17" x14ac:dyDescent="0.2">
      <c r="A84" s="6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s="15" t="str">
        <f t="shared" si="9"/>
        <v>games</v>
      </c>
      <c r="T84" s="15" t="str">
        <f t="shared" si="10"/>
        <v>video games</v>
      </c>
    </row>
    <row r="85" spans="1:20" ht="17" hidden="1" x14ac:dyDescent="0.2">
      <c r="A85" s="6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s="15" t="str">
        <f t="shared" si="9"/>
        <v>music</v>
      </c>
      <c r="T85" s="15" t="str">
        <f t="shared" si="10"/>
        <v>electric music</v>
      </c>
    </row>
    <row r="86" spans="1:20" ht="17" x14ac:dyDescent="0.2">
      <c r="A86" s="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s="15" t="str">
        <f t="shared" si="9"/>
        <v>technology</v>
      </c>
      <c r="T86" s="15" t="str">
        <f t="shared" si="10"/>
        <v>wearables</v>
      </c>
    </row>
    <row r="87" spans="1:20" ht="17" x14ac:dyDescent="0.2">
      <c r="A87" s="6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s="15" t="str">
        <f t="shared" si="9"/>
        <v>music</v>
      </c>
      <c r="T87" s="15" t="str">
        <f t="shared" si="10"/>
        <v>indie rock</v>
      </c>
    </row>
    <row r="88" spans="1:20" ht="17" x14ac:dyDescent="0.2">
      <c r="A88" s="6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s="15" t="str">
        <f t="shared" si="9"/>
        <v>theater</v>
      </c>
      <c r="T88" s="15" t="str">
        <f t="shared" si="10"/>
        <v>plays</v>
      </c>
    </row>
    <row r="89" spans="1:20" ht="34" hidden="1" x14ac:dyDescent="0.2">
      <c r="A89" s="6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s="15" t="str">
        <f t="shared" si="9"/>
        <v>music</v>
      </c>
      <c r="T89" s="15" t="str">
        <f t="shared" si="10"/>
        <v>rock</v>
      </c>
    </row>
    <row r="90" spans="1:20" ht="17" x14ac:dyDescent="0.2">
      <c r="A90" s="6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s="15" t="str">
        <f t="shared" si="9"/>
        <v>publishing</v>
      </c>
      <c r="T90" s="15" t="str">
        <f t="shared" si="10"/>
        <v>translations</v>
      </c>
    </row>
    <row r="91" spans="1:20" ht="17" x14ac:dyDescent="0.2">
      <c r="A91" s="6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s="15" t="str">
        <f t="shared" si="9"/>
        <v>theater</v>
      </c>
      <c r="T91" s="15" t="str">
        <f t="shared" si="10"/>
        <v>plays</v>
      </c>
    </row>
    <row r="92" spans="1:20" ht="17" hidden="1" x14ac:dyDescent="0.2">
      <c r="A92" s="6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s="15" t="str">
        <f t="shared" si="9"/>
        <v>theater</v>
      </c>
      <c r="T92" s="15" t="str">
        <f t="shared" si="10"/>
        <v>plays</v>
      </c>
    </row>
    <row r="93" spans="1:20" ht="17" hidden="1" x14ac:dyDescent="0.2">
      <c r="A93" s="6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s="15" t="str">
        <f t="shared" si="9"/>
        <v>publishing</v>
      </c>
      <c r="T93" s="15" t="str">
        <f t="shared" si="10"/>
        <v>translations</v>
      </c>
    </row>
    <row r="94" spans="1:20" ht="34" x14ac:dyDescent="0.2">
      <c r="A94" s="6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s="15" t="str">
        <f t="shared" si="9"/>
        <v>games</v>
      </c>
      <c r="T94" s="15" t="str">
        <f t="shared" si="10"/>
        <v>video games</v>
      </c>
    </row>
    <row r="95" spans="1:20" ht="17" hidden="1" x14ac:dyDescent="0.2">
      <c r="A95" s="6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s="15" t="str">
        <f t="shared" si="9"/>
        <v>theater</v>
      </c>
      <c r="T95" s="15" t="str">
        <f t="shared" si="10"/>
        <v>plays</v>
      </c>
    </row>
    <row r="96" spans="1:20" ht="17" x14ac:dyDescent="0.2">
      <c r="A96" s="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s="15" t="str">
        <f t="shared" si="9"/>
        <v>technology</v>
      </c>
      <c r="T96" s="15" t="str">
        <f t="shared" si="10"/>
        <v>web</v>
      </c>
    </row>
    <row r="97" spans="1:20" ht="34" x14ac:dyDescent="0.2">
      <c r="A97" s="6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s="15" t="str">
        <f t="shared" si="9"/>
        <v>film &amp; video</v>
      </c>
      <c r="T97" s="15" t="str">
        <f t="shared" si="10"/>
        <v>documentary</v>
      </c>
    </row>
    <row r="98" spans="1:20" ht="17" x14ac:dyDescent="0.2">
      <c r="A98" s="6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s="15" t="str">
        <f t="shared" si="9"/>
        <v>theater</v>
      </c>
      <c r="T98" s="15" t="str">
        <f t="shared" si="10"/>
        <v>plays</v>
      </c>
    </row>
    <row r="99" spans="1:20" ht="17" x14ac:dyDescent="0.2">
      <c r="A99" s="6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s="15" t="str">
        <f t="shared" si="9"/>
        <v>food</v>
      </c>
      <c r="T99" s="15" t="str">
        <f t="shared" si="10"/>
        <v>food trucks</v>
      </c>
    </row>
    <row r="100" spans="1:20" ht="17" hidden="1" x14ac:dyDescent="0.2">
      <c r="A100" s="6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s="15" t="str">
        <f t="shared" si="9"/>
        <v>games</v>
      </c>
      <c r="T100" s="15" t="str">
        <f t="shared" si="10"/>
        <v>video games</v>
      </c>
    </row>
    <row r="101" spans="1:20" ht="34" x14ac:dyDescent="0.2">
      <c r="A101" s="6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s="15" t="str">
        <f t="shared" si="9"/>
        <v>theater</v>
      </c>
      <c r="T101" s="15" t="str">
        <f t="shared" si="10"/>
        <v>plays</v>
      </c>
    </row>
    <row r="102" spans="1:20" ht="17" hidden="1" x14ac:dyDescent="0.2">
      <c r="A102" s="6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s="15" t="str">
        <f t="shared" si="9"/>
        <v>theater</v>
      </c>
      <c r="T102" s="15" t="str">
        <f t="shared" si="10"/>
        <v>plays</v>
      </c>
    </row>
    <row r="103" spans="1:20" ht="17" x14ac:dyDescent="0.2">
      <c r="A103" s="6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s="15" t="str">
        <f t="shared" si="9"/>
        <v>music</v>
      </c>
      <c r="T103" s="15" t="str">
        <f t="shared" si="10"/>
        <v>electric music</v>
      </c>
    </row>
    <row r="104" spans="1:20" ht="17" x14ac:dyDescent="0.2">
      <c r="A104" s="6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s="15" t="str">
        <f t="shared" si="9"/>
        <v>technology</v>
      </c>
      <c r="T104" s="15" t="str">
        <f t="shared" si="10"/>
        <v>wearables</v>
      </c>
    </row>
    <row r="105" spans="1:20" ht="17" hidden="1" x14ac:dyDescent="0.2">
      <c r="A105" s="6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s="15" t="str">
        <f t="shared" si="9"/>
        <v>music</v>
      </c>
      <c r="T105" s="15" t="str">
        <f t="shared" si="10"/>
        <v>electric music</v>
      </c>
    </row>
    <row r="106" spans="1:20" ht="17" x14ac:dyDescent="0.2">
      <c r="A106" s="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s="15" t="str">
        <f t="shared" si="9"/>
        <v>music</v>
      </c>
      <c r="T106" s="15" t="str">
        <f t="shared" si="10"/>
        <v>indie rock</v>
      </c>
    </row>
    <row r="107" spans="1:20" ht="17" x14ac:dyDescent="0.2">
      <c r="A107" s="6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s="15" t="str">
        <f t="shared" si="9"/>
        <v>technology</v>
      </c>
      <c r="T107" s="15" t="str">
        <f t="shared" si="10"/>
        <v>web</v>
      </c>
    </row>
    <row r="108" spans="1:20" ht="17" x14ac:dyDescent="0.2">
      <c r="A108" s="6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s="15" t="str">
        <f t="shared" si="9"/>
        <v>theater</v>
      </c>
      <c r="T108" s="15" t="str">
        <f t="shared" si="10"/>
        <v>plays</v>
      </c>
    </row>
    <row r="109" spans="1:20" ht="34" x14ac:dyDescent="0.2">
      <c r="A109" s="6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s="15" t="str">
        <f t="shared" si="9"/>
        <v>theater</v>
      </c>
      <c r="T109" s="15" t="str">
        <f t="shared" si="10"/>
        <v>plays</v>
      </c>
    </row>
    <row r="110" spans="1:20" ht="34" x14ac:dyDescent="0.2">
      <c r="A110" s="6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s="15" t="str">
        <f t="shared" si="9"/>
        <v>film &amp; video</v>
      </c>
      <c r="T110" s="15" t="str">
        <f t="shared" si="10"/>
        <v>documentary</v>
      </c>
    </row>
    <row r="111" spans="1:20" ht="17" hidden="1" x14ac:dyDescent="0.2">
      <c r="A111" s="6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s="15" t="str">
        <f t="shared" si="9"/>
        <v>film &amp; video</v>
      </c>
      <c r="T111" s="15" t="str">
        <f t="shared" si="10"/>
        <v>television</v>
      </c>
    </row>
    <row r="112" spans="1:20" ht="34" hidden="1" x14ac:dyDescent="0.2">
      <c r="A112" s="6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s="15" t="str">
        <f t="shared" si="9"/>
        <v>food</v>
      </c>
      <c r="T112" s="15" t="str">
        <f t="shared" si="10"/>
        <v>food trucks</v>
      </c>
    </row>
    <row r="113" spans="1:20" ht="17" x14ac:dyDescent="0.2">
      <c r="A113" s="6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s="15" t="str">
        <f t="shared" si="9"/>
        <v>publishing</v>
      </c>
      <c r="T113" s="15" t="str">
        <f t="shared" si="10"/>
        <v>radio &amp; podcasts</v>
      </c>
    </row>
    <row r="114" spans="1:20" ht="17" x14ac:dyDescent="0.2">
      <c r="A114" s="6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s="15" t="str">
        <f t="shared" si="9"/>
        <v>technology</v>
      </c>
      <c r="T114" s="15" t="str">
        <f t="shared" si="10"/>
        <v>web</v>
      </c>
    </row>
    <row r="115" spans="1:20" ht="17" x14ac:dyDescent="0.2">
      <c r="A115" s="6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s="15" t="str">
        <f t="shared" si="9"/>
        <v>food</v>
      </c>
      <c r="T115" s="15" t="str">
        <f t="shared" si="10"/>
        <v>food trucks</v>
      </c>
    </row>
    <row r="116" spans="1:20" ht="17" x14ac:dyDescent="0.2">
      <c r="A116" s="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s="15" t="str">
        <f t="shared" si="9"/>
        <v>technology</v>
      </c>
      <c r="T116" s="15" t="str">
        <f t="shared" si="10"/>
        <v>wearables</v>
      </c>
    </row>
    <row r="117" spans="1:20" ht="17" hidden="1" x14ac:dyDescent="0.2">
      <c r="A117" s="6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s="15" t="str">
        <f t="shared" si="9"/>
        <v>publishing</v>
      </c>
      <c r="T117" s="15" t="str">
        <f t="shared" si="10"/>
        <v>fiction</v>
      </c>
    </row>
    <row r="118" spans="1:20" ht="34" hidden="1" x14ac:dyDescent="0.2">
      <c r="A118" s="6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s="15" t="str">
        <f t="shared" si="9"/>
        <v>theater</v>
      </c>
      <c r="T118" s="15" t="str">
        <f t="shared" si="10"/>
        <v>plays</v>
      </c>
    </row>
    <row r="119" spans="1:20" ht="17" x14ac:dyDescent="0.2">
      <c r="A119" s="6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s="15" t="str">
        <f t="shared" si="9"/>
        <v>film &amp; video</v>
      </c>
      <c r="T119" s="15" t="str">
        <f t="shared" si="10"/>
        <v>television</v>
      </c>
    </row>
    <row r="120" spans="1:20" ht="17" x14ac:dyDescent="0.2">
      <c r="A120" s="6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s="15" t="str">
        <f t="shared" si="9"/>
        <v>photography</v>
      </c>
      <c r="T120" s="15" t="str">
        <f t="shared" si="10"/>
        <v>photography books</v>
      </c>
    </row>
    <row r="121" spans="1:20" ht="34" x14ac:dyDescent="0.2">
      <c r="A121" s="6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s="15" t="str">
        <f t="shared" si="9"/>
        <v>film &amp; video</v>
      </c>
      <c r="T121" s="15" t="str">
        <f t="shared" si="10"/>
        <v>documentary</v>
      </c>
    </row>
    <row r="122" spans="1:20" ht="17" x14ac:dyDescent="0.2">
      <c r="A122" s="6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s="15" t="str">
        <f t="shared" si="9"/>
        <v>games</v>
      </c>
      <c r="T122" s="15" t="str">
        <f t="shared" si="10"/>
        <v>mobile games</v>
      </c>
    </row>
    <row r="123" spans="1:20" ht="17" x14ac:dyDescent="0.2">
      <c r="A123" s="6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s="15" t="str">
        <f t="shared" si="9"/>
        <v>games</v>
      </c>
      <c r="T123" s="15" t="str">
        <f t="shared" si="10"/>
        <v>video games</v>
      </c>
    </row>
    <row r="124" spans="1:20" ht="17" hidden="1" x14ac:dyDescent="0.2">
      <c r="A124" s="6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s="15" t="str">
        <f t="shared" si="9"/>
        <v>publishing</v>
      </c>
      <c r="T124" s="15" t="str">
        <f t="shared" si="10"/>
        <v>fiction</v>
      </c>
    </row>
    <row r="125" spans="1:20" ht="17" hidden="1" x14ac:dyDescent="0.2">
      <c r="A125" s="6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s="15" t="str">
        <f t="shared" si="9"/>
        <v>theater</v>
      </c>
      <c r="T125" s="15" t="str">
        <f t="shared" si="10"/>
        <v>plays</v>
      </c>
    </row>
    <row r="126" spans="1:20" ht="17" x14ac:dyDescent="0.2">
      <c r="A126" s="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s="15" t="str">
        <f t="shared" si="9"/>
        <v>photography</v>
      </c>
      <c r="T126" s="15" t="str">
        <f t="shared" si="10"/>
        <v>photography books</v>
      </c>
    </row>
    <row r="127" spans="1:20" ht="17" x14ac:dyDescent="0.2">
      <c r="A127" s="6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s="15" t="str">
        <f t="shared" si="9"/>
        <v>theater</v>
      </c>
      <c r="T127" s="15" t="str">
        <f t="shared" si="10"/>
        <v>plays</v>
      </c>
    </row>
    <row r="128" spans="1:20" ht="17" hidden="1" x14ac:dyDescent="0.2">
      <c r="A128" s="6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s="15" t="str">
        <f t="shared" si="9"/>
        <v>theater</v>
      </c>
      <c r="T128" s="15" t="str">
        <f t="shared" si="10"/>
        <v>plays</v>
      </c>
    </row>
    <row r="129" spans="1:20" ht="17" hidden="1" x14ac:dyDescent="0.2">
      <c r="A129" s="6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s="15" t="str">
        <f t="shared" si="9"/>
        <v>theater</v>
      </c>
      <c r="T129" s="15" t="str">
        <f t="shared" si="10"/>
        <v>plays</v>
      </c>
    </row>
    <row r="130" spans="1:20" ht="17" hidden="1" x14ac:dyDescent="0.2">
      <c r="A130" s="6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s="15" t="str">
        <f t="shared" si="9"/>
        <v>music</v>
      </c>
      <c r="T130" s="15" t="str">
        <f t="shared" si="10"/>
        <v>rock</v>
      </c>
    </row>
    <row r="131" spans="1:20" ht="17" hidden="1" x14ac:dyDescent="0.2">
      <c r="A131" s="6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12">(E131/D131)*100</f>
        <v>3.202693602693603</v>
      </c>
      <c r="G131" t="s">
        <v>74</v>
      </c>
      <c r="H131">
        <v>55</v>
      </c>
      <c r="I131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s="15" t="str">
        <f t="shared" ref="S131:S194" si="15">LEFT(R131,FIND("/",R131)-1)</f>
        <v>food</v>
      </c>
      <c r="T131" s="15" t="str">
        <f t="shared" ref="T131:T194" si="16">RIGHT(R131,LEN(R131)-FIND("/",R131))</f>
        <v>food trucks</v>
      </c>
    </row>
    <row r="132" spans="1:20" ht="17" x14ac:dyDescent="0.2">
      <c r="A132" s="6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s="15" t="str">
        <f t="shared" si="15"/>
        <v>film &amp; video</v>
      </c>
      <c r="T132" s="15" t="str">
        <f t="shared" si="16"/>
        <v>drama</v>
      </c>
    </row>
    <row r="133" spans="1:20" ht="34" x14ac:dyDescent="0.2">
      <c r="A133" s="6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s="15" t="str">
        <f t="shared" si="15"/>
        <v>technology</v>
      </c>
      <c r="T133" s="15" t="str">
        <f t="shared" si="16"/>
        <v>web</v>
      </c>
    </row>
    <row r="134" spans="1:20" ht="17" x14ac:dyDescent="0.2">
      <c r="A134" s="6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s="15" t="str">
        <f t="shared" si="15"/>
        <v>theater</v>
      </c>
      <c r="T134" s="15" t="str">
        <f t="shared" si="16"/>
        <v>plays</v>
      </c>
    </row>
    <row r="135" spans="1:20" ht="17" x14ac:dyDescent="0.2">
      <c r="A135" s="6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s="15" t="str">
        <f t="shared" si="15"/>
        <v>music</v>
      </c>
      <c r="T135" s="15" t="str">
        <f t="shared" si="16"/>
        <v>world music</v>
      </c>
    </row>
    <row r="136" spans="1:20" ht="17" hidden="1" x14ac:dyDescent="0.2">
      <c r="A136" s="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s="15" t="str">
        <f t="shared" si="15"/>
        <v>film &amp; video</v>
      </c>
      <c r="T136" s="15" t="str">
        <f t="shared" si="16"/>
        <v>documentary</v>
      </c>
    </row>
    <row r="137" spans="1:20" ht="17" hidden="1" x14ac:dyDescent="0.2">
      <c r="A137" s="6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12"/>
        <v>71.27272727272728</v>
      </c>
      <c r="G137" t="s">
        <v>14</v>
      </c>
      <c r="H137">
        <v>117</v>
      </c>
      <c r="I13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s="15" t="str">
        <f t="shared" si="15"/>
        <v>theater</v>
      </c>
      <c r="T137" s="15" t="str">
        <f t="shared" si="16"/>
        <v>plays</v>
      </c>
    </row>
    <row r="138" spans="1:20" ht="17" hidden="1" x14ac:dyDescent="0.2">
      <c r="A138" s="6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s="15" t="str">
        <f t="shared" si="15"/>
        <v>film &amp; video</v>
      </c>
      <c r="T138" s="15" t="str">
        <f t="shared" si="16"/>
        <v>drama</v>
      </c>
    </row>
    <row r="139" spans="1:20" ht="17" x14ac:dyDescent="0.2">
      <c r="A139" s="6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s="15" t="str">
        <f t="shared" si="15"/>
        <v>publishing</v>
      </c>
      <c r="T139" s="15" t="str">
        <f t="shared" si="16"/>
        <v>nonfiction</v>
      </c>
    </row>
    <row r="140" spans="1:20" ht="34" hidden="1" x14ac:dyDescent="0.2">
      <c r="A140" s="6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s="15" t="str">
        <f t="shared" si="15"/>
        <v>games</v>
      </c>
      <c r="T140" s="15" t="str">
        <f t="shared" si="16"/>
        <v>mobile games</v>
      </c>
    </row>
    <row r="141" spans="1:20" ht="17" hidden="1" x14ac:dyDescent="0.2">
      <c r="A141" s="6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s="15" t="str">
        <f t="shared" si="15"/>
        <v>technology</v>
      </c>
      <c r="T141" s="15" t="str">
        <f t="shared" si="16"/>
        <v>wearables</v>
      </c>
    </row>
    <row r="142" spans="1:20" ht="34" x14ac:dyDescent="0.2">
      <c r="A142" s="6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s="15" t="str">
        <f t="shared" si="15"/>
        <v>film &amp; video</v>
      </c>
      <c r="T142" s="15" t="str">
        <f t="shared" si="16"/>
        <v>documentary</v>
      </c>
    </row>
    <row r="143" spans="1:20" ht="17" x14ac:dyDescent="0.2">
      <c r="A143" s="6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s="15" t="str">
        <f t="shared" si="15"/>
        <v>technology</v>
      </c>
      <c r="T143" s="15" t="str">
        <f t="shared" si="16"/>
        <v>web</v>
      </c>
    </row>
    <row r="144" spans="1:20" ht="34" x14ac:dyDescent="0.2">
      <c r="A144" s="6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2"/>
        <v>230.03999999999996</v>
      </c>
      <c r="G144" t="s">
        <v>20</v>
      </c>
      <c r="H144">
        <v>117</v>
      </c>
      <c r="I14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s="15" t="str">
        <f t="shared" si="15"/>
        <v>technology</v>
      </c>
      <c r="T144" s="15" t="str">
        <f t="shared" si="16"/>
        <v>web</v>
      </c>
    </row>
    <row r="145" spans="1:20" ht="17" x14ac:dyDescent="0.2">
      <c r="A145" s="6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2"/>
        <v>135.59259259259261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s="15" t="str">
        <f t="shared" si="15"/>
        <v>music</v>
      </c>
      <c r="T145" s="15" t="str">
        <f t="shared" si="16"/>
        <v>indie rock</v>
      </c>
    </row>
    <row r="146" spans="1:20" ht="17" x14ac:dyDescent="0.2">
      <c r="A146" s="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s="15" t="str">
        <f t="shared" si="15"/>
        <v>theater</v>
      </c>
      <c r="T146" s="15" t="str">
        <f t="shared" si="16"/>
        <v>plays</v>
      </c>
    </row>
    <row r="147" spans="1:20" ht="17" x14ac:dyDescent="0.2">
      <c r="A147" s="6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s="15" t="str">
        <f t="shared" si="15"/>
        <v>technology</v>
      </c>
      <c r="T147" s="15" t="str">
        <f t="shared" si="16"/>
        <v>wearables</v>
      </c>
    </row>
    <row r="148" spans="1:20" ht="34" hidden="1" x14ac:dyDescent="0.2">
      <c r="A148" s="6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s="15" t="str">
        <f t="shared" si="15"/>
        <v>theater</v>
      </c>
      <c r="T148" s="15" t="str">
        <f t="shared" si="16"/>
        <v>plays</v>
      </c>
    </row>
    <row r="149" spans="1:20" ht="34" x14ac:dyDescent="0.2">
      <c r="A149" s="6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s="15" t="str">
        <f t="shared" si="15"/>
        <v>theater</v>
      </c>
      <c r="T149" s="15" t="str">
        <f t="shared" si="16"/>
        <v>plays</v>
      </c>
    </row>
    <row r="150" spans="1:20" ht="17" x14ac:dyDescent="0.2">
      <c r="A150" s="6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s="15" t="str">
        <f t="shared" si="15"/>
        <v>technology</v>
      </c>
      <c r="T150" s="15" t="str">
        <f t="shared" si="16"/>
        <v>wearables</v>
      </c>
    </row>
    <row r="151" spans="1:20" ht="17" x14ac:dyDescent="0.2">
      <c r="A151" s="6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s="15" t="str">
        <f t="shared" si="15"/>
        <v>music</v>
      </c>
      <c r="T151" s="15" t="str">
        <f t="shared" si="16"/>
        <v>indie rock</v>
      </c>
    </row>
    <row r="152" spans="1:20" ht="17" hidden="1" x14ac:dyDescent="0.2">
      <c r="A152" s="6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s="15" t="str">
        <f t="shared" si="15"/>
        <v>music</v>
      </c>
      <c r="T152" s="15" t="str">
        <f t="shared" si="16"/>
        <v>rock</v>
      </c>
    </row>
    <row r="153" spans="1:20" ht="17" hidden="1" x14ac:dyDescent="0.2">
      <c r="A153" s="6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s="15" t="str">
        <f t="shared" si="15"/>
        <v>music</v>
      </c>
      <c r="T153" s="15" t="str">
        <f t="shared" si="16"/>
        <v>electric music</v>
      </c>
    </row>
    <row r="154" spans="1:20" ht="17" x14ac:dyDescent="0.2">
      <c r="A154" s="6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s="15" t="str">
        <f t="shared" si="15"/>
        <v>music</v>
      </c>
      <c r="T154" s="15" t="str">
        <f t="shared" si="16"/>
        <v>indie rock</v>
      </c>
    </row>
    <row r="155" spans="1:20" ht="17" hidden="1" x14ac:dyDescent="0.2">
      <c r="A155" s="6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s="15" t="str">
        <f t="shared" si="15"/>
        <v>theater</v>
      </c>
      <c r="T155" s="15" t="str">
        <f t="shared" si="16"/>
        <v>plays</v>
      </c>
    </row>
    <row r="156" spans="1:20" ht="17" hidden="1" x14ac:dyDescent="0.2">
      <c r="A156" s="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2"/>
        <v>58.756567425569173</v>
      </c>
      <c r="G156" t="s">
        <v>14</v>
      </c>
      <c r="H156">
        <v>1059</v>
      </c>
      <c r="I15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s="15" t="str">
        <f t="shared" si="15"/>
        <v>music</v>
      </c>
      <c r="T156" s="15" t="str">
        <f t="shared" si="16"/>
        <v>indie rock</v>
      </c>
    </row>
    <row r="157" spans="1:20" ht="17" hidden="1" x14ac:dyDescent="0.2">
      <c r="A157" s="6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s="15" t="str">
        <f t="shared" si="15"/>
        <v>theater</v>
      </c>
      <c r="T157" s="15" t="str">
        <f t="shared" si="16"/>
        <v>plays</v>
      </c>
    </row>
    <row r="158" spans="1:20" ht="17" hidden="1" x14ac:dyDescent="0.2">
      <c r="A158" s="6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s="15" t="str">
        <f t="shared" si="15"/>
        <v>music</v>
      </c>
      <c r="T158" s="15" t="str">
        <f t="shared" si="16"/>
        <v>rock</v>
      </c>
    </row>
    <row r="159" spans="1:20" ht="17" hidden="1" x14ac:dyDescent="0.2">
      <c r="A159" s="6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s="15" t="str">
        <f t="shared" si="15"/>
        <v>photography</v>
      </c>
      <c r="T159" s="15" t="str">
        <f t="shared" si="16"/>
        <v>photography books</v>
      </c>
    </row>
    <row r="160" spans="1:20" ht="17" x14ac:dyDescent="0.2">
      <c r="A160" s="6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s="15" t="str">
        <f t="shared" si="15"/>
        <v>music</v>
      </c>
      <c r="T160" s="15" t="str">
        <f t="shared" si="16"/>
        <v>rock</v>
      </c>
    </row>
    <row r="161" spans="1:20" ht="17" x14ac:dyDescent="0.2">
      <c r="A161" s="6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s="15" t="str">
        <f t="shared" si="15"/>
        <v>theater</v>
      </c>
      <c r="T161" s="15" t="str">
        <f t="shared" si="16"/>
        <v>plays</v>
      </c>
    </row>
    <row r="162" spans="1:20" ht="17" x14ac:dyDescent="0.2">
      <c r="A162" s="6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s="15" t="str">
        <f t="shared" si="15"/>
        <v>technology</v>
      </c>
      <c r="T162" s="15" t="str">
        <f t="shared" si="16"/>
        <v>wearables</v>
      </c>
    </row>
    <row r="163" spans="1:20" ht="34" hidden="1" x14ac:dyDescent="0.2">
      <c r="A163" s="6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s="15" t="str">
        <f t="shared" si="15"/>
        <v>technology</v>
      </c>
      <c r="T163" s="15" t="str">
        <f t="shared" si="16"/>
        <v>web</v>
      </c>
    </row>
    <row r="164" spans="1:20" ht="34" x14ac:dyDescent="0.2">
      <c r="A164" s="6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s="15" t="str">
        <f t="shared" si="15"/>
        <v>music</v>
      </c>
      <c r="T164" s="15" t="str">
        <f t="shared" si="16"/>
        <v>rock</v>
      </c>
    </row>
    <row r="165" spans="1:20" ht="17" x14ac:dyDescent="0.2">
      <c r="A165" s="6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2"/>
        <v>253.25714285714284</v>
      </c>
      <c r="G165" t="s">
        <v>20</v>
      </c>
      <c r="H165">
        <v>246</v>
      </c>
      <c r="I16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s="15" t="str">
        <f t="shared" si="15"/>
        <v>photography</v>
      </c>
      <c r="T165" s="15" t="str">
        <f t="shared" si="16"/>
        <v>photography books</v>
      </c>
    </row>
    <row r="166" spans="1:20" ht="17" x14ac:dyDescent="0.2">
      <c r="A166" s="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2"/>
        <v>100.16943521594683</v>
      </c>
      <c r="G166" t="s">
        <v>20</v>
      </c>
      <c r="H166">
        <v>1396</v>
      </c>
      <c r="I16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s="15" t="str">
        <f t="shared" si="15"/>
        <v>theater</v>
      </c>
      <c r="T166" s="15" t="str">
        <f t="shared" si="16"/>
        <v>plays</v>
      </c>
    </row>
    <row r="167" spans="1:20" ht="17" x14ac:dyDescent="0.2">
      <c r="A167" s="6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s="15" t="str">
        <f t="shared" si="15"/>
        <v>technology</v>
      </c>
      <c r="T167" s="15" t="str">
        <f t="shared" si="16"/>
        <v>web</v>
      </c>
    </row>
    <row r="168" spans="1:20" ht="17" x14ac:dyDescent="0.2">
      <c r="A168" s="6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s="15" t="str">
        <f t="shared" si="15"/>
        <v>photography</v>
      </c>
      <c r="T168" s="15" t="str">
        <f t="shared" si="16"/>
        <v>photography books</v>
      </c>
    </row>
    <row r="169" spans="1:20" ht="17" x14ac:dyDescent="0.2">
      <c r="A169" s="6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2"/>
        <v>415.53846153846149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s="15" t="str">
        <f t="shared" si="15"/>
        <v>theater</v>
      </c>
      <c r="T169" s="15" t="str">
        <f t="shared" si="16"/>
        <v>plays</v>
      </c>
    </row>
    <row r="170" spans="1:20" ht="17" hidden="1" x14ac:dyDescent="0.2">
      <c r="A170" s="6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s="15" t="str">
        <f t="shared" si="15"/>
        <v>music</v>
      </c>
      <c r="T170" s="15" t="str">
        <f t="shared" si="16"/>
        <v>indie rock</v>
      </c>
    </row>
    <row r="171" spans="1:20" ht="17" x14ac:dyDescent="0.2">
      <c r="A171" s="6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s="15" t="str">
        <f t="shared" si="15"/>
        <v>film &amp; video</v>
      </c>
      <c r="T171" s="15" t="str">
        <f t="shared" si="16"/>
        <v>shorts</v>
      </c>
    </row>
    <row r="172" spans="1:20" ht="17" hidden="1" x14ac:dyDescent="0.2">
      <c r="A172" s="6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s="15" t="str">
        <f t="shared" si="15"/>
        <v>music</v>
      </c>
      <c r="T172" s="15" t="str">
        <f t="shared" si="16"/>
        <v>indie rock</v>
      </c>
    </row>
    <row r="173" spans="1:20" ht="34" hidden="1" x14ac:dyDescent="0.2">
      <c r="A173" s="6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s="15" t="str">
        <f t="shared" si="15"/>
        <v>publishing</v>
      </c>
      <c r="T173" s="15" t="str">
        <f t="shared" si="16"/>
        <v>translations</v>
      </c>
    </row>
    <row r="174" spans="1:20" ht="17" hidden="1" x14ac:dyDescent="0.2">
      <c r="A174" s="6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s="15" t="str">
        <f t="shared" si="15"/>
        <v>film &amp; video</v>
      </c>
      <c r="T174" s="15" t="str">
        <f t="shared" si="16"/>
        <v>documentary</v>
      </c>
    </row>
    <row r="175" spans="1:20" ht="34" x14ac:dyDescent="0.2">
      <c r="A175" s="6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s="15" t="str">
        <f t="shared" si="15"/>
        <v>theater</v>
      </c>
      <c r="T175" s="15" t="str">
        <f t="shared" si="16"/>
        <v>plays</v>
      </c>
    </row>
    <row r="176" spans="1:20" ht="17" x14ac:dyDescent="0.2">
      <c r="A176" s="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2"/>
        <v>894.66666666666674</v>
      </c>
      <c r="G176" t="s">
        <v>20</v>
      </c>
      <c r="H176">
        <v>48</v>
      </c>
      <c r="I17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s="15" t="str">
        <f t="shared" si="15"/>
        <v>technology</v>
      </c>
      <c r="T176" s="15" t="str">
        <f t="shared" si="16"/>
        <v>wearables</v>
      </c>
    </row>
    <row r="177" spans="1:20" ht="17" hidden="1" x14ac:dyDescent="0.2">
      <c r="A177" s="6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2"/>
        <v>26.191501103752756</v>
      </c>
      <c r="G177" t="s">
        <v>14</v>
      </c>
      <c r="H177">
        <v>1130</v>
      </c>
      <c r="I17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s="15" t="str">
        <f t="shared" si="15"/>
        <v>theater</v>
      </c>
      <c r="T177" s="15" t="str">
        <f t="shared" si="16"/>
        <v>plays</v>
      </c>
    </row>
    <row r="178" spans="1:20" ht="34" hidden="1" x14ac:dyDescent="0.2">
      <c r="A178" s="6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s="15" t="str">
        <f t="shared" si="15"/>
        <v>theater</v>
      </c>
      <c r="T178" s="15" t="str">
        <f t="shared" si="16"/>
        <v>plays</v>
      </c>
    </row>
    <row r="179" spans="1:20" ht="17" x14ac:dyDescent="0.2">
      <c r="A179" s="6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s="15" t="str">
        <f t="shared" si="15"/>
        <v>theater</v>
      </c>
      <c r="T179" s="15" t="str">
        <f t="shared" si="16"/>
        <v>plays</v>
      </c>
    </row>
    <row r="180" spans="1:20" ht="17" hidden="1" x14ac:dyDescent="0.2">
      <c r="A180" s="6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s="15" t="str">
        <f t="shared" si="15"/>
        <v>food</v>
      </c>
      <c r="T180" s="15" t="str">
        <f t="shared" si="16"/>
        <v>food trucks</v>
      </c>
    </row>
    <row r="181" spans="1:20" ht="34" x14ac:dyDescent="0.2">
      <c r="A181" s="6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2"/>
        <v>357.71910112359546</v>
      </c>
      <c r="G181" t="s">
        <v>20</v>
      </c>
      <c r="H181">
        <v>3537</v>
      </c>
      <c r="I181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s="15" t="str">
        <f t="shared" si="15"/>
        <v>theater</v>
      </c>
      <c r="T181" s="15" t="str">
        <f t="shared" si="16"/>
        <v>plays</v>
      </c>
    </row>
    <row r="182" spans="1:20" ht="17" x14ac:dyDescent="0.2">
      <c r="A182" s="6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s="15" t="str">
        <f t="shared" si="15"/>
        <v>technology</v>
      </c>
      <c r="T182" s="15" t="str">
        <f t="shared" si="16"/>
        <v>wearables</v>
      </c>
    </row>
    <row r="183" spans="1:20" ht="17" hidden="1" x14ac:dyDescent="0.2">
      <c r="A183" s="6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2"/>
        <v>61.802325581395344</v>
      </c>
      <c r="G183" t="s">
        <v>14</v>
      </c>
      <c r="H183">
        <v>136</v>
      </c>
      <c r="I183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s="15" t="str">
        <f t="shared" si="15"/>
        <v>technology</v>
      </c>
      <c r="T183" s="15" t="str">
        <f t="shared" si="16"/>
        <v>web</v>
      </c>
    </row>
    <row r="184" spans="1:20" ht="34" x14ac:dyDescent="0.2">
      <c r="A184" s="6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s="15" t="str">
        <f t="shared" si="15"/>
        <v>theater</v>
      </c>
      <c r="T184" s="15" t="str">
        <f t="shared" si="16"/>
        <v>plays</v>
      </c>
    </row>
    <row r="185" spans="1:20" ht="34" hidden="1" x14ac:dyDescent="0.2">
      <c r="A185" s="6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2"/>
        <v>69.117647058823522</v>
      </c>
      <c r="G185" t="s">
        <v>14</v>
      </c>
      <c r="H185">
        <v>86</v>
      </c>
      <c r="I18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s="15" t="str">
        <f t="shared" si="15"/>
        <v>music</v>
      </c>
      <c r="T185" s="15" t="str">
        <f t="shared" si="16"/>
        <v>rock</v>
      </c>
    </row>
    <row r="186" spans="1:20" ht="17" x14ac:dyDescent="0.2">
      <c r="A186" s="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s="15" t="str">
        <f t="shared" si="15"/>
        <v>theater</v>
      </c>
      <c r="T186" s="15" t="str">
        <f t="shared" si="16"/>
        <v>plays</v>
      </c>
    </row>
    <row r="187" spans="1:20" ht="17" hidden="1" x14ac:dyDescent="0.2">
      <c r="A187" s="6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s="15" t="str">
        <f t="shared" si="15"/>
        <v>film &amp; video</v>
      </c>
      <c r="T187" s="15" t="str">
        <f t="shared" si="16"/>
        <v>television</v>
      </c>
    </row>
    <row r="188" spans="1:20" ht="17" hidden="1" x14ac:dyDescent="0.2">
      <c r="A188" s="6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s="15" t="str">
        <f t="shared" si="15"/>
        <v>theater</v>
      </c>
      <c r="T188" s="15" t="str">
        <f t="shared" si="16"/>
        <v>plays</v>
      </c>
    </row>
    <row r="189" spans="1:20" ht="17" x14ac:dyDescent="0.2">
      <c r="A189" s="6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s="15" t="str">
        <f t="shared" si="15"/>
        <v>film &amp; video</v>
      </c>
      <c r="T189" s="15" t="str">
        <f t="shared" si="16"/>
        <v>shorts</v>
      </c>
    </row>
    <row r="190" spans="1:20" ht="17" hidden="1" x14ac:dyDescent="0.2">
      <c r="A190" s="6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s="15" t="str">
        <f t="shared" si="15"/>
        <v>theater</v>
      </c>
      <c r="T190" s="15" t="str">
        <f t="shared" si="16"/>
        <v>plays</v>
      </c>
    </row>
    <row r="191" spans="1:20" ht="17" hidden="1" x14ac:dyDescent="0.2">
      <c r="A191" s="6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s="15" t="str">
        <f t="shared" si="15"/>
        <v>theater</v>
      </c>
      <c r="T191" s="15" t="str">
        <f t="shared" si="16"/>
        <v>plays</v>
      </c>
    </row>
    <row r="192" spans="1:20" ht="17" hidden="1" x14ac:dyDescent="0.2">
      <c r="A192" s="6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s="15" t="str">
        <f t="shared" si="15"/>
        <v>theater</v>
      </c>
      <c r="T192" s="15" t="str">
        <f t="shared" si="16"/>
        <v>plays</v>
      </c>
    </row>
    <row r="193" spans="1:20" ht="17" hidden="1" x14ac:dyDescent="0.2">
      <c r="A193" s="6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2"/>
        <v>37.952380952380956</v>
      </c>
      <c r="G193" t="s">
        <v>14</v>
      </c>
      <c r="H193">
        <v>86</v>
      </c>
      <c r="I193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s="15" t="str">
        <f t="shared" si="15"/>
        <v>theater</v>
      </c>
      <c r="T193" s="15" t="str">
        <f t="shared" si="16"/>
        <v>plays</v>
      </c>
    </row>
    <row r="194" spans="1:20" ht="17" hidden="1" x14ac:dyDescent="0.2">
      <c r="A194" s="6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12"/>
        <v>19.992957746478872</v>
      </c>
      <c r="G194" t="s">
        <v>14</v>
      </c>
      <c r="H194">
        <v>243</v>
      </c>
      <c r="I19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s="15" t="str">
        <f t="shared" si="15"/>
        <v>music</v>
      </c>
      <c r="T194" s="15" t="str">
        <f t="shared" si="16"/>
        <v>rock</v>
      </c>
    </row>
    <row r="195" spans="1:20" ht="17" hidden="1" x14ac:dyDescent="0.2">
      <c r="A195" s="6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8">(E195/D195)*100</f>
        <v>45.636363636363633</v>
      </c>
      <c r="G195" t="s">
        <v>14</v>
      </c>
      <c r="H195">
        <v>65</v>
      </c>
      <c r="I19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s="15" t="str">
        <f t="shared" ref="S195:S258" si="21">LEFT(R195,FIND("/",R195)-1)</f>
        <v>music</v>
      </c>
      <c r="T195" s="15" t="str">
        <f t="shared" ref="T195:T258" si="22">RIGHT(R195,LEN(R195)-FIND("/",R195))</f>
        <v>indie rock</v>
      </c>
    </row>
    <row r="196" spans="1:20" ht="17" x14ac:dyDescent="0.2">
      <c r="A196" s="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s="15" t="str">
        <f t="shared" si="21"/>
        <v>music</v>
      </c>
      <c r="T196" s="15" t="str">
        <f t="shared" si="22"/>
        <v>metal</v>
      </c>
    </row>
    <row r="197" spans="1:20" ht="17" x14ac:dyDescent="0.2">
      <c r="A197" s="6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s="15" t="str">
        <f t="shared" si="21"/>
        <v>music</v>
      </c>
      <c r="T197" s="15" t="str">
        <f t="shared" si="22"/>
        <v>electric music</v>
      </c>
    </row>
    <row r="198" spans="1:20" ht="17" hidden="1" x14ac:dyDescent="0.2">
      <c r="A198" s="6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s="15" t="str">
        <f t="shared" si="21"/>
        <v>technology</v>
      </c>
      <c r="T198" s="15" t="str">
        <f t="shared" si="22"/>
        <v>wearables</v>
      </c>
    </row>
    <row r="199" spans="1:20" ht="17" x14ac:dyDescent="0.2">
      <c r="A199" s="6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s="15" t="str">
        <f t="shared" si="21"/>
        <v>film &amp; video</v>
      </c>
      <c r="T199" s="15" t="str">
        <f t="shared" si="22"/>
        <v>drama</v>
      </c>
    </row>
    <row r="200" spans="1:20" ht="17" hidden="1" x14ac:dyDescent="0.2">
      <c r="A200" s="6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s="15" t="str">
        <f t="shared" si="21"/>
        <v>music</v>
      </c>
      <c r="T200" s="15" t="str">
        <f t="shared" si="22"/>
        <v>electric music</v>
      </c>
    </row>
    <row r="201" spans="1:20" ht="17" hidden="1" x14ac:dyDescent="0.2">
      <c r="A201" s="6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s="15" t="str">
        <f t="shared" si="21"/>
        <v>music</v>
      </c>
      <c r="T201" s="15" t="str">
        <f t="shared" si="22"/>
        <v>rock</v>
      </c>
    </row>
    <row r="202" spans="1:20" ht="17" hidden="1" x14ac:dyDescent="0.2">
      <c r="A202" s="6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s="15" t="str">
        <f t="shared" si="21"/>
        <v>theater</v>
      </c>
      <c r="T202" s="15" t="str">
        <f t="shared" si="22"/>
        <v>plays</v>
      </c>
    </row>
    <row r="203" spans="1:20" ht="34" x14ac:dyDescent="0.2">
      <c r="A203" s="6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s="15" t="str">
        <f t="shared" si="21"/>
        <v>technology</v>
      </c>
      <c r="T203" s="15" t="str">
        <f t="shared" si="22"/>
        <v>web</v>
      </c>
    </row>
    <row r="204" spans="1:20" ht="17" hidden="1" x14ac:dyDescent="0.2">
      <c r="A204" s="6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8"/>
        <v>78.831325301204828</v>
      </c>
      <c r="G204" t="s">
        <v>74</v>
      </c>
      <c r="H204">
        <v>82</v>
      </c>
      <c r="I20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s="15" t="str">
        <f t="shared" si="21"/>
        <v>food</v>
      </c>
      <c r="T204" s="15" t="str">
        <f t="shared" si="22"/>
        <v>food trucks</v>
      </c>
    </row>
    <row r="205" spans="1:20" ht="34" x14ac:dyDescent="0.2">
      <c r="A205" s="6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s="15" t="str">
        <f t="shared" si="21"/>
        <v>theater</v>
      </c>
      <c r="T205" s="15" t="str">
        <f t="shared" si="22"/>
        <v>plays</v>
      </c>
    </row>
    <row r="206" spans="1:20" ht="17" hidden="1" x14ac:dyDescent="0.2">
      <c r="A206" s="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s="15" t="str">
        <f t="shared" si="21"/>
        <v>music</v>
      </c>
      <c r="T206" s="15" t="str">
        <f t="shared" si="22"/>
        <v>jazz</v>
      </c>
    </row>
    <row r="207" spans="1:20" ht="17" x14ac:dyDescent="0.2">
      <c r="A207" s="6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s="15" t="str">
        <f t="shared" si="21"/>
        <v>theater</v>
      </c>
      <c r="T207" s="15" t="str">
        <f t="shared" si="22"/>
        <v>plays</v>
      </c>
    </row>
    <row r="208" spans="1:20" ht="17" hidden="1" x14ac:dyDescent="0.2">
      <c r="A208" s="6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s="15" t="str">
        <f t="shared" si="21"/>
        <v>publishing</v>
      </c>
      <c r="T208" s="15" t="str">
        <f t="shared" si="22"/>
        <v>fiction</v>
      </c>
    </row>
    <row r="209" spans="1:20" ht="34" x14ac:dyDescent="0.2">
      <c r="A209" s="6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s="15" t="str">
        <f t="shared" si="21"/>
        <v>music</v>
      </c>
      <c r="T209" s="15" t="str">
        <f t="shared" si="22"/>
        <v>rock</v>
      </c>
    </row>
    <row r="210" spans="1:20" ht="17" x14ac:dyDescent="0.2">
      <c r="A210" s="6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s="15" t="str">
        <f t="shared" si="21"/>
        <v>film &amp; video</v>
      </c>
      <c r="T210" s="15" t="str">
        <f t="shared" si="22"/>
        <v>documentary</v>
      </c>
    </row>
    <row r="211" spans="1:20" ht="17" hidden="1" x14ac:dyDescent="0.2">
      <c r="A211" s="6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s="15" t="str">
        <f t="shared" si="21"/>
        <v>film &amp; video</v>
      </c>
      <c r="T211" s="15" t="str">
        <f t="shared" si="22"/>
        <v>documentary</v>
      </c>
    </row>
    <row r="212" spans="1:20" ht="17" hidden="1" x14ac:dyDescent="0.2">
      <c r="A212" s="6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8"/>
        <v>67.425531914893625</v>
      </c>
      <c r="G212" t="s">
        <v>14</v>
      </c>
      <c r="H212">
        <v>226</v>
      </c>
      <c r="I212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s="15" t="str">
        <f t="shared" si="21"/>
        <v>film &amp; video</v>
      </c>
      <c r="T212" s="15" t="str">
        <f t="shared" si="22"/>
        <v>science fiction</v>
      </c>
    </row>
    <row r="213" spans="1:20" ht="34" hidden="1" x14ac:dyDescent="0.2">
      <c r="A213" s="6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s="15" t="str">
        <f t="shared" si="21"/>
        <v>theater</v>
      </c>
      <c r="T213" s="15" t="str">
        <f t="shared" si="22"/>
        <v>plays</v>
      </c>
    </row>
    <row r="214" spans="1:20" ht="34" x14ac:dyDescent="0.2">
      <c r="A214" s="6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s="15" t="str">
        <f t="shared" si="21"/>
        <v>theater</v>
      </c>
      <c r="T214" s="15" t="str">
        <f t="shared" si="22"/>
        <v>plays</v>
      </c>
    </row>
    <row r="215" spans="1:20" ht="34" x14ac:dyDescent="0.2">
      <c r="A215" s="6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s="15" t="str">
        <f t="shared" si="21"/>
        <v>music</v>
      </c>
      <c r="T215" s="15" t="str">
        <f t="shared" si="22"/>
        <v>indie rock</v>
      </c>
    </row>
    <row r="216" spans="1:20" ht="17" x14ac:dyDescent="0.2">
      <c r="A216" s="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s="15" t="str">
        <f t="shared" si="21"/>
        <v>music</v>
      </c>
      <c r="T216" s="15" t="str">
        <f t="shared" si="22"/>
        <v>rock</v>
      </c>
    </row>
    <row r="217" spans="1:20" ht="17" hidden="1" x14ac:dyDescent="0.2">
      <c r="A217" s="6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8"/>
        <v>3.841836734693878</v>
      </c>
      <c r="G217" t="s">
        <v>14</v>
      </c>
      <c r="H217">
        <v>143</v>
      </c>
      <c r="I217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s="15" t="str">
        <f t="shared" si="21"/>
        <v>theater</v>
      </c>
      <c r="T217" s="15" t="str">
        <f t="shared" si="22"/>
        <v>plays</v>
      </c>
    </row>
    <row r="218" spans="1:20" ht="17" x14ac:dyDescent="0.2">
      <c r="A218" s="6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8"/>
        <v>155.07066557107643</v>
      </c>
      <c r="G218" t="s">
        <v>20</v>
      </c>
      <c r="H218">
        <v>1815</v>
      </c>
      <c r="I218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s="15" t="str">
        <f t="shared" si="21"/>
        <v>theater</v>
      </c>
      <c r="T218" s="15" t="str">
        <f t="shared" si="22"/>
        <v>plays</v>
      </c>
    </row>
    <row r="219" spans="1:20" ht="17" hidden="1" x14ac:dyDescent="0.2">
      <c r="A219" s="6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s="15" t="str">
        <f t="shared" si="21"/>
        <v>film &amp; video</v>
      </c>
      <c r="T219" s="15" t="str">
        <f t="shared" si="22"/>
        <v>science fiction</v>
      </c>
    </row>
    <row r="220" spans="1:20" ht="17" x14ac:dyDescent="0.2">
      <c r="A220" s="6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s="15" t="str">
        <f t="shared" si="21"/>
        <v>film &amp; video</v>
      </c>
      <c r="T220" s="15" t="str">
        <f t="shared" si="22"/>
        <v>shorts</v>
      </c>
    </row>
    <row r="221" spans="1:20" ht="17" x14ac:dyDescent="0.2">
      <c r="A221" s="6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8"/>
        <v>332.12709832134288</v>
      </c>
      <c r="G221" t="s">
        <v>20</v>
      </c>
      <c r="H221">
        <v>1539</v>
      </c>
      <c r="I221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s="15" t="str">
        <f t="shared" si="21"/>
        <v>film &amp; video</v>
      </c>
      <c r="T221" s="15" t="str">
        <f t="shared" si="22"/>
        <v>animation</v>
      </c>
    </row>
    <row r="222" spans="1:20" ht="17" hidden="1" x14ac:dyDescent="0.2">
      <c r="A222" s="6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s="15" t="str">
        <f t="shared" si="21"/>
        <v>theater</v>
      </c>
      <c r="T222" s="15" t="str">
        <f t="shared" si="22"/>
        <v>plays</v>
      </c>
    </row>
    <row r="223" spans="1:20" ht="34" hidden="1" x14ac:dyDescent="0.2">
      <c r="A223" s="6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s="15" t="str">
        <f t="shared" si="21"/>
        <v>food</v>
      </c>
      <c r="T223" s="15" t="str">
        <f t="shared" si="22"/>
        <v>food trucks</v>
      </c>
    </row>
    <row r="224" spans="1:20" ht="17" x14ac:dyDescent="0.2">
      <c r="A224" s="6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8"/>
        <v>137.97916666666669</v>
      </c>
      <c r="G224" t="s">
        <v>20</v>
      </c>
      <c r="H224">
        <v>138</v>
      </c>
      <c r="I22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s="15" t="str">
        <f t="shared" si="21"/>
        <v>photography</v>
      </c>
      <c r="T224" s="15" t="str">
        <f t="shared" si="22"/>
        <v>photography books</v>
      </c>
    </row>
    <row r="225" spans="1:20" ht="17" hidden="1" x14ac:dyDescent="0.2">
      <c r="A225" s="6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s="15" t="str">
        <f t="shared" si="21"/>
        <v>theater</v>
      </c>
      <c r="T225" s="15" t="str">
        <f t="shared" si="22"/>
        <v>plays</v>
      </c>
    </row>
    <row r="226" spans="1:20" ht="17" x14ac:dyDescent="0.2">
      <c r="A226" s="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s="15" t="str">
        <f t="shared" si="21"/>
        <v>film &amp; video</v>
      </c>
      <c r="T226" s="15" t="str">
        <f t="shared" si="22"/>
        <v>science fiction</v>
      </c>
    </row>
    <row r="227" spans="1:20" ht="17" x14ac:dyDescent="0.2">
      <c r="A227" s="6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s="15" t="str">
        <f t="shared" si="21"/>
        <v>music</v>
      </c>
      <c r="T227" s="15" t="str">
        <f t="shared" si="22"/>
        <v>rock</v>
      </c>
    </row>
    <row r="228" spans="1:20" ht="17" x14ac:dyDescent="0.2">
      <c r="A228" s="6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s="15" t="str">
        <f t="shared" si="21"/>
        <v>photography</v>
      </c>
      <c r="T228" s="15" t="str">
        <f t="shared" si="22"/>
        <v>photography books</v>
      </c>
    </row>
    <row r="229" spans="1:20" ht="17" x14ac:dyDescent="0.2">
      <c r="A229" s="6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s="15" t="str">
        <f t="shared" si="21"/>
        <v>games</v>
      </c>
      <c r="T229" s="15" t="str">
        <f t="shared" si="22"/>
        <v>mobile games</v>
      </c>
    </row>
    <row r="230" spans="1:20" ht="17" x14ac:dyDescent="0.2">
      <c r="A230" s="6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8"/>
        <v>119.90717911530093</v>
      </c>
      <c r="G230" t="s">
        <v>20</v>
      </c>
      <c r="H230">
        <v>2468</v>
      </c>
      <c r="I230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s="15" t="str">
        <f t="shared" si="21"/>
        <v>film &amp; video</v>
      </c>
      <c r="T230" s="15" t="str">
        <f t="shared" si="22"/>
        <v>animation</v>
      </c>
    </row>
    <row r="231" spans="1:20" ht="17" x14ac:dyDescent="0.2">
      <c r="A231" s="6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s="15" t="str">
        <f t="shared" si="21"/>
        <v>games</v>
      </c>
      <c r="T231" s="15" t="str">
        <f t="shared" si="22"/>
        <v>mobile games</v>
      </c>
    </row>
    <row r="232" spans="1:20" ht="17" x14ac:dyDescent="0.2">
      <c r="A232" s="6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s="15" t="str">
        <f t="shared" si="21"/>
        <v>games</v>
      </c>
      <c r="T232" s="15" t="str">
        <f t="shared" si="22"/>
        <v>video games</v>
      </c>
    </row>
    <row r="233" spans="1:20" ht="17" hidden="1" x14ac:dyDescent="0.2">
      <c r="A233" s="6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s="15" t="str">
        <f t="shared" si="21"/>
        <v>theater</v>
      </c>
      <c r="T233" s="15" t="str">
        <f t="shared" si="22"/>
        <v>plays</v>
      </c>
    </row>
    <row r="234" spans="1:20" ht="17" x14ac:dyDescent="0.2">
      <c r="A234" s="6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s="15" t="str">
        <f t="shared" si="21"/>
        <v>theater</v>
      </c>
      <c r="T234" s="15" t="str">
        <f t="shared" si="22"/>
        <v>plays</v>
      </c>
    </row>
    <row r="235" spans="1:20" ht="17" x14ac:dyDescent="0.2">
      <c r="A235" s="6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s="15" t="str">
        <f t="shared" si="21"/>
        <v>film &amp; video</v>
      </c>
      <c r="T235" s="15" t="str">
        <f t="shared" si="22"/>
        <v>animation</v>
      </c>
    </row>
    <row r="236" spans="1:20" ht="17" x14ac:dyDescent="0.2">
      <c r="A236" s="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s="15" t="str">
        <f t="shared" si="21"/>
        <v>games</v>
      </c>
      <c r="T236" s="15" t="str">
        <f t="shared" si="22"/>
        <v>video games</v>
      </c>
    </row>
    <row r="237" spans="1:20" ht="34" hidden="1" x14ac:dyDescent="0.2">
      <c r="A237" s="6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s="15" t="str">
        <f t="shared" si="21"/>
        <v>film &amp; video</v>
      </c>
      <c r="T237" s="15" t="str">
        <f t="shared" si="22"/>
        <v>animation</v>
      </c>
    </row>
    <row r="238" spans="1:20" ht="17" hidden="1" x14ac:dyDescent="0.2">
      <c r="A238" s="6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s="15" t="str">
        <f t="shared" si="21"/>
        <v>music</v>
      </c>
      <c r="T238" s="15" t="str">
        <f t="shared" si="22"/>
        <v>rock</v>
      </c>
    </row>
    <row r="239" spans="1:20" ht="34" x14ac:dyDescent="0.2">
      <c r="A239" s="6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s="15" t="str">
        <f t="shared" si="21"/>
        <v>film &amp; video</v>
      </c>
      <c r="T239" s="15" t="str">
        <f t="shared" si="22"/>
        <v>animation</v>
      </c>
    </row>
    <row r="240" spans="1:20" ht="17" x14ac:dyDescent="0.2">
      <c r="A240" s="6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s="15" t="str">
        <f t="shared" si="21"/>
        <v>theater</v>
      </c>
      <c r="T240" s="15" t="str">
        <f t="shared" si="22"/>
        <v>plays</v>
      </c>
    </row>
    <row r="241" spans="1:20" ht="34" hidden="1" x14ac:dyDescent="0.2">
      <c r="A241" s="6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s="15" t="str">
        <f t="shared" si="21"/>
        <v>technology</v>
      </c>
      <c r="T241" s="15" t="str">
        <f t="shared" si="22"/>
        <v>wearables</v>
      </c>
    </row>
    <row r="242" spans="1:20" ht="17" x14ac:dyDescent="0.2">
      <c r="A242" s="6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s="15" t="str">
        <f t="shared" si="21"/>
        <v>theater</v>
      </c>
      <c r="T242" s="15" t="str">
        <f t="shared" si="22"/>
        <v>plays</v>
      </c>
    </row>
    <row r="243" spans="1:20" ht="17" x14ac:dyDescent="0.2">
      <c r="A243" s="6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s="15" t="str">
        <f t="shared" si="21"/>
        <v>publishing</v>
      </c>
      <c r="T243" s="15" t="str">
        <f t="shared" si="22"/>
        <v>nonfiction</v>
      </c>
    </row>
    <row r="244" spans="1:20" ht="17" x14ac:dyDescent="0.2">
      <c r="A244" s="6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8"/>
        <v>127.72619047619047</v>
      </c>
      <c r="G244" t="s">
        <v>20</v>
      </c>
      <c r="H244">
        <v>250</v>
      </c>
      <c r="I24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s="15" t="str">
        <f t="shared" si="21"/>
        <v>music</v>
      </c>
      <c r="T244" s="15" t="str">
        <f t="shared" si="22"/>
        <v>rock</v>
      </c>
    </row>
    <row r="245" spans="1:20" ht="34" x14ac:dyDescent="0.2">
      <c r="A245" s="6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s="15" t="str">
        <f t="shared" si="21"/>
        <v>theater</v>
      </c>
      <c r="T245" s="15" t="str">
        <f t="shared" si="22"/>
        <v>plays</v>
      </c>
    </row>
    <row r="246" spans="1:20" ht="34" x14ac:dyDescent="0.2">
      <c r="A246" s="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8"/>
        <v>569.71428571428578</v>
      </c>
      <c r="G246" t="s">
        <v>20</v>
      </c>
      <c r="H246">
        <v>53</v>
      </c>
      <c r="I24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s="15" t="str">
        <f t="shared" si="21"/>
        <v>theater</v>
      </c>
      <c r="T246" s="15" t="str">
        <f t="shared" si="22"/>
        <v>plays</v>
      </c>
    </row>
    <row r="247" spans="1:20" ht="17" x14ac:dyDescent="0.2">
      <c r="A247" s="6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8"/>
        <v>509.34482758620686</v>
      </c>
      <c r="G247" t="s">
        <v>20</v>
      </c>
      <c r="H247">
        <v>214</v>
      </c>
      <c r="I247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s="15" t="str">
        <f t="shared" si="21"/>
        <v>theater</v>
      </c>
      <c r="T247" s="15" t="str">
        <f t="shared" si="22"/>
        <v>plays</v>
      </c>
    </row>
    <row r="248" spans="1:20" ht="17" x14ac:dyDescent="0.2">
      <c r="A248" s="6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8"/>
        <v>325.5333333333333</v>
      </c>
      <c r="G248" t="s">
        <v>20</v>
      </c>
      <c r="H248">
        <v>222</v>
      </c>
      <c r="I248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s="15" t="str">
        <f t="shared" si="21"/>
        <v>technology</v>
      </c>
      <c r="T248" s="15" t="str">
        <f t="shared" si="22"/>
        <v>web</v>
      </c>
    </row>
    <row r="249" spans="1:20" ht="17" x14ac:dyDescent="0.2">
      <c r="A249" s="6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s="15" t="str">
        <f t="shared" si="21"/>
        <v>publishing</v>
      </c>
      <c r="T249" s="15" t="str">
        <f t="shared" si="22"/>
        <v>fiction</v>
      </c>
    </row>
    <row r="250" spans="1:20" ht="17" x14ac:dyDescent="0.2">
      <c r="A250" s="6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8"/>
        <v>211.33870967741933</v>
      </c>
      <c r="G250" t="s">
        <v>20</v>
      </c>
      <c r="H250">
        <v>218</v>
      </c>
      <c r="I250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s="15" t="str">
        <f t="shared" si="21"/>
        <v>games</v>
      </c>
      <c r="T250" s="15" t="str">
        <f t="shared" si="22"/>
        <v>mobile games</v>
      </c>
    </row>
    <row r="251" spans="1:20" ht="17" x14ac:dyDescent="0.2">
      <c r="A251" s="6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s="15" t="str">
        <f t="shared" si="21"/>
        <v>publishing</v>
      </c>
      <c r="T251" s="15" t="str">
        <f t="shared" si="22"/>
        <v>translations</v>
      </c>
    </row>
    <row r="252" spans="1:20" ht="17" hidden="1" x14ac:dyDescent="0.2">
      <c r="A252" s="6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s="15" t="str">
        <f t="shared" si="21"/>
        <v>music</v>
      </c>
      <c r="T252" s="15" t="str">
        <f t="shared" si="22"/>
        <v>rock</v>
      </c>
    </row>
    <row r="253" spans="1:20" ht="17" hidden="1" x14ac:dyDescent="0.2">
      <c r="A253" s="6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8"/>
        <v>54.084507042253513</v>
      </c>
      <c r="G253" t="s">
        <v>14</v>
      </c>
      <c r="H253">
        <v>101</v>
      </c>
      <c r="I253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s="15" t="str">
        <f t="shared" si="21"/>
        <v>theater</v>
      </c>
      <c r="T253" s="15" t="str">
        <f t="shared" si="22"/>
        <v>plays</v>
      </c>
    </row>
    <row r="254" spans="1:20" ht="34" x14ac:dyDescent="0.2">
      <c r="A254" s="6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s="15" t="str">
        <f t="shared" si="21"/>
        <v>theater</v>
      </c>
      <c r="T254" s="15" t="str">
        <f t="shared" si="22"/>
        <v>plays</v>
      </c>
    </row>
    <row r="255" spans="1:20" ht="17" hidden="1" x14ac:dyDescent="0.2">
      <c r="A255" s="6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s="15" t="str">
        <f t="shared" si="21"/>
        <v>film &amp; video</v>
      </c>
      <c r="T255" s="15" t="str">
        <f t="shared" si="22"/>
        <v>drama</v>
      </c>
    </row>
    <row r="256" spans="1:20" ht="34" x14ac:dyDescent="0.2">
      <c r="A256" s="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s="15" t="str">
        <f t="shared" si="21"/>
        <v>publishing</v>
      </c>
      <c r="T256" s="15" t="str">
        <f t="shared" si="22"/>
        <v>nonfiction</v>
      </c>
    </row>
    <row r="257" spans="1:20" ht="34" x14ac:dyDescent="0.2">
      <c r="A257" s="6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s="15" t="str">
        <f t="shared" si="21"/>
        <v>music</v>
      </c>
      <c r="T257" s="15" t="str">
        <f t="shared" si="22"/>
        <v>rock</v>
      </c>
    </row>
    <row r="258" spans="1:20" ht="17" hidden="1" x14ac:dyDescent="0.2">
      <c r="A258" s="6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8"/>
        <v>23.390243902439025</v>
      </c>
      <c r="G258" t="s">
        <v>14</v>
      </c>
      <c r="H258">
        <v>15</v>
      </c>
      <c r="I258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s="15" t="str">
        <f t="shared" si="21"/>
        <v>music</v>
      </c>
      <c r="T258" s="15" t="str">
        <f t="shared" si="22"/>
        <v>rock</v>
      </c>
    </row>
    <row r="259" spans="1:20" ht="17" x14ac:dyDescent="0.2">
      <c r="A259" s="6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24">(E259/D259)*100</f>
        <v>146</v>
      </c>
      <c r="G259" t="s">
        <v>20</v>
      </c>
      <c r="H259">
        <v>92</v>
      </c>
      <c r="I259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s="15" t="str">
        <f t="shared" ref="S259:S322" si="27">LEFT(R259,FIND("/",R259)-1)</f>
        <v>theater</v>
      </c>
      <c r="T259" s="15" t="str">
        <f t="shared" ref="T259:T322" si="28">RIGHT(R259,LEN(R259)-FIND("/",R259))</f>
        <v>plays</v>
      </c>
    </row>
    <row r="260" spans="1:20" ht="17" x14ac:dyDescent="0.2">
      <c r="A260" s="6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s="15" t="str">
        <f t="shared" si="27"/>
        <v>theater</v>
      </c>
      <c r="T260" s="15" t="str">
        <f t="shared" si="28"/>
        <v>plays</v>
      </c>
    </row>
    <row r="261" spans="1:20" ht="34" x14ac:dyDescent="0.2">
      <c r="A261" s="6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s="15" t="str">
        <f t="shared" si="27"/>
        <v>photography</v>
      </c>
      <c r="T261" s="15" t="str">
        <f t="shared" si="28"/>
        <v>photography books</v>
      </c>
    </row>
    <row r="262" spans="1:20" ht="17" x14ac:dyDescent="0.2">
      <c r="A262" s="6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s="15" t="str">
        <f t="shared" si="27"/>
        <v>music</v>
      </c>
      <c r="T262" s="15" t="str">
        <f t="shared" si="28"/>
        <v>rock</v>
      </c>
    </row>
    <row r="263" spans="1:20" ht="34" hidden="1" x14ac:dyDescent="0.2">
      <c r="A263" s="6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s="15" t="str">
        <f t="shared" si="27"/>
        <v>music</v>
      </c>
      <c r="T263" s="15" t="str">
        <f t="shared" si="28"/>
        <v>rock</v>
      </c>
    </row>
    <row r="264" spans="1:20" ht="17" x14ac:dyDescent="0.2">
      <c r="A264" s="6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s="15" t="str">
        <f t="shared" si="27"/>
        <v>music</v>
      </c>
      <c r="T264" s="15" t="str">
        <f t="shared" si="28"/>
        <v>indie rock</v>
      </c>
    </row>
    <row r="265" spans="1:20" ht="17" x14ac:dyDescent="0.2">
      <c r="A265" s="6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s="15" t="str">
        <f t="shared" si="27"/>
        <v>photography</v>
      </c>
      <c r="T265" s="15" t="str">
        <f t="shared" si="28"/>
        <v>photography books</v>
      </c>
    </row>
    <row r="266" spans="1:20" ht="17" x14ac:dyDescent="0.2">
      <c r="A266" s="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s="15" t="str">
        <f t="shared" si="27"/>
        <v>theater</v>
      </c>
      <c r="T266" s="15" t="str">
        <f t="shared" si="28"/>
        <v>plays</v>
      </c>
    </row>
    <row r="267" spans="1:20" ht="17" x14ac:dyDescent="0.2">
      <c r="A267" s="6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s="15" t="str">
        <f t="shared" si="27"/>
        <v>theater</v>
      </c>
      <c r="T267" s="15" t="str">
        <f t="shared" si="28"/>
        <v>plays</v>
      </c>
    </row>
    <row r="268" spans="1:20" ht="17" hidden="1" x14ac:dyDescent="0.2">
      <c r="A268" s="6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s="15" t="str">
        <f t="shared" si="27"/>
        <v>music</v>
      </c>
      <c r="T268" s="15" t="str">
        <f t="shared" si="28"/>
        <v>jazz</v>
      </c>
    </row>
    <row r="269" spans="1:20" ht="17" x14ac:dyDescent="0.2">
      <c r="A269" s="6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s="15" t="str">
        <f t="shared" si="27"/>
        <v>theater</v>
      </c>
      <c r="T269" s="15" t="str">
        <f t="shared" si="28"/>
        <v>plays</v>
      </c>
    </row>
    <row r="270" spans="1:20" ht="17" x14ac:dyDescent="0.2">
      <c r="A270" s="6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s="15" t="str">
        <f t="shared" si="27"/>
        <v>film &amp; video</v>
      </c>
      <c r="T270" s="15" t="str">
        <f t="shared" si="28"/>
        <v>documentary</v>
      </c>
    </row>
    <row r="271" spans="1:20" ht="17" x14ac:dyDescent="0.2">
      <c r="A271" s="6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s="15" t="str">
        <f t="shared" si="27"/>
        <v>film &amp; video</v>
      </c>
      <c r="T271" s="15" t="str">
        <f t="shared" si="28"/>
        <v>television</v>
      </c>
    </row>
    <row r="272" spans="1:20" ht="17" hidden="1" x14ac:dyDescent="0.2">
      <c r="A272" s="6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s="15" t="str">
        <f t="shared" si="27"/>
        <v>games</v>
      </c>
      <c r="T272" s="15" t="str">
        <f t="shared" si="28"/>
        <v>video games</v>
      </c>
    </row>
    <row r="273" spans="1:20" ht="34" hidden="1" x14ac:dyDescent="0.2">
      <c r="A273" s="6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s="15" t="str">
        <f t="shared" si="27"/>
        <v>photography</v>
      </c>
      <c r="T273" s="15" t="str">
        <f t="shared" si="28"/>
        <v>photography books</v>
      </c>
    </row>
    <row r="274" spans="1:20" ht="17" x14ac:dyDescent="0.2">
      <c r="A274" s="6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s="15" t="str">
        <f t="shared" si="27"/>
        <v>theater</v>
      </c>
      <c r="T274" s="15" t="str">
        <f t="shared" si="28"/>
        <v>plays</v>
      </c>
    </row>
    <row r="275" spans="1:20" ht="17" x14ac:dyDescent="0.2">
      <c r="A275" s="6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s="15" t="str">
        <f t="shared" si="27"/>
        <v>theater</v>
      </c>
      <c r="T275" s="15" t="str">
        <f t="shared" si="28"/>
        <v>plays</v>
      </c>
    </row>
    <row r="276" spans="1:20" ht="34" hidden="1" x14ac:dyDescent="0.2">
      <c r="A276" s="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s="15" t="str">
        <f t="shared" si="27"/>
        <v>theater</v>
      </c>
      <c r="T276" s="15" t="str">
        <f t="shared" si="28"/>
        <v>plays</v>
      </c>
    </row>
    <row r="277" spans="1:20" ht="34" x14ac:dyDescent="0.2">
      <c r="A277" s="6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s="15" t="str">
        <f t="shared" si="27"/>
        <v>publishing</v>
      </c>
      <c r="T277" s="15" t="str">
        <f t="shared" si="28"/>
        <v>translations</v>
      </c>
    </row>
    <row r="278" spans="1:20" ht="17" hidden="1" x14ac:dyDescent="0.2">
      <c r="A278" s="6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s="15" t="str">
        <f t="shared" si="27"/>
        <v>games</v>
      </c>
      <c r="T278" s="15" t="str">
        <f t="shared" si="28"/>
        <v>video games</v>
      </c>
    </row>
    <row r="279" spans="1:20" ht="34" x14ac:dyDescent="0.2">
      <c r="A279" s="6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s="15" t="str">
        <f t="shared" si="27"/>
        <v>theater</v>
      </c>
      <c r="T279" s="15" t="str">
        <f t="shared" si="28"/>
        <v>plays</v>
      </c>
    </row>
    <row r="280" spans="1:20" ht="17" x14ac:dyDescent="0.2">
      <c r="A280" s="6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s="15" t="str">
        <f t="shared" si="27"/>
        <v>technology</v>
      </c>
      <c r="T280" s="15" t="str">
        <f t="shared" si="28"/>
        <v>web</v>
      </c>
    </row>
    <row r="281" spans="1:20" ht="17" x14ac:dyDescent="0.2">
      <c r="A281" s="6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s="15" t="str">
        <f t="shared" si="27"/>
        <v>theater</v>
      </c>
      <c r="T281" s="15" t="str">
        <f t="shared" si="28"/>
        <v>plays</v>
      </c>
    </row>
    <row r="282" spans="1:20" ht="34" x14ac:dyDescent="0.2">
      <c r="A282" s="6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s="15" t="str">
        <f t="shared" si="27"/>
        <v>film &amp; video</v>
      </c>
      <c r="T282" s="15" t="str">
        <f t="shared" si="28"/>
        <v>animation</v>
      </c>
    </row>
    <row r="283" spans="1:20" ht="17" hidden="1" x14ac:dyDescent="0.2">
      <c r="A283" s="6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s="15" t="str">
        <f t="shared" si="27"/>
        <v>theater</v>
      </c>
      <c r="T283" s="15" t="str">
        <f t="shared" si="28"/>
        <v>plays</v>
      </c>
    </row>
    <row r="284" spans="1:20" ht="17" x14ac:dyDescent="0.2">
      <c r="A284" s="6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s="15" t="str">
        <f t="shared" si="27"/>
        <v>film &amp; video</v>
      </c>
      <c r="T284" s="15" t="str">
        <f t="shared" si="28"/>
        <v>television</v>
      </c>
    </row>
    <row r="285" spans="1:20" ht="34" hidden="1" x14ac:dyDescent="0.2">
      <c r="A285" s="6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s="15" t="str">
        <f t="shared" si="27"/>
        <v>music</v>
      </c>
      <c r="T285" s="15" t="str">
        <f t="shared" si="28"/>
        <v>rock</v>
      </c>
    </row>
    <row r="286" spans="1:20" ht="17" hidden="1" x14ac:dyDescent="0.2">
      <c r="A286" s="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s="15" t="str">
        <f t="shared" si="27"/>
        <v>technology</v>
      </c>
      <c r="T286" s="15" t="str">
        <f t="shared" si="28"/>
        <v>web</v>
      </c>
    </row>
    <row r="287" spans="1:20" ht="17" x14ac:dyDescent="0.2">
      <c r="A287" s="6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s="15" t="str">
        <f t="shared" si="27"/>
        <v>theater</v>
      </c>
      <c r="T287" s="15" t="str">
        <f t="shared" si="28"/>
        <v>plays</v>
      </c>
    </row>
    <row r="288" spans="1:20" ht="17" hidden="1" x14ac:dyDescent="0.2">
      <c r="A288" s="6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s="15" t="str">
        <f t="shared" si="27"/>
        <v>theater</v>
      </c>
      <c r="T288" s="15" t="str">
        <f t="shared" si="28"/>
        <v>plays</v>
      </c>
    </row>
    <row r="289" spans="1:20" ht="17" x14ac:dyDescent="0.2">
      <c r="A289" s="6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s="15" t="str">
        <f t="shared" si="27"/>
        <v>music</v>
      </c>
      <c r="T289" s="15" t="str">
        <f t="shared" si="28"/>
        <v>electric music</v>
      </c>
    </row>
    <row r="290" spans="1:20" ht="17" hidden="1" x14ac:dyDescent="0.2">
      <c r="A290" s="6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s="15" t="str">
        <f t="shared" si="27"/>
        <v>music</v>
      </c>
      <c r="T290" s="15" t="str">
        <f t="shared" si="28"/>
        <v>metal</v>
      </c>
    </row>
    <row r="291" spans="1:20" ht="17" x14ac:dyDescent="0.2">
      <c r="A291" s="6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s="15" t="str">
        <f t="shared" si="27"/>
        <v>theater</v>
      </c>
      <c r="T291" s="15" t="str">
        <f t="shared" si="28"/>
        <v>plays</v>
      </c>
    </row>
    <row r="292" spans="1:20" ht="17" hidden="1" x14ac:dyDescent="0.2">
      <c r="A292" s="6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s="15" t="str">
        <f t="shared" si="27"/>
        <v>film &amp; video</v>
      </c>
      <c r="T292" s="15" t="str">
        <f t="shared" si="28"/>
        <v>documentary</v>
      </c>
    </row>
    <row r="293" spans="1:20" ht="17" x14ac:dyDescent="0.2">
      <c r="A293" s="6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s="15" t="str">
        <f t="shared" si="27"/>
        <v>technology</v>
      </c>
      <c r="T293" s="15" t="str">
        <f t="shared" si="28"/>
        <v>web</v>
      </c>
    </row>
    <row r="294" spans="1:20" ht="17" hidden="1" x14ac:dyDescent="0.2">
      <c r="A294" s="6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s="15" t="str">
        <f t="shared" si="27"/>
        <v>food</v>
      </c>
      <c r="T294" s="15" t="str">
        <f t="shared" si="28"/>
        <v>food trucks</v>
      </c>
    </row>
    <row r="295" spans="1:20" ht="17" hidden="1" x14ac:dyDescent="0.2">
      <c r="A295" s="6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s="15" t="str">
        <f t="shared" si="27"/>
        <v>theater</v>
      </c>
      <c r="T295" s="15" t="str">
        <f t="shared" si="28"/>
        <v>plays</v>
      </c>
    </row>
    <row r="296" spans="1:20" ht="17" x14ac:dyDescent="0.2">
      <c r="A296" s="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s="15" t="str">
        <f t="shared" si="27"/>
        <v>theater</v>
      </c>
      <c r="T296" s="15" t="str">
        <f t="shared" si="28"/>
        <v>plays</v>
      </c>
    </row>
    <row r="297" spans="1:20" ht="34" hidden="1" x14ac:dyDescent="0.2">
      <c r="A297" s="6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s="15" t="str">
        <f t="shared" si="27"/>
        <v>theater</v>
      </c>
      <c r="T297" s="15" t="str">
        <f t="shared" si="28"/>
        <v>plays</v>
      </c>
    </row>
    <row r="298" spans="1:20" ht="34" hidden="1" x14ac:dyDescent="0.2">
      <c r="A298" s="6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s="15" t="str">
        <f t="shared" si="27"/>
        <v>theater</v>
      </c>
      <c r="T298" s="15" t="str">
        <f t="shared" si="28"/>
        <v>plays</v>
      </c>
    </row>
    <row r="299" spans="1:20" ht="17" hidden="1" x14ac:dyDescent="0.2">
      <c r="A299" s="6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s="15" t="str">
        <f t="shared" si="27"/>
        <v>theater</v>
      </c>
      <c r="T299" s="15" t="str">
        <f t="shared" si="28"/>
        <v>plays</v>
      </c>
    </row>
    <row r="300" spans="1:20" ht="17" x14ac:dyDescent="0.2">
      <c r="A300" s="6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s="15" t="str">
        <f t="shared" si="27"/>
        <v>music</v>
      </c>
      <c r="T300" s="15" t="str">
        <f t="shared" si="28"/>
        <v>rock</v>
      </c>
    </row>
    <row r="301" spans="1:20" ht="34" hidden="1" x14ac:dyDescent="0.2">
      <c r="A301" s="6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s="15" t="str">
        <f t="shared" si="27"/>
        <v>food</v>
      </c>
      <c r="T301" s="15" t="str">
        <f t="shared" si="28"/>
        <v>food trucks</v>
      </c>
    </row>
    <row r="302" spans="1:20" ht="17" hidden="1" x14ac:dyDescent="0.2">
      <c r="A302" s="6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s="15" t="str">
        <f t="shared" si="27"/>
        <v>publishing</v>
      </c>
      <c r="T302" s="15" t="str">
        <f t="shared" si="28"/>
        <v>nonfiction</v>
      </c>
    </row>
    <row r="303" spans="1:20" ht="34" x14ac:dyDescent="0.2">
      <c r="A303" s="6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s="15" t="str">
        <f t="shared" si="27"/>
        <v>film &amp; video</v>
      </c>
      <c r="T303" s="15" t="str">
        <f t="shared" si="28"/>
        <v>documentary</v>
      </c>
    </row>
    <row r="304" spans="1:20" ht="17" hidden="1" x14ac:dyDescent="0.2">
      <c r="A304" s="6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s="15" t="str">
        <f t="shared" si="27"/>
        <v>theater</v>
      </c>
      <c r="T304" s="15" t="str">
        <f t="shared" si="28"/>
        <v>plays</v>
      </c>
    </row>
    <row r="305" spans="1:20" ht="17" hidden="1" x14ac:dyDescent="0.2">
      <c r="A305" s="6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s="15" t="str">
        <f t="shared" si="27"/>
        <v>music</v>
      </c>
      <c r="T305" s="15" t="str">
        <f t="shared" si="28"/>
        <v>indie rock</v>
      </c>
    </row>
    <row r="306" spans="1:20" ht="17" x14ac:dyDescent="0.2">
      <c r="A306" s="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s="15" t="str">
        <f t="shared" si="27"/>
        <v>film &amp; video</v>
      </c>
      <c r="T306" s="15" t="str">
        <f t="shared" si="28"/>
        <v>documentary</v>
      </c>
    </row>
    <row r="307" spans="1:20" ht="17" x14ac:dyDescent="0.2">
      <c r="A307" s="6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s="15" t="str">
        <f t="shared" si="27"/>
        <v>theater</v>
      </c>
      <c r="T307" s="15" t="str">
        <f t="shared" si="28"/>
        <v>plays</v>
      </c>
    </row>
    <row r="308" spans="1:20" ht="34" hidden="1" x14ac:dyDescent="0.2">
      <c r="A308" s="6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s="15" t="str">
        <f t="shared" si="27"/>
        <v>theater</v>
      </c>
      <c r="T308" s="15" t="str">
        <f t="shared" si="28"/>
        <v>plays</v>
      </c>
    </row>
    <row r="309" spans="1:20" ht="17" x14ac:dyDescent="0.2">
      <c r="A309" s="6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s="15" t="str">
        <f t="shared" si="27"/>
        <v>publishing</v>
      </c>
      <c r="T309" s="15" t="str">
        <f t="shared" si="28"/>
        <v>fiction</v>
      </c>
    </row>
    <row r="310" spans="1:20" ht="17" hidden="1" x14ac:dyDescent="0.2">
      <c r="A310" s="6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s="15" t="str">
        <f t="shared" si="27"/>
        <v>theater</v>
      </c>
      <c r="T310" s="15" t="str">
        <f t="shared" si="28"/>
        <v>plays</v>
      </c>
    </row>
    <row r="311" spans="1:20" ht="17" hidden="1" x14ac:dyDescent="0.2">
      <c r="A311" s="6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s="15" t="str">
        <f t="shared" si="27"/>
        <v>music</v>
      </c>
      <c r="T311" s="15" t="str">
        <f t="shared" si="28"/>
        <v>indie rock</v>
      </c>
    </row>
    <row r="312" spans="1:20" ht="17" hidden="1" x14ac:dyDescent="0.2">
      <c r="A312" s="6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s="15" t="str">
        <f t="shared" si="27"/>
        <v>games</v>
      </c>
      <c r="T312" s="15" t="str">
        <f t="shared" si="28"/>
        <v>video games</v>
      </c>
    </row>
    <row r="313" spans="1:20" ht="17" x14ac:dyDescent="0.2">
      <c r="A313" s="6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s="15" t="str">
        <f t="shared" si="27"/>
        <v>theater</v>
      </c>
      <c r="T313" s="15" t="str">
        <f t="shared" si="28"/>
        <v>plays</v>
      </c>
    </row>
    <row r="314" spans="1:20" ht="17" x14ac:dyDescent="0.2">
      <c r="A314" s="6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s="15" t="str">
        <f t="shared" si="27"/>
        <v>theater</v>
      </c>
      <c r="T314" s="15" t="str">
        <f t="shared" si="28"/>
        <v>plays</v>
      </c>
    </row>
    <row r="315" spans="1:20" ht="17" x14ac:dyDescent="0.2">
      <c r="A315" s="6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s="15" t="str">
        <f t="shared" si="27"/>
        <v>music</v>
      </c>
      <c r="T315" s="15" t="str">
        <f t="shared" si="28"/>
        <v>rock</v>
      </c>
    </row>
    <row r="316" spans="1:20" ht="17" x14ac:dyDescent="0.2">
      <c r="A316" s="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s="15" t="str">
        <f t="shared" si="27"/>
        <v>film &amp; video</v>
      </c>
      <c r="T316" s="15" t="str">
        <f t="shared" si="28"/>
        <v>documentary</v>
      </c>
    </row>
    <row r="317" spans="1:20" ht="34" hidden="1" x14ac:dyDescent="0.2">
      <c r="A317" s="6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s="15" t="str">
        <f t="shared" si="27"/>
        <v>theater</v>
      </c>
      <c r="T317" s="15" t="str">
        <f t="shared" si="28"/>
        <v>plays</v>
      </c>
    </row>
    <row r="318" spans="1:20" ht="17" hidden="1" x14ac:dyDescent="0.2">
      <c r="A318" s="6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s="15" t="str">
        <f t="shared" si="27"/>
        <v>food</v>
      </c>
      <c r="T318" s="15" t="str">
        <f t="shared" si="28"/>
        <v>food trucks</v>
      </c>
    </row>
    <row r="319" spans="1:20" ht="17" hidden="1" x14ac:dyDescent="0.2">
      <c r="A319" s="6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s="15" t="str">
        <f t="shared" si="27"/>
        <v>theater</v>
      </c>
      <c r="T319" s="15" t="str">
        <f t="shared" si="28"/>
        <v>plays</v>
      </c>
    </row>
    <row r="320" spans="1:20" ht="34" hidden="1" x14ac:dyDescent="0.2">
      <c r="A320" s="6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s="15" t="str">
        <f t="shared" si="27"/>
        <v>music</v>
      </c>
      <c r="T320" s="15" t="str">
        <f t="shared" si="28"/>
        <v>rock</v>
      </c>
    </row>
    <row r="321" spans="1:20" ht="17" hidden="1" x14ac:dyDescent="0.2">
      <c r="A321" s="6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s="15" t="str">
        <f t="shared" si="27"/>
        <v>technology</v>
      </c>
      <c r="T321" s="15" t="str">
        <f t="shared" si="28"/>
        <v>web</v>
      </c>
    </row>
    <row r="322" spans="1:20" ht="17" hidden="1" x14ac:dyDescent="0.2">
      <c r="A322" s="6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s="15" t="str">
        <f t="shared" si="27"/>
        <v>publishing</v>
      </c>
      <c r="T322" s="15" t="str">
        <f t="shared" si="28"/>
        <v>fiction</v>
      </c>
    </row>
    <row r="323" spans="1:20" ht="34" hidden="1" x14ac:dyDescent="0.2">
      <c r="A323" s="6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30">(E323/D323)*100</f>
        <v>94.144366197183089</v>
      </c>
      <c r="G323" t="s">
        <v>14</v>
      </c>
      <c r="H323">
        <v>2468</v>
      </c>
      <c r="I323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s="15" t="str">
        <f t="shared" ref="S323:S386" si="33">LEFT(R323,FIND("/",R323)-1)</f>
        <v>film &amp; video</v>
      </c>
      <c r="T323" s="15" t="str">
        <f t="shared" ref="T323:T386" si="34">RIGHT(R323,LEN(R323)-FIND("/",R323))</f>
        <v>shorts</v>
      </c>
    </row>
    <row r="324" spans="1:20" ht="34" x14ac:dyDescent="0.2">
      <c r="A324" s="6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s="15" t="str">
        <f t="shared" si="33"/>
        <v>theater</v>
      </c>
      <c r="T324" s="15" t="str">
        <f t="shared" si="34"/>
        <v>plays</v>
      </c>
    </row>
    <row r="325" spans="1:20" ht="17" hidden="1" x14ac:dyDescent="0.2">
      <c r="A325" s="6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s="15" t="str">
        <f t="shared" si="33"/>
        <v>film &amp; video</v>
      </c>
      <c r="T325" s="15" t="str">
        <f t="shared" si="34"/>
        <v>documentary</v>
      </c>
    </row>
    <row r="326" spans="1:20" ht="17" x14ac:dyDescent="0.2">
      <c r="A326" s="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s="15" t="str">
        <f t="shared" si="33"/>
        <v>theater</v>
      </c>
      <c r="T326" s="15" t="str">
        <f t="shared" si="34"/>
        <v>plays</v>
      </c>
    </row>
    <row r="327" spans="1:20" ht="34" hidden="1" x14ac:dyDescent="0.2">
      <c r="A327" s="6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s="15" t="str">
        <f t="shared" si="33"/>
        <v>theater</v>
      </c>
      <c r="T327" s="15" t="str">
        <f t="shared" si="34"/>
        <v>plays</v>
      </c>
    </row>
    <row r="328" spans="1:20" ht="34" hidden="1" x14ac:dyDescent="0.2">
      <c r="A328" s="6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s="15" t="str">
        <f t="shared" si="33"/>
        <v>film &amp; video</v>
      </c>
      <c r="T328" s="15" t="str">
        <f t="shared" si="34"/>
        <v>animation</v>
      </c>
    </row>
    <row r="329" spans="1:20" ht="17" hidden="1" x14ac:dyDescent="0.2">
      <c r="A329" s="6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s="15" t="str">
        <f t="shared" si="33"/>
        <v>theater</v>
      </c>
      <c r="T329" s="15" t="str">
        <f t="shared" si="34"/>
        <v>plays</v>
      </c>
    </row>
    <row r="330" spans="1:20" ht="34" x14ac:dyDescent="0.2">
      <c r="A330" s="6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s="15" t="str">
        <f t="shared" si="33"/>
        <v>music</v>
      </c>
      <c r="T330" s="15" t="str">
        <f t="shared" si="34"/>
        <v>rock</v>
      </c>
    </row>
    <row r="331" spans="1:20" ht="17" hidden="1" x14ac:dyDescent="0.2">
      <c r="A331" s="6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s="15" t="str">
        <f t="shared" si="33"/>
        <v>games</v>
      </c>
      <c r="T331" s="15" t="str">
        <f t="shared" si="34"/>
        <v>video games</v>
      </c>
    </row>
    <row r="332" spans="1:20" ht="34" x14ac:dyDescent="0.2">
      <c r="A332" s="6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s="15" t="str">
        <f t="shared" si="33"/>
        <v>film &amp; video</v>
      </c>
      <c r="T332" s="15" t="str">
        <f t="shared" si="34"/>
        <v>documentary</v>
      </c>
    </row>
    <row r="333" spans="1:20" ht="17" x14ac:dyDescent="0.2">
      <c r="A333" s="6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s="15" t="str">
        <f t="shared" si="33"/>
        <v>food</v>
      </c>
      <c r="T333" s="15" t="str">
        <f t="shared" si="34"/>
        <v>food trucks</v>
      </c>
    </row>
    <row r="334" spans="1:20" ht="34" x14ac:dyDescent="0.2">
      <c r="A334" s="6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s="15" t="str">
        <f t="shared" si="33"/>
        <v>technology</v>
      </c>
      <c r="T334" s="15" t="str">
        <f t="shared" si="34"/>
        <v>wearables</v>
      </c>
    </row>
    <row r="335" spans="1:20" ht="17" x14ac:dyDescent="0.2">
      <c r="A335" s="6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s="15" t="str">
        <f t="shared" si="33"/>
        <v>theater</v>
      </c>
      <c r="T335" s="15" t="str">
        <f t="shared" si="34"/>
        <v>plays</v>
      </c>
    </row>
    <row r="336" spans="1:20" ht="17" x14ac:dyDescent="0.2">
      <c r="A336" s="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s="15" t="str">
        <f t="shared" si="33"/>
        <v>music</v>
      </c>
      <c r="T336" s="15" t="str">
        <f t="shared" si="34"/>
        <v>rock</v>
      </c>
    </row>
    <row r="337" spans="1:20" ht="17" x14ac:dyDescent="0.2">
      <c r="A337" s="6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30"/>
        <v>114.28538550057536</v>
      </c>
      <c r="G337" t="s">
        <v>20</v>
      </c>
      <c r="H337">
        <v>2283</v>
      </c>
      <c r="I337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s="15" t="str">
        <f t="shared" si="33"/>
        <v>music</v>
      </c>
      <c r="T337" s="15" t="str">
        <f t="shared" si="34"/>
        <v>rock</v>
      </c>
    </row>
    <row r="338" spans="1:20" ht="17" hidden="1" x14ac:dyDescent="0.2">
      <c r="A338" s="6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30"/>
        <v>97.032531824611041</v>
      </c>
      <c r="G338" t="s">
        <v>14</v>
      </c>
      <c r="H338">
        <v>1072</v>
      </c>
      <c r="I338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s="15" t="str">
        <f t="shared" si="33"/>
        <v>music</v>
      </c>
      <c r="T338" s="15" t="str">
        <f t="shared" si="34"/>
        <v>rock</v>
      </c>
    </row>
    <row r="339" spans="1:20" ht="17" x14ac:dyDescent="0.2">
      <c r="A339" s="6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s="15" t="str">
        <f t="shared" si="33"/>
        <v>theater</v>
      </c>
      <c r="T339" s="15" t="str">
        <f t="shared" si="34"/>
        <v>plays</v>
      </c>
    </row>
    <row r="340" spans="1:20" ht="17" x14ac:dyDescent="0.2">
      <c r="A340" s="6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30"/>
        <v>179.14326647564468</v>
      </c>
      <c r="G340" t="s">
        <v>20</v>
      </c>
      <c r="H340">
        <v>1690</v>
      </c>
      <c r="I340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s="15" t="str">
        <f t="shared" si="33"/>
        <v>theater</v>
      </c>
      <c r="T340" s="15" t="str">
        <f t="shared" si="34"/>
        <v>plays</v>
      </c>
    </row>
    <row r="341" spans="1:20" ht="17" hidden="1" x14ac:dyDescent="0.2">
      <c r="A341" s="6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s="15" t="str">
        <f t="shared" si="33"/>
        <v>theater</v>
      </c>
      <c r="T341" s="15" t="str">
        <f t="shared" si="34"/>
        <v>plays</v>
      </c>
    </row>
    <row r="342" spans="1:20" ht="17" hidden="1" x14ac:dyDescent="0.2">
      <c r="A342" s="6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s="15" t="str">
        <f t="shared" si="33"/>
        <v>photography</v>
      </c>
      <c r="T342" s="15" t="str">
        <f t="shared" si="34"/>
        <v>photography books</v>
      </c>
    </row>
    <row r="343" spans="1:20" ht="34" hidden="1" x14ac:dyDescent="0.2">
      <c r="A343" s="6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s="15" t="str">
        <f t="shared" si="33"/>
        <v>music</v>
      </c>
      <c r="T343" s="15" t="str">
        <f t="shared" si="34"/>
        <v>indie rock</v>
      </c>
    </row>
    <row r="344" spans="1:20" ht="17" hidden="1" x14ac:dyDescent="0.2">
      <c r="A344" s="6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s="15" t="str">
        <f t="shared" si="33"/>
        <v>theater</v>
      </c>
      <c r="T344" s="15" t="str">
        <f t="shared" si="34"/>
        <v>plays</v>
      </c>
    </row>
    <row r="345" spans="1:20" ht="17" hidden="1" x14ac:dyDescent="0.2">
      <c r="A345" s="6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s="15" t="str">
        <f t="shared" si="33"/>
        <v>theater</v>
      </c>
      <c r="T345" s="15" t="str">
        <f t="shared" si="34"/>
        <v>plays</v>
      </c>
    </row>
    <row r="346" spans="1:20" ht="17" hidden="1" x14ac:dyDescent="0.2">
      <c r="A346" s="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s="15" t="str">
        <f t="shared" si="33"/>
        <v>games</v>
      </c>
      <c r="T346" s="15" t="str">
        <f t="shared" si="34"/>
        <v>video games</v>
      </c>
    </row>
    <row r="347" spans="1:20" ht="17" hidden="1" x14ac:dyDescent="0.2">
      <c r="A347" s="6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30"/>
        <v>14.69479695431472</v>
      </c>
      <c r="G347" t="s">
        <v>14</v>
      </c>
      <c r="H347">
        <v>331</v>
      </c>
      <c r="I347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s="15" t="str">
        <f t="shared" si="33"/>
        <v>film &amp; video</v>
      </c>
      <c r="T347" s="15" t="str">
        <f t="shared" si="34"/>
        <v>drama</v>
      </c>
    </row>
    <row r="348" spans="1:20" ht="17" hidden="1" x14ac:dyDescent="0.2">
      <c r="A348" s="6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s="15" t="str">
        <f t="shared" si="33"/>
        <v>music</v>
      </c>
      <c r="T348" s="15" t="str">
        <f t="shared" si="34"/>
        <v>indie rock</v>
      </c>
    </row>
    <row r="349" spans="1:20" ht="17" x14ac:dyDescent="0.2">
      <c r="A349" s="6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s="15" t="str">
        <f t="shared" si="33"/>
        <v>technology</v>
      </c>
      <c r="T349" s="15" t="str">
        <f t="shared" si="34"/>
        <v>web</v>
      </c>
    </row>
    <row r="350" spans="1:20" ht="17" hidden="1" x14ac:dyDescent="0.2">
      <c r="A350" s="6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s="15" t="str">
        <f t="shared" si="33"/>
        <v>food</v>
      </c>
      <c r="T350" s="15" t="str">
        <f t="shared" si="34"/>
        <v>food trucks</v>
      </c>
    </row>
    <row r="351" spans="1:20" ht="17" hidden="1" x14ac:dyDescent="0.2">
      <c r="A351" s="6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30"/>
        <v>53.074115044247783</v>
      </c>
      <c r="G351" t="s">
        <v>14</v>
      </c>
      <c r="H351">
        <v>923</v>
      </c>
      <c r="I351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s="15" t="str">
        <f t="shared" si="33"/>
        <v>theater</v>
      </c>
      <c r="T351" s="15" t="str">
        <f t="shared" si="34"/>
        <v>plays</v>
      </c>
    </row>
    <row r="352" spans="1:20" ht="17" hidden="1" x14ac:dyDescent="0.2">
      <c r="A352" s="6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s="15" t="str">
        <f t="shared" si="33"/>
        <v>music</v>
      </c>
      <c r="T352" s="15" t="str">
        <f t="shared" si="34"/>
        <v>jazz</v>
      </c>
    </row>
    <row r="353" spans="1:20" ht="17" x14ac:dyDescent="0.2">
      <c r="A353" s="6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s="15" t="str">
        <f t="shared" si="33"/>
        <v>music</v>
      </c>
      <c r="T353" s="15" t="str">
        <f t="shared" si="34"/>
        <v>rock</v>
      </c>
    </row>
    <row r="354" spans="1:20" ht="17" hidden="1" x14ac:dyDescent="0.2">
      <c r="A354" s="6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30"/>
        <v>34.892857142857139</v>
      </c>
      <c r="G354" t="s">
        <v>14</v>
      </c>
      <c r="H354">
        <v>33</v>
      </c>
      <c r="I35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s="15" t="str">
        <f t="shared" si="33"/>
        <v>theater</v>
      </c>
      <c r="T354" s="15" t="str">
        <f t="shared" si="34"/>
        <v>plays</v>
      </c>
    </row>
    <row r="355" spans="1:20" ht="17" x14ac:dyDescent="0.2">
      <c r="A355" s="6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s="15" t="str">
        <f t="shared" si="33"/>
        <v>theater</v>
      </c>
      <c r="T355" s="15" t="str">
        <f t="shared" si="34"/>
        <v>plays</v>
      </c>
    </row>
    <row r="356" spans="1:20" ht="17" x14ac:dyDescent="0.2">
      <c r="A356" s="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30"/>
        <v>123.73770491803278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s="15" t="str">
        <f t="shared" si="33"/>
        <v>film &amp; video</v>
      </c>
      <c r="T356" s="15" t="str">
        <f t="shared" si="34"/>
        <v>documentary</v>
      </c>
    </row>
    <row r="357" spans="1:20" ht="17" hidden="1" x14ac:dyDescent="0.2">
      <c r="A357" s="6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s="15" t="str">
        <f t="shared" si="33"/>
        <v>technology</v>
      </c>
      <c r="T357" s="15" t="str">
        <f t="shared" si="34"/>
        <v>wearables</v>
      </c>
    </row>
    <row r="358" spans="1:20" ht="17" hidden="1" x14ac:dyDescent="0.2">
      <c r="A358" s="6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s="15" t="str">
        <f t="shared" si="33"/>
        <v>theater</v>
      </c>
      <c r="T358" s="15" t="str">
        <f t="shared" si="34"/>
        <v>plays</v>
      </c>
    </row>
    <row r="359" spans="1:20" ht="17" x14ac:dyDescent="0.2">
      <c r="A359" s="6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s="15" t="str">
        <f t="shared" si="33"/>
        <v>games</v>
      </c>
      <c r="T359" s="15" t="str">
        <f t="shared" si="34"/>
        <v>video games</v>
      </c>
    </row>
    <row r="360" spans="1:20" ht="17" hidden="1" x14ac:dyDescent="0.2">
      <c r="A360" s="6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s="15" t="str">
        <f t="shared" si="33"/>
        <v>photography</v>
      </c>
      <c r="T360" s="15" t="str">
        <f t="shared" si="34"/>
        <v>photography books</v>
      </c>
    </row>
    <row r="361" spans="1:20" ht="17" x14ac:dyDescent="0.2">
      <c r="A361" s="6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s="15" t="str">
        <f t="shared" si="33"/>
        <v>film &amp; video</v>
      </c>
      <c r="T361" s="15" t="str">
        <f t="shared" si="34"/>
        <v>animation</v>
      </c>
    </row>
    <row r="362" spans="1:20" ht="17" x14ac:dyDescent="0.2">
      <c r="A362" s="6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s="15" t="str">
        <f t="shared" si="33"/>
        <v>theater</v>
      </c>
      <c r="T362" s="15" t="str">
        <f t="shared" si="34"/>
        <v>plays</v>
      </c>
    </row>
    <row r="363" spans="1:20" ht="17" x14ac:dyDescent="0.2">
      <c r="A363" s="6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s="15" t="str">
        <f t="shared" si="33"/>
        <v>theater</v>
      </c>
      <c r="T363" s="15" t="str">
        <f t="shared" si="34"/>
        <v>plays</v>
      </c>
    </row>
    <row r="364" spans="1:20" ht="17" x14ac:dyDescent="0.2">
      <c r="A364" s="6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s="15" t="str">
        <f t="shared" si="33"/>
        <v>music</v>
      </c>
      <c r="T364" s="15" t="str">
        <f t="shared" si="34"/>
        <v>rock</v>
      </c>
    </row>
    <row r="365" spans="1:20" ht="17" x14ac:dyDescent="0.2">
      <c r="A365" s="6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30"/>
        <v>160.19230769230771</v>
      </c>
      <c r="G365" t="s">
        <v>20</v>
      </c>
      <c r="H365">
        <v>139</v>
      </c>
      <c r="I36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s="15" t="str">
        <f t="shared" si="33"/>
        <v>music</v>
      </c>
      <c r="T365" s="15" t="str">
        <f t="shared" si="34"/>
        <v>rock</v>
      </c>
    </row>
    <row r="366" spans="1:20" ht="17" x14ac:dyDescent="0.2">
      <c r="A366" s="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30"/>
        <v>1616.3333333333335</v>
      </c>
      <c r="G366" t="s">
        <v>20</v>
      </c>
      <c r="H366">
        <v>186</v>
      </c>
      <c r="I36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s="15" t="str">
        <f t="shared" si="33"/>
        <v>music</v>
      </c>
      <c r="T366" s="15" t="str">
        <f t="shared" si="34"/>
        <v>indie rock</v>
      </c>
    </row>
    <row r="367" spans="1:20" ht="17" x14ac:dyDescent="0.2">
      <c r="A367" s="6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s="15" t="str">
        <f t="shared" si="33"/>
        <v>theater</v>
      </c>
      <c r="T367" s="15" t="str">
        <f t="shared" si="34"/>
        <v>plays</v>
      </c>
    </row>
    <row r="368" spans="1:20" ht="17" x14ac:dyDescent="0.2">
      <c r="A368" s="6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s="15" t="str">
        <f t="shared" si="33"/>
        <v>theater</v>
      </c>
      <c r="T368" s="15" t="str">
        <f t="shared" si="34"/>
        <v>plays</v>
      </c>
    </row>
    <row r="369" spans="1:20" ht="17" hidden="1" x14ac:dyDescent="0.2">
      <c r="A369" s="6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s="15" t="str">
        <f t="shared" si="33"/>
        <v>theater</v>
      </c>
      <c r="T369" s="15" t="str">
        <f t="shared" si="34"/>
        <v>plays</v>
      </c>
    </row>
    <row r="370" spans="1:20" ht="17" x14ac:dyDescent="0.2">
      <c r="A370" s="6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s="15" t="str">
        <f t="shared" si="33"/>
        <v>film &amp; video</v>
      </c>
      <c r="T370" s="15" t="str">
        <f t="shared" si="34"/>
        <v>documentary</v>
      </c>
    </row>
    <row r="371" spans="1:20" ht="17" x14ac:dyDescent="0.2">
      <c r="A371" s="6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30"/>
        <v>273.01851851851848</v>
      </c>
      <c r="G371" t="s">
        <v>20</v>
      </c>
      <c r="H371">
        <v>154</v>
      </c>
      <c r="I371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s="15" t="str">
        <f t="shared" si="33"/>
        <v>film &amp; video</v>
      </c>
      <c r="T371" s="15" t="str">
        <f t="shared" si="34"/>
        <v>television</v>
      </c>
    </row>
    <row r="372" spans="1:20" ht="17" x14ac:dyDescent="0.2">
      <c r="A372" s="6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s="15" t="str">
        <f t="shared" si="33"/>
        <v>theater</v>
      </c>
      <c r="T372" s="15" t="str">
        <f t="shared" si="34"/>
        <v>plays</v>
      </c>
    </row>
    <row r="373" spans="1:20" ht="17" hidden="1" x14ac:dyDescent="0.2">
      <c r="A373" s="6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s="15" t="str">
        <f t="shared" si="33"/>
        <v>theater</v>
      </c>
      <c r="T373" s="15" t="str">
        <f t="shared" si="34"/>
        <v>plays</v>
      </c>
    </row>
    <row r="374" spans="1:20" ht="34" x14ac:dyDescent="0.2">
      <c r="A374" s="6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30"/>
        <v>1591.5555555555554</v>
      </c>
      <c r="G374" t="s">
        <v>20</v>
      </c>
      <c r="H374">
        <v>169</v>
      </c>
      <c r="I37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s="15" t="str">
        <f t="shared" si="33"/>
        <v>film &amp; video</v>
      </c>
      <c r="T374" s="15" t="str">
        <f t="shared" si="34"/>
        <v>documentary</v>
      </c>
    </row>
    <row r="375" spans="1:20" ht="17" x14ac:dyDescent="0.2">
      <c r="A375" s="6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s="15" t="str">
        <f t="shared" si="33"/>
        <v>theater</v>
      </c>
      <c r="T375" s="15" t="str">
        <f t="shared" si="34"/>
        <v>plays</v>
      </c>
    </row>
    <row r="376" spans="1:20" ht="34" hidden="1" x14ac:dyDescent="0.2">
      <c r="A376" s="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30"/>
        <v>13.185782556750297</v>
      </c>
      <c r="G376" t="s">
        <v>14</v>
      </c>
      <c r="H376">
        <v>441</v>
      </c>
      <c r="I37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s="15" t="str">
        <f t="shared" si="33"/>
        <v>film &amp; video</v>
      </c>
      <c r="T376" s="15" t="str">
        <f t="shared" si="34"/>
        <v>documentary</v>
      </c>
    </row>
    <row r="377" spans="1:20" ht="34" hidden="1" x14ac:dyDescent="0.2">
      <c r="A377" s="6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s="15" t="str">
        <f t="shared" si="33"/>
        <v>music</v>
      </c>
      <c r="T377" s="15" t="str">
        <f t="shared" si="34"/>
        <v>indie rock</v>
      </c>
    </row>
    <row r="378" spans="1:20" ht="17" x14ac:dyDescent="0.2">
      <c r="A378" s="6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30"/>
        <v>361.02941176470591</v>
      </c>
      <c r="G378" t="s">
        <v>20</v>
      </c>
      <c r="H378">
        <v>131</v>
      </c>
      <c r="I378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s="15" t="str">
        <f t="shared" si="33"/>
        <v>music</v>
      </c>
      <c r="T378" s="15" t="str">
        <f t="shared" si="34"/>
        <v>rock</v>
      </c>
    </row>
    <row r="379" spans="1:20" ht="17" hidden="1" x14ac:dyDescent="0.2">
      <c r="A379" s="6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s="15" t="str">
        <f t="shared" si="33"/>
        <v>theater</v>
      </c>
      <c r="T379" s="15" t="str">
        <f t="shared" si="34"/>
        <v>plays</v>
      </c>
    </row>
    <row r="380" spans="1:20" ht="17" hidden="1" x14ac:dyDescent="0.2">
      <c r="A380" s="6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s="15" t="str">
        <f t="shared" si="33"/>
        <v>film &amp; video</v>
      </c>
      <c r="T380" s="15" t="str">
        <f t="shared" si="34"/>
        <v>documentary</v>
      </c>
    </row>
    <row r="381" spans="1:20" ht="17" hidden="1" x14ac:dyDescent="0.2">
      <c r="A381" s="6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s="15" t="str">
        <f t="shared" si="33"/>
        <v>theater</v>
      </c>
      <c r="T381" s="15" t="str">
        <f t="shared" si="34"/>
        <v>plays</v>
      </c>
    </row>
    <row r="382" spans="1:20" ht="34" x14ac:dyDescent="0.2">
      <c r="A382" s="6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s="15" t="str">
        <f t="shared" si="33"/>
        <v>theater</v>
      </c>
      <c r="T382" s="15" t="str">
        <f t="shared" si="34"/>
        <v>plays</v>
      </c>
    </row>
    <row r="383" spans="1:20" ht="17" x14ac:dyDescent="0.2">
      <c r="A383" s="6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s="15" t="str">
        <f t="shared" si="33"/>
        <v>theater</v>
      </c>
      <c r="T383" s="15" t="str">
        <f t="shared" si="34"/>
        <v>plays</v>
      </c>
    </row>
    <row r="384" spans="1:20" ht="34" hidden="1" x14ac:dyDescent="0.2">
      <c r="A384" s="6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s="15" t="str">
        <f t="shared" si="33"/>
        <v>photography</v>
      </c>
      <c r="T384" s="15" t="str">
        <f t="shared" si="34"/>
        <v>photography books</v>
      </c>
    </row>
    <row r="385" spans="1:20" ht="17" x14ac:dyDescent="0.2">
      <c r="A385" s="6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s="15" t="str">
        <f t="shared" si="33"/>
        <v>food</v>
      </c>
      <c r="T385" s="15" t="str">
        <f t="shared" si="34"/>
        <v>food trucks</v>
      </c>
    </row>
    <row r="386" spans="1:20" ht="17" x14ac:dyDescent="0.2">
      <c r="A386" s="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30"/>
        <v>172.00961538461539</v>
      </c>
      <c r="G386" t="s">
        <v>20</v>
      </c>
      <c r="H386">
        <v>4799</v>
      </c>
      <c r="I38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s="15" t="str">
        <f t="shared" si="33"/>
        <v>film &amp; video</v>
      </c>
      <c r="T386" s="15" t="str">
        <f t="shared" si="34"/>
        <v>documentary</v>
      </c>
    </row>
    <row r="387" spans="1:20" ht="34" x14ac:dyDescent="0.2">
      <c r="A387" s="6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36">(E387/D387)*100</f>
        <v>146.16709511568124</v>
      </c>
      <c r="G387" t="s">
        <v>20</v>
      </c>
      <c r="H387">
        <v>1137</v>
      </c>
      <c r="I387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s="15" t="str">
        <f t="shared" ref="S387:S450" si="39">LEFT(R387,FIND("/",R387)-1)</f>
        <v>publishing</v>
      </c>
      <c r="T387" s="15" t="str">
        <f t="shared" ref="T387:T450" si="40">RIGHT(R387,LEN(R387)-FIND("/",R387))</f>
        <v>nonfiction</v>
      </c>
    </row>
    <row r="388" spans="1:20" ht="34" hidden="1" x14ac:dyDescent="0.2">
      <c r="A388" s="6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s="15" t="str">
        <f t="shared" si="39"/>
        <v>theater</v>
      </c>
      <c r="T388" s="15" t="str">
        <f t="shared" si="40"/>
        <v>plays</v>
      </c>
    </row>
    <row r="389" spans="1:20" ht="17" hidden="1" x14ac:dyDescent="0.2">
      <c r="A389" s="6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36"/>
        <v>39.261467889908261</v>
      </c>
      <c r="G389" t="s">
        <v>14</v>
      </c>
      <c r="H389">
        <v>424</v>
      </c>
      <c r="I389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s="15" t="str">
        <f t="shared" si="39"/>
        <v>technology</v>
      </c>
      <c r="T389" s="15" t="str">
        <f t="shared" si="40"/>
        <v>wearables</v>
      </c>
    </row>
    <row r="390" spans="1:20" ht="17" hidden="1" x14ac:dyDescent="0.2">
      <c r="A390" s="6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36"/>
        <v>11.270034843205574</v>
      </c>
      <c r="G390" t="s">
        <v>74</v>
      </c>
      <c r="H390">
        <v>145</v>
      </c>
      <c r="I390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s="15" t="str">
        <f t="shared" si="39"/>
        <v>music</v>
      </c>
      <c r="T390" s="15" t="str">
        <f t="shared" si="40"/>
        <v>indie rock</v>
      </c>
    </row>
    <row r="391" spans="1:20" ht="17" x14ac:dyDescent="0.2">
      <c r="A391" s="6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s="15" t="str">
        <f t="shared" si="39"/>
        <v>theater</v>
      </c>
      <c r="T391" s="15" t="str">
        <f t="shared" si="40"/>
        <v>plays</v>
      </c>
    </row>
    <row r="392" spans="1:20" ht="17" x14ac:dyDescent="0.2">
      <c r="A392" s="6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36"/>
        <v>186.54166666666669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s="15" t="str">
        <f t="shared" si="39"/>
        <v>photography</v>
      </c>
      <c r="T392" s="15" t="str">
        <f t="shared" si="40"/>
        <v>photography books</v>
      </c>
    </row>
    <row r="393" spans="1:20" ht="17" hidden="1" x14ac:dyDescent="0.2">
      <c r="A393" s="6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s="15" t="str">
        <f t="shared" si="39"/>
        <v>publishing</v>
      </c>
      <c r="T393" s="15" t="str">
        <f t="shared" si="40"/>
        <v>nonfiction</v>
      </c>
    </row>
    <row r="394" spans="1:20" ht="34" hidden="1" x14ac:dyDescent="0.2">
      <c r="A394" s="6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36"/>
        <v>65.642371234207957</v>
      </c>
      <c r="G394" t="s">
        <v>14</v>
      </c>
      <c r="H394">
        <v>1608</v>
      </c>
      <c r="I39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s="15" t="str">
        <f t="shared" si="39"/>
        <v>technology</v>
      </c>
      <c r="T394" s="15" t="str">
        <f t="shared" si="40"/>
        <v>wearables</v>
      </c>
    </row>
    <row r="395" spans="1:20" ht="17" x14ac:dyDescent="0.2">
      <c r="A395" s="6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36"/>
        <v>228.96178343949046</v>
      </c>
      <c r="G395" t="s">
        <v>20</v>
      </c>
      <c r="H395">
        <v>3059</v>
      </c>
      <c r="I39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s="15" t="str">
        <f t="shared" si="39"/>
        <v>music</v>
      </c>
      <c r="T395" s="15" t="str">
        <f t="shared" si="40"/>
        <v>jazz</v>
      </c>
    </row>
    <row r="396" spans="1:20" ht="17" x14ac:dyDescent="0.2">
      <c r="A396" s="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36"/>
        <v>469.37499999999994</v>
      </c>
      <c r="G396" t="s">
        <v>20</v>
      </c>
      <c r="H396">
        <v>34</v>
      </c>
      <c r="I39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s="15" t="str">
        <f t="shared" si="39"/>
        <v>film &amp; video</v>
      </c>
      <c r="T396" s="15" t="str">
        <f t="shared" si="40"/>
        <v>documentary</v>
      </c>
    </row>
    <row r="397" spans="1:20" ht="34" x14ac:dyDescent="0.2">
      <c r="A397" s="6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s="15" t="str">
        <f t="shared" si="39"/>
        <v>theater</v>
      </c>
      <c r="T397" s="15" t="str">
        <f t="shared" si="40"/>
        <v>plays</v>
      </c>
    </row>
    <row r="398" spans="1:20" ht="17" x14ac:dyDescent="0.2">
      <c r="A398" s="6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s="15" t="str">
        <f t="shared" si="39"/>
        <v>film &amp; video</v>
      </c>
      <c r="T398" s="15" t="str">
        <f t="shared" si="40"/>
        <v>drama</v>
      </c>
    </row>
    <row r="399" spans="1:20" ht="17" x14ac:dyDescent="0.2">
      <c r="A399" s="6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s="15" t="str">
        <f t="shared" si="39"/>
        <v>music</v>
      </c>
      <c r="T399" s="15" t="str">
        <f t="shared" si="40"/>
        <v>rock</v>
      </c>
    </row>
    <row r="400" spans="1:20" ht="34" x14ac:dyDescent="0.2">
      <c r="A400" s="6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s="15" t="str">
        <f t="shared" si="39"/>
        <v>film &amp; video</v>
      </c>
      <c r="T400" s="15" t="str">
        <f t="shared" si="40"/>
        <v>animation</v>
      </c>
    </row>
    <row r="401" spans="1:20" ht="17" hidden="1" x14ac:dyDescent="0.2">
      <c r="A401" s="6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s="15" t="str">
        <f t="shared" si="39"/>
        <v>music</v>
      </c>
      <c r="T401" s="15" t="str">
        <f t="shared" si="40"/>
        <v>indie rock</v>
      </c>
    </row>
    <row r="402" spans="1:20" ht="34" hidden="1" x14ac:dyDescent="0.2">
      <c r="A402" s="6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s="15" t="str">
        <f t="shared" si="39"/>
        <v>photography</v>
      </c>
      <c r="T402" s="15" t="str">
        <f t="shared" si="40"/>
        <v>photography books</v>
      </c>
    </row>
    <row r="403" spans="1:20" ht="17" x14ac:dyDescent="0.2">
      <c r="A403" s="6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s="15" t="str">
        <f t="shared" si="39"/>
        <v>theater</v>
      </c>
      <c r="T403" s="15" t="str">
        <f t="shared" si="40"/>
        <v>plays</v>
      </c>
    </row>
    <row r="404" spans="1:20" ht="17" hidden="1" x14ac:dyDescent="0.2">
      <c r="A404" s="6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s="15" t="str">
        <f t="shared" si="39"/>
        <v>film &amp; video</v>
      </c>
      <c r="T404" s="15" t="str">
        <f t="shared" si="40"/>
        <v>shorts</v>
      </c>
    </row>
    <row r="405" spans="1:20" ht="17" hidden="1" x14ac:dyDescent="0.2">
      <c r="A405" s="6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s="15" t="str">
        <f t="shared" si="39"/>
        <v>theater</v>
      </c>
      <c r="T405" s="15" t="str">
        <f t="shared" si="40"/>
        <v>plays</v>
      </c>
    </row>
    <row r="406" spans="1:20" ht="17" x14ac:dyDescent="0.2">
      <c r="A406" s="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s="15" t="str">
        <f t="shared" si="39"/>
        <v>theater</v>
      </c>
      <c r="T406" s="15" t="str">
        <f t="shared" si="40"/>
        <v>plays</v>
      </c>
    </row>
    <row r="407" spans="1:20" ht="17" hidden="1" x14ac:dyDescent="0.2">
      <c r="A407" s="6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s="15" t="str">
        <f t="shared" si="39"/>
        <v>theater</v>
      </c>
      <c r="T407" s="15" t="str">
        <f t="shared" si="40"/>
        <v>plays</v>
      </c>
    </row>
    <row r="408" spans="1:20" ht="17" x14ac:dyDescent="0.2">
      <c r="A408" s="6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s="15" t="str">
        <f t="shared" si="39"/>
        <v>film &amp; video</v>
      </c>
      <c r="T408" s="15" t="str">
        <f t="shared" si="40"/>
        <v>documentary</v>
      </c>
    </row>
    <row r="409" spans="1:20" ht="17" x14ac:dyDescent="0.2">
      <c r="A409" s="6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s="15" t="str">
        <f t="shared" si="39"/>
        <v>theater</v>
      </c>
      <c r="T409" s="15" t="str">
        <f t="shared" si="40"/>
        <v>plays</v>
      </c>
    </row>
    <row r="410" spans="1:20" ht="17" x14ac:dyDescent="0.2">
      <c r="A410" s="6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s="15" t="str">
        <f t="shared" si="39"/>
        <v>film &amp; video</v>
      </c>
      <c r="T410" s="15" t="str">
        <f t="shared" si="40"/>
        <v>documentary</v>
      </c>
    </row>
    <row r="411" spans="1:20" ht="17" hidden="1" x14ac:dyDescent="0.2">
      <c r="A411" s="6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s="15" t="str">
        <f t="shared" si="39"/>
        <v>music</v>
      </c>
      <c r="T411" s="15" t="str">
        <f t="shared" si="40"/>
        <v>rock</v>
      </c>
    </row>
    <row r="412" spans="1:20" ht="17" hidden="1" x14ac:dyDescent="0.2">
      <c r="A412" s="6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s="15" t="str">
        <f t="shared" si="39"/>
        <v>games</v>
      </c>
      <c r="T412" s="15" t="str">
        <f t="shared" si="40"/>
        <v>mobile games</v>
      </c>
    </row>
    <row r="413" spans="1:20" ht="17" x14ac:dyDescent="0.2">
      <c r="A413" s="6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s="15" t="str">
        <f t="shared" si="39"/>
        <v>theater</v>
      </c>
      <c r="T413" s="15" t="str">
        <f t="shared" si="40"/>
        <v>plays</v>
      </c>
    </row>
    <row r="414" spans="1:20" ht="17" x14ac:dyDescent="0.2">
      <c r="A414" s="6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s="15" t="str">
        <f t="shared" si="39"/>
        <v>publishing</v>
      </c>
      <c r="T414" s="15" t="str">
        <f t="shared" si="40"/>
        <v>fiction</v>
      </c>
    </row>
    <row r="415" spans="1:20" ht="17" hidden="1" x14ac:dyDescent="0.2">
      <c r="A415" s="6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s="15" t="str">
        <f t="shared" si="39"/>
        <v>film &amp; video</v>
      </c>
      <c r="T415" s="15" t="str">
        <f t="shared" si="40"/>
        <v>animation</v>
      </c>
    </row>
    <row r="416" spans="1:20" ht="17" hidden="1" x14ac:dyDescent="0.2">
      <c r="A416" s="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s="15" t="str">
        <f t="shared" si="39"/>
        <v>food</v>
      </c>
      <c r="T416" s="15" t="str">
        <f t="shared" si="40"/>
        <v>food trucks</v>
      </c>
    </row>
    <row r="417" spans="1:20" ht="17" hidden="1" x14ac:dyDescent="0.2">
      <c r="A417" s="6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s="15" t="str">
        <f t="shared" si="39"/>
        <v>theater</v>
      </c>
      <c r="T417" s="15" t="str">
        <f t="shared" si="40"/>
        <v>plays</v>
      </c>
    </row>
    <row r="418" spans="1:20" ht="34" hidden="1" x14ac:dyDescent="0.2">
      <c r="A418" s="6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s="15" t="str">
        <f t="shared" si="39"/>
        <v>film &amp; video</v>
      </c>
      <c r="T418" s="15" t="str">
        <f t="shared" si="40"/>
        <v>documentary</v>
      </c>
    </row>
    <row r="419" spans="1:20" ht="17" hidden="1" x14ac:dyDescent="0.2">
      <c r="A419" s="6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s="15" t="str">
        <f t="shared" si="39"/>
        <v>theater</v>
      </c>
      <c r="T419" s="15" t="str">
        <f t="shared" si="40"/>
        <v>plays</v>
      </c>
    </row>
    <row r="420" spans="1:20" ht="17" hidden="1" x14ac:dyDescent="0.2">
      <c r="A420" s="6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s="15" t="str">
        <f t="shared" si="39"/>
        <v>film &amp; video</v>
      </c>
      <c r="T420" s="15" t="str">
        <f t="shared" si="40"/>
        <v>documentary</v>
      </c>
    </row>
    <row r="421" spans="1:20" ht="17" x14ac:dyDescent="0.2">
      <c r="A421" s="6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36"/>
        <v>123.43497363796135</v>
      </c>
      <c r="G421" t="s">
        <v>20</v>
      </c>
      <c r="H421">
        <v>5203</v>
      </c>
      <c r="I421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s="15" t="str">
        <f t="shared" si="39"/>
        <v>technology</v>
      </c>
      <c r="T421" s="15" t="str">
        <f t="shared" si="40"/>
        <v>web</v>
      </c>
    </row>
    <row r="422" spans="1:20" ht="17" x14ac:dyDescent="0.2">
      <c r="A422" s="6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s="15" t="str">
        <f t="shared" si="39"/>
        <v>theater</v>
      </c>
      <c r="T422" s="15" t="str">
        <f t="shared" si="40"/>
        <v>plays</v>
      </c>
    </row>
    <row r="423" spans="1:20" ht="17" hidden="1" x14ac:dyDescent="0.2">
      <c r="A423" s="6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36"/>
        <v>63.989361702127653</v>
      </c>
      <c r="G423" t="s">
        <v>14</v>
      </c>
      <c r="H423">
        <v>118</v>
      </c>
      <c r="I423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s="15" t="str">
        <f t="shared" si="39"/>
        <v>technology</v>
      </c>
      <c r="T423" s="15" t="str">
        <f t="shared" si="40"/>
        <v>wearables</v>
      </c>
    </row>
    <row r="424" spans="1:20" ht="34" x14ac:dyDescent="0.2">
      <c r="A424" s="6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s="15" t="str">
        <f t="shared" si="39"/>
        <v>theater</v>
      </c>
      <c r="T424" s="15" t="str">
        <f t="shared" si="40"/>
        <v>plays</v>
      </c>
    </row>
    <row r="425" spans="1:20" ht="17" hidden="1" x14ac:dyDescent="0.2">
      <c r="A425" s="6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s="15" t="str">
        <f t="shared" si="39"/>
        <v>food</v>
      </c>
      <c r="T425" s="15" t="str">
        <f t="shared" si="40"/>
        <v>food trucks</v>
      </c>
    </row>
    <row r="426" spans="1:20" ht="17" hidden="1" x14ac:dyDescent="0.2">
      <c r="A426" s="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s="15" t="str">
        <f t="shared" si="39"/>
        <v>music</v>
      </c>
      <c r="T426" s="15" t="str">
        <f t="shared" si="40"/>
        <v>indie rock</v>
      </c>
    </row>
    <row r="427" spans="1:20" ht="17" x14ac:dyDescent="0.2">
      <c r="A427" s="6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36"/>
        <v>287.66666666666663</v>
      </c>
      <c r="G427" t="s">
        <v>20</v>
      </c>
      <c r="H427">
        <v>92</v>
      </c>
      <c r="I427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s="15" t="str">
        <f t="shared" si="39"/>
        <v>photography</v>
      </c>
      <c r="T427" s="15" t="str">
        <f t="shared" si="40"/>
        <v>photography books</v>
      </c>
    </row>
    <row r="428" spans="1:20" ht="17" x14ac:dyDescent="0.2">
      <c r="A428" s="6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s="15" t="str">
        <f t="shared" si="39"/>
        <v>theater</v>
      </c>
      <c r="T428" s="15" t="str">
        <f t="shared" si="40"/>
        <v>plays</v>
      </c>
    </row>
    <row r="429" spans="1:20" ht="17" x14ac:dyDescent="0.2">
      <c r="A429" s="6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36"/>
        <v>112.90429799426933</v>
      </c>
      <c r="G429" t="s">
        <v>20</v>
      </c>
      <c r="H429">
        <v>2526</v>
      </c>
      <c r="I429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s="15" t="str">
        <f t="shared" si="39"/>
        <v>theater</v>
      </c>
      <c r="T429" s="15" t="str">
        <f t="shared" si="40"/>
        <v>plays</v>
      </c>
    </row>
    <row r="430" spans="1:20" ht="17" hidden="1" x14ac:dyDescent="0.2">
      <c r="A430" s="6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s="15" t="str">
        <f t="shared" si="39"/>
        <v>film &amp; video</v>
      </c>
      <c r="T430" s="15" t="str">
        <f t="shared" si="40"/>
        <v>animation</v>
      </c>
    </row>
    <row r="431" spans="1:20" ht="17" hidden="1" x14ac:dyDescent="0.2">
      <c r="A431" s="6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s="15" t="str">
        <f t="shared" si="39"/>
        <v>photography</v>
      </c>
      <c r="T431" s="15" t="str">
        <f t="shared" si="40"/>
        <v>photography books</v>
      </c>
    </row>
    <row r="432" spans="1:20" ht="34" hidden="1" x14ac:dyDescent="0.2">
      <c r="A432" s="6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s="15" t="str">
        <f t="shared" si="39"/>
        <v>theater</v>
      </c>
      <c r="T432" s="15" t="str">
        <f t="shared" si="40"/>
        <v>plays</v>
      </c>
    </row>
    <row r="433" spans="1:20" ht="17" x14ac:dyDescent="0.2">
      <c r="A433" s="6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36"/>
        <v>192.49019607843135</v>
      </c>
      <c r="G433" t="s">
        <v>20</v>
      </c>
      <c r="H433">
        <v>94</v>
      </c>
      <c r="I433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s="15" t="str">
        <f t="shared" si="39"/>
        <v>theater</v>
      </c>
      <c r="T433" s="15" t="str">
        <f t="shared" si="40"/>
        <v>plays</v>
      </c>
    </row>
    <row r="434" spans="1:20" ht="17" hidden="1" x14ac:dyDescent="0.2">
      <c r="A434" s="6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36"/>
        <v>82.714285714285722</v>
      </c>
      <c r="G434" t="s">
        <v>14</v>
      </c>
      <c r="H434">
        <v>91</v>
      </c>
      <c r="I43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s="15" t="str">
        <f t="shared" si="39"/>
        <v>theater</v>
      </c>
      <c r="T434" s="15" t="str">
        <f t="shared" si="40"/>
        <v>plays</v>
      </c>
    </row>
    <row r="435" spans="1:20" ht="17" hidden="1" x14ac:dyDescent="0.2">
      <c r="A435" s="6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36"/>
        <v>54.163920922570021</v>
      </c>
      <c r="G435" t="s">
        <v>14</v>
      </c>
      <c r="H435">
        <v>792</v>
      </c>
      <c r="I43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s="15" t="str">
        <f t="shared" si="39"/>
        <v>film &amp; video</v>
      </c>
      <c r="T435" s="15" t="str">
        <f t="shared" si="40"/>
        <v>documentary</v>
      </c>
    </row>
    <row r="436" spans="1:20" ht="17" hidden="1" x14ac:dyDescent="0.2">
      <c r="A436" s="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s="15" t="str">
        <f t="shared" si="39"/>
        <v>theater</v>
      </c>
      <c r="T436" s="15" t="str">
        <f t="shared" si="40"/>
        <v>plays</v>
      </c>
    </row>
    <row r="437" spans="1:20" ht="17" x14ac:dyDescent="0.2">
      <c r="A437" s="6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36"/>
        <v>116.87664041994749</v>
      </c>
      <c r="G437" t="s">
        <v>20</v>
      </c>
      <c r="H437">
        <v>1713</v>
      </c>
      <c r="I437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s="15" t="str">
        <f t="shared" si="39"/>
        <v>theater</v>
      </c>
      <c r="T437" s="15" t="str">
        <f t="shared" si="40"/>
        <v>plays</v>
      </c>
    </row>
    <row r="438" spans="1:20" ht="17" x14ac:dyDescent="0.2">
      <c r="A438" s="6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s="15" t="str">
        <f t="shared" si="39"/>
        <v>music</v>
      </c>
      <c r="T438" s="15" t="str">
        <f t="shared" si="40"/>
        <v>jazz</v>
      </c>
    </row>
    <row r="439" spans="1:20" ht="17" x14ac:dyDescent="0.2">
      <c r="A439" s="6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s="15" t="str">
        <f t="shared" si="39"/>
        <v>film &amp; video</v>
      </c>
      <c r="T439" s="15" t="str">
        <f t="shared" si="40"/>
        <v>animation</v>
      </c>
    </row>
    <row r="440" spans="1:20" ht="34" x14ac:dyDescent="0.2">
      <c r="A440" s="6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s="15" t="str">
        <f t="shared" si="39"/>
        <v>theater</v>
      </c>
      <c r="T440" s="15" t="str">
        <f t="shared" si="40"/>
        <v>plays</v>
      </c>
    </row>
    <row r="441" spans="1:20" ht="17" x14ac:dyDescent="0.2">
      <c r="A441" s="6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s="15" t="str">
        <f t="shared" si="39"/>
        <v>film &amp; video</v>
      </c>
      <c r="T441" s="15" t="str">
        <f t="shared" si="40"/>
        <v>science fiction</v>
      </c>
    </row>
    <row r="442" spans="1:20" ht="17" x14ac:dyDescent="0.2">
      <c r="A442" s="6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s="15" t="str">
        <f t="shared" si="39"/>
        <v>film &amp; video</v>
      </c>
      <c r="T442" s="15" t="str">
        <f t="shared" si="40"/>
        <v>television</v>
      </c>
    </row>
    <row r="443" spans="1:20" ht="17" hidden="1" x14ac:dyDescent="0.2">
      <c r="A443" s="6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s="15" t="str">
        <f t="shared" si="39"/>
        <v>technology</v>
      </c>
      <c r="T443" s="15" t="str">
        <f t="shared" si="40"/>
        <v>wearables</v>
      </c>
    </row>
    <row r="444" spans="1:20" ht="17" x14ac:dyDescent="0.2">
      <c r="A444" s="6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s="15" t="str">
        <f t="shared" si="39"/>
        <v>theater</v>
      </c>
      <c r="T444" s="15" t="str">
        <f t="shared" si="40"/>
        <v>plays</v>
      </c>
    </row>
    <row r="445" spans="1:20" ht="17" hidden="1" x14ac:dyDescent="0.2">
      <c r="A445" s="6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s="15" t="str">
        <f t="shared" si="39"/>
        <v>theater</v>
      </c>
      <c r="T445" s="15" t="str">
        <f t="shared" si="40"/>
        <v>plays</v>
      </c>
    </row>
    <row r="446" spans="1:20" ht="17" x14ac:dyDescent="0.2">
      <c r="A446" s="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s="15" t="str">
        <f t="shared" si="39"/>
        <v>music</v>
      </c>
      <c r="T446" s="15" t="str">
        <f t="shared" si="40"/>
        <v>indie rock</v>
      </c>
    </row>
    <row r="447" spans="1:20" ht="34" x14ac:dyDescent="0.2">
      <c r="A447" s="6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36"/>
        <v>511.38095238095235</v>
      </c>
      <c r="G447" t="s">
        <v>20</v>
      </c>
      <c r="H447">
        <v>170</v>
      </c>
      <c r="I447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s="15" t="str">
        <f t="shared" si="39"/>
        <v>theater</v>
      </c>
      <c r="T447" s="15" t="str">
        <f t="shared" si="40"/>
        <v>plays</v>
      </c>
    </row>
    <row r="448" spans="1:20" ht="17" hidden="1" x14ac:dyDescent="0.2">
      <c r="A448" s="6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s="15" t="str">
        <f t="shared" si="39"/>
        <v>technology</v>
      </c>
      <c r="T448" s="15" t="str">
        <f t="shared" si="40"/>
        <v>wearables</v>
      </c>
    </row>
    <row r="449" spans="1:20" ht="34" hidden="1" x14ac:dyDescent="0.2">
      <c r="A449" s="6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s="15" t="str">
        <f t="shared" si="39"/>
        <v>film &amp; video</v>
      </c>
      <c r="T449" s="15" t="str">
        <f t="shared" si="40"/>
        <v>television</v>
      </c>
    </row>
    <row r="450" spans="1:20" ht="17" hidden="1" x14ac:dyDescent="0.2">
      <c r="A450" s="6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36"/>
        <v>50.482758620689658</v>
      </c>
      <c r="G450" t="s">
        <v>14</v>
      </c>
      <c r="H450">
        <v>605</v>
      </c>
      <c r="I450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s="15" t="str">
        <f t="shared" si="39"/>
        <v>games</v>
      </c>
      <c r="T450" s="15" t="str">
        <f t="shared" si="40"/>
        <v>video games</v>
      </c>
    </row>
    <row r="451" spans="1:20" ht="17" x14ac:dyDescent="0.2">
      <c r="A451" s="6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42">(E451/D451)*100</f>
        <v>967</v>
      </c>
      <c r="G451" t="s">
        <v>20</v>
      </c>
      <c r="H451">
        <v>86</v>
      </c>
      <c r="I451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s="15" t="str">
        <f t="shared" ref="S451:S514" si="45">LEFT(R451,FIND("/",R451)-1)</f>
        <v>games</v>
      </c>
      <c r="T451" s="15" t="str">
        <f t="shared" ref="T451:T514" si="46">RIGHT(R451,LEN(R451)-FIND("/",R451))</f>
        <v>video games</v>
      </c>
    </row>
    <row r="452" spans="1:20" ht="17" hidden="1" x14ac:dyDescent="0.2">
      <c r="A452" s="6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s="15" t="str">
        <f t="shared" si="45"/>
        <v>film &amp; video</v>
      </c>
      <c r="T452" s="15" t="str">
        <f t="shared" si="46"/>
        <v>animation</v>
      </c>
    </row>
    <row r="453" spans="1:20" ht="17" x14ac:dyDescent="0.2">
      <c r="A453" s="6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42"/>
        <v>122.84501347708894</v>
      </c>
      <c r="G453" t="s">
        <v>20</v>
      </c>
      <c r="H453">
        <v>6286</v>
      </c>
      <c r="I453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s="15" t="str">
        <f t="shared" si="45"/>
        <v>music</v>
      </c>
      <c r="T453" s="15" t="str">
        <f t="shared" si="46"/>
        <v>rock</v>
      </c>
    </row>
    <row r="454" spans="1:20" ht="34" hidden="1" x14ac:dyDescent="0.2">
      <c r="A454" s="6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s="15" t="str">
        <f t="shared" si="45"/>
        <v>film &amp; video</v>
      </c>
      <c r="T454" s="15" t="str">
        <f t="shared" si="46"/>
        <v>drama</v>
      </c>
    </row>
    <row r="455" spans="1:20" ht="34" hidden="1" x14ac:dyDescent="0.2">
      <c r="A455" s="6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s="15" t="str">
        <f t="shared" si="45"/>
        <v>film &amp; video</v>
      </c>
      <c r="T455" s="15" t="str">
        <f t="shared" si="46"/>
        <v>science fiction</v>
      </c>
    </row>
    <row r="456" spans="1:20" ht="17" hidden="1" x14ac:dyDescent="0.2">
      <c r="A456" s="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42"/>
        <v>44.074999999999996</v>
      </c>
      <c r="G456" t="s">
        <v>14</v>
      </c>
      <c r="H456">
        <v>39</v>
      </c>
      <c r="I45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s="15" t="str">
        <f t="shared" si="45"/>
        <v>film &amp; video</v>
      </c>
      <c r="T456" s="15" t="str">
        <f t="shared" si="46"/>
        <v>drama</v>
      </c>
    </row>
    <row r="457" spans="1:20" ht="17" x14ac:dyDescent="0.2">
      <c r="A457" s="6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s="15" t="str">
        <f t="shared" si="45"/>
        <v>theater</v>
      </c>
      <c r="T457" s="15" t="str">
        <f t="shared" si="46"/>
        <v>plays</v>
      </c>
    </row>
    <row r="458" spans="1:20" ht="34" x14ac:dyDescent="0.2">
      <c r="A458" s="6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s="15" t="str">
        <f t="shared" si="45"/>
        <v>music</v>
      </c>
      <c r="T458" s="15" t="str">
        <f t="shared" si="46"/>
        <v>indie rock</v>
      </c>
    </row>
    <row r="459" spans="1:20" ht="17" hidden="1" x14ac:dyDescent="0.2">
      <c r="A459" s="6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42"/>
        <v>26.640000000000004</v>
      </c>
      <c r="G459" t="s">
        <v>14</v>
      </c>
      <c r="H459">
        <v>46</v>
      </c>
      <c r="I459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s="15" t="str">
        <f t="shared" si="45"/>
        <v>theater</v>
      </c>
      <c r="T459" s="15" t="str">
        <f t="shared" si="46"/>
        <v>plays</v>
      </c>
    </row>
    <row r="460" spans="1:20" ht="17" x14ac:dyDescent="0.2">
      <c r="A460" s="6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s="15" t="str">
        <f t="shared" si="45"/>
        <v>theater</v>
      </c>
      <c r="T460" s="15" t="str">
        <f t="shared" si="46"/>
        <v>plays</v>
      </c>
    </row>
    <row r="461" spans="1:20" ht="17" hidden="1" x14ac:dyDescent="0.2">
      <c r="A461" s="6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s="15" t="str">
        <f t="shared" si="45"/>
        <v>film &amp; video</v>
      </c>
      <c r="T461" s="15" t="str">
        <f t="shared" si="46"/>
        <v>documentary</v>
      </c>
    </row>
    <row r="462" spans="1:20" ht="17" x14ac:dyDescent="0.2">
      <c r="A462" s="6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s="15" t="str">
        <f t="shared" si="45"/>
        <v>theater</v>
      </c>
      <c r="T462" s="15" t="str">
        <f t="shared" si="46"/>
        <v>plays</v>
      </c>
    </row>
    <row r="463" spans="1:20" ht="17" x14ac:dyDescent="0.2">
      <c r="A463" s="6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s="15" t="str">
        <f t="shared" si="45"/>
        <v>film &amp; video</v>
      </c>
      <c r="T463" s="15" t="str">
        <f t="shared" si="46"/>
        <v>drama</v>
      </c>
    </row>
    <row r="464" spans="1:20" ht="17" hidden="1" x14ac:dyDescent="0.2">
      <c r="A464" s="6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42"/>
        <v>30.57944915254237</v>
      </c>
      <c r="G464" t="s">
        <v>14</v>
      </c>
      <c r="H464">
        <v>535</v>
      </c>
      <c r="I46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s="15" t="str">
        <f t="shared" si="45"/>
        <v>games</v>
      </c>
      <c r="T464" s="15" t="str">
        <f t="shared" si="46"/>
        <v>mobile games</v>
      </c>
    </row>
    <row r="465" spans="1:20" ht="34" x14ac:dyDescent="0.2">
      <c r="A465" s="6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s="15" t="str">
        <f t="shared" si="45"/>
        <v>film &amp; video</v>
      </c>
      <c r="T465" s="15" t="str">
        <f t="shared" si="46"/>
        <v>animation</v>
      </c>
    </row>
    <row r="466" spans="1:20" ht="17" x14ac:dyDescent="0.2">
      <c r="A466" s="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s="15" t="str">
        <f t="shared" si="45"/>
        <v>theater</v>
      </c>
      <c r="T466" s="15" t="str">
        <f t="shared" si="46"/>
        <v>plays</v>
      </c>
    </row>
    <row r="467" spans="1:20" ht="17" x14ac:dyDescent="0.2">
      <c r="A467" s="6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s="15" t="str">
        <f t="shared" si="45"/>
        <v>publishing</v>
      </c>
      <c r="T467" s="15" t="str">
        <f t="shared" si="46"/>
        <v>translations</v>
      </c>
    </row>
    <row r="468" spans="1:20" ht="17" x14ac:dyDescent="0.2">
      <c r="A468" s="6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s="15" t="str">
        <f t="shared" si="45"/>
        <v>technology</v>
      </c>
      <c r="T468" s="15" t="str">
        <f t="shared" si="46"/>
        <v>wearables</v>
      </c>
    </row>
    <row r="469" spans="1:20" ht="34" x14ac:dyDescent="0.2">
      <c r="A469" s="6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42"/>
        <v>575.21428571428578</v>
      </c>
      <c r="G469" t="s">
        <v>20</v>
      </c>
      <c r="H469">
        <v>139</v>
      </c>
      <c r="I469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s="15" t="str">
        <f t="shared" si="45"/>
        <v>technology</v>
      </c>
      <c r="T469" s="15" t="str">
        <f t="shared" si="46"/>
        <v>web</v>
      </c>
    </row>
    <row r="470" spans="1:20" ht="17" hidden="1" x14ac:dyDescent="0.2">
      <c r="A470" s="6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s="15" t="str">
        <f t="shared" si="45"/>
        <v>theater</v>
      </c>
      <c r="T470" s="15" t="str">
        <f t="shared" si="46"/>
        <v>plays</v>
      </c>
    </row>
    <row r="471" spans="1:20" ht="17" x14ac:dyDescent="0.2">
      <c r="A471" s="6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42"/>
        <v>184.42857142857144</v>
      </c>
      <c r="G471" t="s">
        <v>20</v>
      </c>
      <c r="H471">
        <v>159</v>
      </c>
      <c r="I471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s="15" t="str">
        <f t="shared" si="45"/>
        <v>film &amp; video</v>
      </c>
      <c r="T471" s="15" t="str">
        <f t="shared" si="46"/>
        <v>drama</v>
      </c>
    </row>
    <row r="472" spans="1:20" ht="17" x14ac:dyDescent="0.2">
      <c r="A472" s="6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s="15" t="str">
        <f t="shared" si="45"/>
        <v>technology</v>
      </c>
      <c r="T472" s="15" t="str">
        <f t="shared" si="46"/>
        <v>wearables</v>
      </c>
    </row>
    <row r="473" spans="1:20" ht="17" x14ac:dyDescent="0.2">
      <c r="A473" s="6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s="15" t="str">
        <f t="shared" si="45"/>
        <v>food</v>
      </c>
      <c r="T473" s="15" t="str">
        <f t="shared" si="46"/>
        <v>food trucks</v>
      </c>
    </row>
    <row r="474" spans="1:20" ht="34" hidden="1" x14ac:dyDescent="0.2">
      <c r="A474" s="6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s="15" t="str">
        <f t="shared" si="45"/>
        <v>music</v>
      </c>
      <c r="T474" s="15" t="str">
        <f t="shared" si="46"/>
        <v>rock</v>
      </c>
    </row>
    <row r="475" spans="1:20" ht="17" x14ac:dyDescent="0.2">
      <c r="A475" s="6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42"/>
        <v>178.14000000000001</v>
      </c>
      <c r="G475" t="s">
        <v>20</v>
      </c>
      <c r="H475">
        <v>106</v>
      </c>
      <c r="I47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s="15" t="str">
        <f t="shared" si="45"/>
        <v>music</v>
      </c>
      <c r="T475" s="15" t="str">
        <f t="shared" si="46"/>
        <v>electric music</v>
      </c>
    </row>
    <row r="476" spans="1:20" ht="17" x14ac:dyDescent="0.2">
      <c r="A476" s="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s="15" t="str">
        <f t="shared" si="45"/>
        <v>film &amp; video</v>
      </c>
      <c r="T476" s="15" t="str">
        <f t="shared" si="46"/>
        <v>television</v>
      </c>
    </row>
    <row r="477" spans="1:20" ht="34" x14ac:dyDescent="0.2">
      <c r="A477" s="6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42"/>
        <v>113.94594594594594</v>
      </c>
      <c r="G477" t="s">
        <v>20</v>
      </c>
      <c r="H477">
        <v>211</v>
      </c>
      <c r="I477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s="15" t="str">
        <f t="shared" si="45"/>
        <v>publishing</v>
      </c>
      <c r="T477" s="15" t="str">
        <f t="shared" si="46"/>
        <v>translations</v>
      </c>
    </row>
    <row r="478" spans="1:20" ht="34" hidden="1" x14ac:dyDescent="0.2">
      <c r="A478" s="6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42"/>
        <v>29.828720626631856</v>
      </c>
      <c r="G478" t="s">
        <v>14</v>
      </c>
      <c r="H478">
        <v>1120</v>
      </c>
      <c r="I478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s="15" t="str">
        <f t="shared" si="45"/>
        <v>publishing</v>
      </c>
      <c r="T478" s="15" t="str">
        <f t="shared" si="46"/>
        <v>fiction</v>
      </c>
    </row>
    <row r="479" spans="1:20" ht="17" hidden="1" x14ac:dyDescent="0.2">
      <c r="A479" s="6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42"/>
        <v>54.270588235294113</v>
      </c>
      <c r="G479" t="s">
        <v>14</v>
      </c>
      <c r="H479">
        <v>113</v>
      </c>
      <c r="I479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s="15" t="str">
        <f t="shared" si="45"/>
        <v>film &amp; video</v>
      </c>
      <c r="T479" s="15" t="str">
        <f t="shared" si="46"/>
        <v>science fiction</v>
      </c>
    </row>
    <row r="480" spans="1:20" ht="17" x14ac:dyDescent="0.2">
      <c r="A480" s="6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s="15" t="str">
        <f t="shared" si="45"/>
        <v>technology</v>
      </c>
      <c r="T480" s="15" t="str">
        <f t="shared" si="46"/>
        <v>wearables</v>
      </c>
    </row>
    <row r="481" spans="1:20" ht="17" x14ac:dyDescent="0.2">
      <c r="A481" s="6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s="15" t="str">
        <f t="shared" si="45"/>
        <v>food</v>
      </c>
      <c r="T481" s="15" t="str">
        <f t="shared" si="46"/>
        <v>food trucks</v>
      </c>
    </row>
    <row r="482" spans="1:20" ht="17" x14ac:dyDescent="0.2">
      <c r="A482" s="6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42"/>
        <v>100.65116279069768</v>
      </c>
      <c r="G482" t="s">
        <v>20</v>
      </c>
      <c r="H482">
        <v>87</v>
      </c>
      <c r="I482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s="15" t="str">
        <f t="shared" si="45"/>
        <v>photography</v>
      </c>
      <c r="T482" s="15" t="str">
        <f t="shared" si="46"/>
        <v>photography books</v>
      </c>
    </row>
    <row r="483" spans="1:20" ht="34" hidden="1" x14ac:dyDescent="0.2">
      <c r="A483" s="6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s="15" t="str">
        <f t="shared" si="45"/>
        <v>theater</v>
      </c>
      <c r="T483" s="15" t="str">
        <f t="shared" si="46"/>
        <v>plays</v>
      </c>
    </row>
    <row r="484" spans="1:20" ht="34" hidden="1" x14ac:dyDescent="0.2">
      <c r="A484" s="6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s="15" t="str">
        <f t="shared" si="45"/>
        <v>publishing</v>
      </c>
      <c r="T484" s="15" t="str">
        <f t="shared" si="46"/>
        <v>fiction</v>
      </c>
    </row>
    <row r="485" spans="1:20" ht="17" hidden="1" x14ac:dyDescent="0.2">
      <c r="A485" s="6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s="15" t="str">
        <f t="shared" si="45"/>
        <v>theater</v>
      </c>
      <c r="T485" s="15" t="str">
        <f t="shared" si="46"/>
        <v>plays</v>
      </c>
    </row>
    <row r="486" spans="1:20" ht="17" x14ac:dyDescent="0.2">
      <c r="A486" s="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s="15" t="str">
        <f t="shared" si="45"/>
        <v>food</v>
      </c>
      <c r="T486" s="15" t="str">
        <f t="shared" si="46"/>
        <v>food trucks</v>
      </c>
    </row>
    <row r="487" spans="1:20" ht="34" hidden="1" x14ac:dyDescent="0.2">
      <c r="A487" s="6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s="15" t="str">
        <f t="shared" si="45"/>
        <v>theater</v>
      </c>
      <c r="T487" s="15" t="str">
        <f t="shared" si="46"/>
        <v>plays</v>
      </c>
    </row>
    <row r="488" spans="1:20" ht="34" hidden="1" x14ac:dyDescent="0.2">
      <c r="A488" s="6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s="15" t="str">
        <f t="shared" si="45"/>
        <v>publishing</v>
      </c>
      <c r="T488" s="15" t="str">
        <f t="shared" si="46"/>
        <v>translations</v>
      </c>
    </row>
    <row r="489" spans="1:20" ht="17" x14ac:dyDescent="0.2">
      <c r="A489" s="6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s="15" t="str">
        <f t="shared" si="45"/>
        <v>theater</v>
      </c>
      <c r="T489" s="15" t="str">
        <f t="shared" si="46"/>
        <v>plays</v>
      </c>
    </row>
    <row r="490" spans="1:20" ht="17" x14ac:dyDescent="0.2">
      <c r="A490" s="6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s="15" t="str">
        <f t="shared" si="45"/>
        <v>theater</v>
      </c>
      <c r="T490" s="15" t="str">
        <f t="shared" si="46"/>
        <v>plays</v>
      </c>
    </row>
    <row r="491" spans="1:20" ht="17" x14ac:dyDescent="0.2">
      <c r="A491" s="6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42"/>
        <v>101.5108695652174</v>
      </c>
      <c r="G491" t="s">
        <v>20</v>
      </c>
      <c r="H491">
        <v>85</v>
      </c>
      <c r="I491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s="15" t="str">
        <f t="shared" si="45"/>
        <v>technology</v>
      </c>
      <c r="T491" s="15" t="str">
        <f t="shared" si="46"/>
        <v>wearables</v>
      </c>
    </row>
    <row r="492" spans="1:20" ht="17" x14ac:dyDescent="0.2">
      <c r="A492" s="6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s="15" t="str">
        <f t="shared" si="45"/>
        <v>journalism</v>
      </c>
      <c r="T492" s="15" t="str">
        <f t="shared" si="46"/>
        <v>audio</v>
      </c>
    </row>
    <row r="493" spans="1:20" ht="34" x14ac:dyDescent="0.2">
      <c r="A493" s="6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42"/>
        <v>305.34683098591546</v>
      </c>
      <c r="G493" t="s">
        <v>20</v>
      </c>
      <c r="H493">
        <v>2443</v>
      </c>
      <c r="I493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s="15" t="str">
        <f t="shared" si="45"/>
        <v>food</v>
      </c>
      <c r="T493" s="15" t="str">
        <f t="shared" si="46"/>
        <v>food trucks</v>
      </c>
    </row>
    <row r="494" spans="1:20" ht="17" hidden="1" x14ac:dyDescent="0.2">
      <c r="A494" s="6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42"/>
        <v>23.995287958115181</v>
      </c>
      <c r="G494" t="s">
        <v>74</v>
      </c>
      <c r="H494">
        <v>595</v>
      </c>
      <c r="I49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s="15" t="str">
        <f t="shared" si="45"/>
        <v>film &amp; video</v>
      </c>
      <c r="T494" s="15" t="str">
        <f t="shared" si="46"/>
        <v>shorts</v>
      </c>
    </row>
    <row r="495" spans="1:20" ht="17" x14ac:dyDescent="0.2">
      <c r="A495" s="6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42"/>
        <v>723.77777777777771</v>
      </c>
      <c r="G495" t="s">
        <v>20</v>
      </c>
      <c r="H495">
        <v>64</v>
      </c>
      <c r="I49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s="15" t="str">
        <f t="shared" si="45"/>
        <v>photography</v>
      </c>
      <c r="T495" s="15" t="str">
        <f t="shared" si="46"/>
        <v>photography books</v>
      </c>
    </row>
    <row r="496" spans="1:20" ht="17" x14ac:dyDescent="0.2">
      <c r="A496" s="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s="15" t="str">
        <f t="shared" si="45"/>
        <v>technology</v>
      </c>
      <c r="T496" s="15" t="str">
        <f t="shared" si="46"/>
        <v>wearables</v>
      </c>
    </row>
    <row r="497" spans="1:20" ht="17" x14ac:dyDescent="0.2">
      <c r="A497" s="6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42"/>
        <v>414.49999999999994</v>
      </c>
      <c r="G497" t="s">
        <v>20</v>
      </c>
      <c r="H497">
        <v>195</v>
      </c>
      <c r="I497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s="15" t="str">
        <f t="shared" si="45"/>
        <v>theater</v>
      </c>
      <c r="T497" s="15" t="str">
        <f t="shared" si="46"/>
        <v>plays</v>
      </c>
    </row>
    <row r="498" spans="1:20" ht="17" hidden="1" x14ac:dyDescent="0.2">
      <c r="A498" s="6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s="15" t="str">
        <f t="shared" si="45"/>
        <v>film &amp; video</v>
      </c>
      <c r="T498" s="15" t="str">
        <f t="shared" si="46"/>
        <v>animation</v>
      </c>
    </row>
    <row r="499" spans="1:20" ht="17" hidden="1" x14ac:dyDescent="0.2">
      <c r="A499" s="6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42"/>
        <v>34.173469387755098</v>
      </c>
      <c r="G499" t="s">
        <v>14</v>
      </c>
      <c r="H499">
        <v>120</v>
      </c>
      <c r="I499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s="15" t="str">
        <f t="shared" si="45"/>
        <v>technology</v>
      </c>
      <c r="T499" s="15" t="str">
        <f t="shared" si="46"/>
        <v>wearables</v>
      </c>
    </row>
    <row r="500" spans="1:20" ht="17" hidden="1" x14ac:dyDescent="0.2">
      <c r="A500" s="6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s="15" t="str">
        <f t="shared" si="45"/>
        <v>technology</v>
      </c>
      <c r="T500" s="15" t="str">
        <f t="shared" si="46"/>
        <v>web</v>
      </c>
    </row>
    <row r="501" spans="1:20" ht="34" hidden="1" x14ac:dyDescent="0.2">
      <c r="A501" s="6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s="15" t="str">
        <f t="shared" si="45"/>
        <v>film &amp; video</v>
      </c>
      <c r="T501" s="15" t="str">
        <f t="shared" si="46"/>
        <v>documentary</v>
      </c>
    </row>
    <row r="502" spans="1:20" ht="17" hidden="1" x14ac:dyDescent="0.2">
      <c r="A502" s="6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s="15" t="str">
        <f t="shared" si="45"/>
        <v>theater</v>
      </c>
      <c r="T502" s="15" t="str">
        <f t="shared" si="46"/>
        <v>plays</v>
      </c>
    </row>
    <row r="503" spans="1:20" ht="17" hidden="1" x14ac:dyDescent="0.2">
      <c r="A503" s="6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42"/>
        <v>70.145182291666657</v>
      </c>
      <c r="G503" t="s">
        <v>14</v>
      </c>
      <c r="H503">
        <v>1796</v>
      </c>
      <c r="I503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s="15" t="str">
        <f t="shared" si="45"/>
        <v>film &amp; video</v>
      </c>
      <c r="T503" s="15" t="str">
        <f t="shared" si="46"/>
        <v>documentary</v>
      </c>
    </row>
    <row r="504" spans="1:20" ht="17" x14ac:dyDescent="0.2">
      <c r="A504" s="6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s="15" t="str">
        <f t="shared" si="45"/>
        <v>games</v>
      </c>
      <c r="T504" s="15" t="str">
        <f t="shared" si="46"/>
        <v>video games</v>
      </c>
    </row>
    <row r="505" spans="1:20" ht="34" x14ac:dyDescent="0.2">
      <c r="A505" s="6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42"/>
        <v>180.32549019607845</v>
      </c>
      <c r="G505" t="s">
        <v>20</v>
      </c>
      <c r="H505">
        <v>460</v>
      </c>
      <c r="I50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s="15" t="str">
        <f t="shared" si="45"/>
        <v>film &amp; video</v>
      </c>
      <c r="T505" s="15" t="str">
        <f t="shared" si="46"/>
        <v>drama</v>
      </c>
    </row>
    <row r="506" spans="1:20" ht="17" hidden="1" x14ac:dyDescent="0.2">
      <c r="A506" s="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42"/>
        <v>92.320000000000007</v>
      </c>
      <c r="G506" t="s">
        <v>14</v>
      </c>
      <c r="H506">
        <v>62</v>
      </c>
      <c r="I50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s="15" t="str">
        <f t="shared" si="45"/>
        <v>music</v>
      </c>
      <c r="T506" s="15" t="str">
        <f t="shared" si="46"/>
        <v>rock</v>
      </c>
    </row>
    <row r="507" spans="1:20" ht="17" hidden="1" x14ac:dyDescent="0.2">
      <c r="A507" s="6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42"/>
        <v>13.901001112347053</v>
      </c>
      <c r="G507" t="s">
        <v>14</v>
      </c>
      <c r="H507">
        <v>347</v>
      </c>
      <c r="I507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s="15" t="str">
        <f t="shared" si="45"/>
        <v>publishing</v>
      </c>
      <c r="T507" s="15" t="str">
        <f t="shared" si="46"/>
        <v>radio &amp; podcasts</v>
      </c>
    </row>
    <row r="508" spans="1:20" ht="17" x14ac:dyDescent="0.2">
      <c r="A508" s="6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42"/>
        <v>927.07777777777767</v>
      </c>
      <c r="G508" t="s">
        <v>20</v>
      </c>
      <c r="H508">
        <v>2528</v>
      </c>
      <c r="I508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s="15" t="str">
        <f t="shared" si="45"/>
        <v>theater</v>
      </c>
      <c r="T508" s="15" t="str">
        <f t="shared" si="46"/>
        <v>plays</v>
      </c>
    </row>
    <row r="509" spans="1:20" ht="34" hidden="1" x14ac:dyDescent="0.2">
      <c r="A509" s="6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42"/>
        <v>39.857142857142861</v>
      </c>
      <c r="G509" t="s">
        <v>14</v>
      </c>
      <c r="H509">
        <v>19</v>
      </c>
      <c r="I509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s="15" t="str">
        <f t="shared" si="45"/>
        <v>technology</v>
      </c>
      <c r="T509" s="15" t="str">
        <f t="shared" si="46"/>
        <v>web</v>
      </c>
    </row>
    <row r="510" spans="1:20" ht="17" x14ac:dyDescent="0.2">
      <c r="A510" s="6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s="15" t="str">
        <f t="shared" si="45"/>
        <v>theater</v>
      </c>
      <c r="T510" s="15" t="str">
        <f t="shared" si="46"/>
        <v>plays</v>
      </c>
    </row>
    <row r="511" spans="1:20" ht="17" hidden="1" x14ac:dyDescent="0.2">
      <c r="A511" s="6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s="15" t="str">
        <f t="shared" si="45"/>
        <v>theater</v>
      </c>
      <c r="T511" s="15" t="str">
        <f t="shared" si="46"/>
        <v>plays</v>
      </c>
    </row>
    <row r="512" spans="1:20" ht="17" x14ac:dyDescent="0.2">
      <c r="A512" s="6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42"/>
        <v>119.08974358974358</v>
      </c>
      <c r="G512" t="s">
        <v>20</v>
      </c>
      <c r="H512">
        <v>131</v>
      </c>
      <c r="I512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s="15" t="str">
        <f t="shared" si="45"/>
        <v>film &amp; video</v>
      </c>
      <c r="T512" s="15" t="str">
        <f t="shared" si="46"/>
        <v>drama</v>
      </c>
    </row>
    <row r="513" spans="1:20" ht="17" hidden="1" x14ac:dyDescent="0.2">
      <c r="A513" s="6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s="15" t="str">
        <f t="shared" si="45"/>
        <v>theater</v>
      </c>
      <c r="T513" s="15" t="str">
        <f t="shared" si="46"/>
        <v>plays</v>
      </c>
    </row>
    <row r="514" spans="1:20" ht="17" x14ac:dyDescent="0.2">
      <c r="A514" s="6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42"/>
        <v>139.31868131868131</v>
      </c>
      <c r="G514" t="s">
        <v>20</v>
      </c>
      <c r="H514">
        <v>239</v>
      </c>
      <c r="I51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s="15" t="str">
        <f t="shared" si="45"/>
        <v>games</v>
      </c>
      <c r="T514" s="15" t="str">
        <f t="shared" si="46"/>
        <v>video games</v>
      </c>
    </row>
    <row r="515" spans="1:20" ht="17" hidden="1" x14ac:dyDescent="0.2">
      <c r="A515" s="6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48">(E515/D515)*100</f>
        <v>39.277108433734945</v>
      </c>
      <c r="G515" t="s">
        <v>74</v>
      </c>
      <c r="H515">
        <v>35</v>
      </c>
      <c r="I51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s="15" t="str">
        <f t="shared" ref="S515:S578" si="51">LEFT(R515,FIND("/",R515)-1)</f>
        <v>film &amp; video</v>
      </c>
      <c r="T515" s="15" t="str">
        <f t="shared" ref="T515:T578" si="52">RIGHT(R515,LEN(R515)-FIND("/",R515))</f>
        <v>television</v>
      </c>
    </row>
    <row r="516" spans="1:20" ht="17" hidden="1" x14ac:dyDescent="0.2">
      <c r="A516" s="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48"/>
        <v>22.439077144917089</v>
      </c>
      <c r="G516" t="s">
        <v>74</v>
      </c>
      <c r="H516">
        <v>528</v>
      </c>
      <c r="I51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s="15" t="str">
        <f t="shared" si="51"/>
        <v>music</v>
      </c>
      <c r="T516" s="15" t="str">
        <f t="shared" si="52"/>
        <v>rock</v>
      </c>
    </row>
    <row r="517" spans="1:20" ht="17" hidden="1" x14ac:dyDescent="0.2">
      <c r="A517" s="6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s="15" t="str">
        <f t="shared" si="51"/>
        <v>theater</v>
      </c>
      <c r="T517" s="15" t="str">
        <f t="shared" si="52"/>
        <v>plays</v>
      </c>
    </row>
    <row r="518" spans="1:20" ht="17" hidden="1" x14ac:dyDescent="0.2">
      <c r="A518" s="6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s="15" t="str">
        <f t="shared" si="51"/>
        <v>publishing</v>
      </c>
      <c r="T518" s="15" t="str">
        <f t="shared" si="52"/>
        <v>nonfiction</v>
      </c>
    </row>
    <row r="519" spans="1:20" ht="17" x14ac:dyDescent="0.2">
      <c r="A519" s="6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48"/>
        <v>112.00000000000001</v>
      </c>
      <c r="G519" t="s">
        <v>20</v>
      </c>
      <c r="H519">
        <v>78</v>
      </c>
      <c r="I519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s="15" t="str">
        <f t="shared" si="51"/>
        <v>food</v>
      </c>
      <c r="T519" s="15" t="str">
        <f t="shared" si="52"/>
        <v>food trucks</v>
      </c>
    </row>
    <row r="520" spans="1:20" ht="34" hidden="1" x14ac:dyDescent="0.2">
      <c r="A520" s="6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s="15" t="str">
        <f t="shared" si="51"/>
        <v>film &amp; video</v>
      </c>
      <c r="T520" s="15" t="str">
        <f t="shared" si="52"/>
        <v>animation</v>
      </c>
    </row>
    <row r="521" spans="1:20" ht="17" x14ac:dyDescent="0.2">
      <c r="A521" s="6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48"/>
        <v>101.74563871693867</v>
      </c>
      <c r="G521" t="s">
        <v>20</v>
      </c>
      <c r="H521">
        <v>1773</v>
      </c>
      <c r="I521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s="15" t="str">
        <f t="shared" si="51"/>
        <v>music</v>
      </c>
      <c r="T521" s="15" t="str">
        <f t="shared" si="52"/>
        <v>rock</v>
      </c>
    </row>
    <row r="522" spans="1:20" ht="17" x14ac:dyDescent="0.2">
      <c r="A522" s="6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s="15" t="str">
        <f t="shared" si="51"/>
        <v>theater</v>
      </c>
      <c r="T522" s="15" t="str">
        <f t="shared" si="52"/>
        <v>plays</v>
      </c>
    </row>
    <row r="523" spans="1:20" ht="17" x14ac:dyDescent="0.2">
      <c r="A523" s="6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s="15" t="str">
        <f t="shared" si="51"/>
        <v>film &amp; video</v>
      </c>
      <c r="T523" s="15" t="str">
        <f t="shared" si="52"/>
        <v>drama</v>
      </c>
    </row>
    <row r="524" spans="1:20" ht="34" hidden="1" x14ac:dyDescent="0.2">
      <c r="A524" s="6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s="15" t="str">
        <f t="shared" si="51"/>
        <v>film &amp; video</v>
      </c>
      <c r="T524" s="15" t="str">
        <f t="shared" si="52"/>
        <v>shorts</v>
      </c>
    </row>
    <row r="525" spans="1:20" ht="17" x14ac:dyDescent="0.2">
      <c r="A525" s="6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48"/>
        <v>700.33333333333326</v>
      </c>
      <c r="G525" t="s">
        <v>20</v>
      </c>
      <c r="H525">
        <v>89</v>
      </c>
      <c r="I52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s="15" t="str">
        <f t="shared" si="51"/>
        <v>film &amp; video</v>
      </c>
      <c r="T525" s="15" t="str">
        <f t="shared" si="52"/>
        <v>shorts</v>
      </c>
    </row>
    <row r="526" spans="1:20" ht="17" hidden="1" x14ac:dyDescent="0.2">
      <c r="A526" s="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48"/>
        <v>83.904860392967933</v>
      </c>
      <c r="G526" t="s">
        <v>14</v>
      </c>
      <c r="H526">
        <v>1979</v>
      </c>
      <c r="I52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s="15" t="str">
        <f t="shared" si="51"/>
        <v>theater</v>
      </c>
      <c r="T526" s="15" t="str">
        <f t="shared" si="52"/>
        <v>plays</v>
      </c>
    </row>
    <row r="527" spans="1:20" ht="34" hidden="1" x14ac:dyDescent="0.2">
      <c r="A527" s="6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s="15" t="str">
        <f t="shared" si="51"/>
        <v>technology</v>
      </c>
      <c r="T527" s="15" t="str">
        <f t="shared" si="52"/>
        <v>wearables</v>
      </c>
    </row>
    <row r="528" spans="1:20" ht="34" x14ac:dyDescent="0.2">
      <c r="A528" s="6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s="15" t="str">
        <f t="shared" si="51"/>
        <v>theater</v>
      </c>
      <c r="T528" s="15" t="str">
        <f t="shared" si="52"/>
        <v>plays</v>
      </c>
    </row>
    <row r="529" spans="1:20" ht="17" hidden="1" x14ac:dyDescent="0.2">
      <c r="A529" s="6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s="15" t="str">
        <f t="shared" si="51"/>
        <v>film &amp; video</v>
      </c>
      <c r="T529" s="15" t="str">
        <f t="shared" si="52"/>
        <v>animation</v>
      </c>
    </row>
    <row r="530" spans="1:20" ht="17" hidden="1" x14ac:dyDescent="0.2">
      <c r="A530" s="6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48"/>
        <v>80.300000000000011</v>
      </c>
      <c r="G530" t="s">
        <v>14</v>
      </c>
      <c r="H530">
        <v>80</v>
      </c>
      <c r="I530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s="15" t="str">
        <f t="shared" si="51"/>
        <v>music</v>
      </c>
      <c r="T530" s="15" t="str">
        <f t="shared" si="52"/>
        <v>indie rock</v>
      </c>
    </row>
    <row r="531" spans="1:20" ht="17" hidden="1" x14ac:dyDescent="0.2">
      <c r="A531" s="6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48"/>
        <v>11.254901960784313</v>
      </c>
      <c r="G531" t="s">
        <v>14</v>
      </c>
      <c r="H531">
        <v>9</v>
      </c>
      <c r="I531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s="15" t="str">
        <f t="shared" si="51"/>
        <v>games</v>
      </c>
      <c r="T531" s="15" t="str">
        <f t="shared" si="52"/>
        <v>video games</v>
      </c>
    </row>
    <row r="532" spans="1:20" ht="34" hidden="1" x14ac:dyDescent="0.2">
      <c r="A532" s="6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s="15" t="str">
        <f t="shared" si="51"/>
        <v>publishing</v>
      </c>
      <c r="T532" s="15" t="str">
        <f t="shared" si="52"/>
        <v>fiction</v>
      </c>
    </row>
    <row r="533" spans="1:20" ht="34" hidden="1" x14ac:dyDescent="0.2">
      <c r="A533" s="6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48"/>
        <v>95.521156936261391</v>
      </c>
      <c r="G533" t="s">
        <v>47</v>
      </c>
      <c r="H533">
        <v>3640</v>
      </c>
      <c r="I533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s="15" t="str">
        <f t="shared" si="51"/>
        <v>games</v>
      </c>
      <c r="T533" s="15" t="str">
        <f t="shared" si="52"/>
        <v>video games</v>
      </c>
    </row>
    <row r="534" spans="1:20" ht="17" x14ac:dyDescent="0.2">
      <c r="A534" s="6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48"/>
        <v>502.87499999999994</v>
      </c>
      <c r="G534" t="s">
        <v>20</v>
      </c>
      <c r="H534">
        <v>126</v>
      </c>
      <c r="I53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s="15" t="str">
        <f t="shared" si="51"/>
        <v>theater</v>
      </c>
      <c r="T534" s="15" t="str">
        <f t="shared" si="52"/>
        <v>plays</v>
      </c>
    </row>
    <row r="535" spans="1:20" ht="17" x14ac:dyDescent="0.2">
      <c r="A535" s="6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48"/>
        <v>159.24394463667818</v>
      </c>
      <c r="G535" t="s">
        <v>20</v>
      </c>
      <c r="H535">
        <v>2218</v>
      </c>
      <c r="I53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s="15" t="str">
        <f t="shared" si="51"/>
        <v>music</v>
      </c>
      <c r="T535" s="15" t="str">
        <f t="shared" si="52"/>
        <v>indie rock</v>
      </c>
    </row>
    <row r="536" spans="1:20" ht="17" hidden="1" x14ac:dyDescent="0.2">
      <c r="A536" s="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s="15" t="str">
        <f t="shared" si="51"/>
        <v>film &amp; video</v>
      </c>
      <c r="T536" s="15" t="str">
        <f t="shared" si="52"/>
        <v>drama</v>
      </c>
    </row>
    <row r="537" spans="1:20" ht="17" x14ac:dyDescent="0.2">
      <c r="A537" s="6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48"/>
        <v>482.03846153846149</v>
      </c>
      <c r="G537" t="s">
        <v>20</v>
      </c>
      <c r="H537">
        <v>202</v>
      </c>
      <c r="I537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s="15" t="str">
        <f t="shared" si="51"/>
        <v>theater</v>
      </c>
      <c r="T537" s="15" t="str">
        <f t="shared" si="52"/>
        <v>plays</v>
      </c>
    </row>
    <row r="538" spans="1:20" ht="17" x14ac:dyDescent="0.2">
      <c r="A538" s="6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s="15" t="str">
        <f t="shared" si="51"/>
        <v>publishing</v>
      </c>
      <c r="T538" s="15" t="str">
        <f t="shared" si="52"/>
        <v>fiction</v>
      </c>
    </row>
    <row r="539" spans="1:20" ht="17" x14ac:dyDescent="0.2">
      <c r="A539" s="6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48"/>
        <v>117.22156398104266</v>
      </c>
      <c r="G539" t="s">
        <v>20</v>
      </c>
      <c r="H539">
        <v>1052</v>
      </c>
      <c r="I539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s="15" t="str">
        <f t="shared" si="51"/>
        <v>film &amp; video</v>
      </c>
      <c r="T539" s="15" t="str">
        <f t="shared" si="52"/>
        <v>documentary</v>
      </c>
    </row>
    <row r="540" spans="1:20" ht="17" hidden="1" x14ac:dyDescent="0.2">
      <c r="A540" s="6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s="15" t="str">
        <f t="shared" si="51"/>
        <v>games</v>
      </c>
      <c r="T540" s="15" t="str">
        <f t="shared" si="52"/>
        <v>mobile games</v>
      </c>
    </row>
    <row r="541" spans="1:20" ht="17" hidden="1" x14ac:dyDescent="0.2">
      <c r="A541" s="6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48"/>
        <v>72.653061224489804</v>
      </c>
      <c r="G541" t="s">
        <v>14</v>
      </c>
      <c r="H541">
        <v>77</v>
      </c>
      <c r="I541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s="15" t="str">
        <f t="shared" si="51"/>
        <v>food</v>
      </c>
      <c r="T541" s="15" t="str">
        <f t="shared" si="52"/>
        <v>food trucks</v>
      </c>
    </row>
    <row r="542" spans="1:20" ht="17" x14ac:dyDescent="0.2">
      <c r="A542" s="6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s="15" t="str">
        <f t="shared" si="51"/>
        <v>photography</v>
      </c>
      <c r="T542" s="15" t="str">
        <f t="shared" si="52"/>
        <v>photography books</v>
      </c>
    </row>
    <row r="543" spans="1:20" ht="17" hidden="1" x14ac:dyDescent="0.2">
      <c r="A543" s="6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s="15" t="str">
        <f t="shared" si="51"/>
        <v>games</v>
      </c>
      <c r="T543" s="15" t="str">
        <f t="shared" si="52"/>
        <v>mobile games</v>
      </c>
    </row>
    <row r="544" spans="1:20" ht="17" hidden="1" x14ac:dyDescent="0.2">
      <c r="A544" s="6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s="15" t="str">
        <f t="shared" si="51"/>
        <v>music</v>
      </c>
      <c r="T544" s="15" t="str">
        <f t="shared" si="52"/>
        <v>indie rock</v>
      </c>
    </row>
    <row r="545" spans="1:20" ht="17" hidden="1" x14ac:dyDescent="0.2">
      <c r="A545" s="6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s="15" t="str">
        <f t="shared" si="51"/>
        <v>games</v>
      </c>
      <c r="T545" s="15" t="str">
        <f t="shared" si="52"/>
        <v>video games</v>
      </c>
    </row>
    <row r="546" spans="1:20" ht="34" x14ac:dyDescent="0.2">
      <c r="A546" s="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s="15" t="str">
        <f t="shared" si="51"/>
        <v>music</v>
      </c>
      <c r="T546" s="15" t="str">
        <f t="shared" si="52"/>
        <v>rock</v>
      </c>
    </row>
    <row r="547" spans="1:20" ht="17" hidden="1" x14ac:dyDescent="0.2">
      <c r="A547" s="6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s="15" t="str">
        <f t="shared" si="51"/>
        <v>theater</v>
      </c>
      <c r="T547" s="15" t="str">
        <f t="shared" si="52"/>
        <v>plays</v>
      </c>
    </row>
    <row r="548" spans="1:20" ht="17" x14ac:dyDescent="0.2">
      <c r="A548" s="6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48"/>
        <v>163.57142857142856</v>
      </c>
      <c r="G548" t="s">
        <v>20</v>
      </c>
      <c r="H548">
        <v>88</v>
      </c>
      <c r="I548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s="15" t="str">
        <f t="shared" si="51"/>
        <v>theater</v>
      </c>
      <c r="T548" s="15" t="str">
        <f t="shared" si="52"/>
        <v>plays</v>
      </c>
    </row>
    <row r="549" spans="1:20" ht="17" x14ac:dyDescent="0.2">
      <c r="A549" s="6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s="15" t="str">
        <f t="shared" si="51"/>
        <v>film &amp; video</v>
      </c>
      <c r="T549" s="15" t="str">
        <f t="shared" si="52"/>
        <v>drama</v>
      </c>
    </row>
    <row r="550" spans="1:20" ht="17" x14ac:dyDescent="0.2">
      <c r="A550" s="6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s="15" t="str">
        <f t="shared" si="51"/>
        <v>theater</v>
      </c>
      <c r="T550" s="15" t="str">
        <f t="shared" si="52"/>
        <v>plays</v>
      </c>
    </row>
    <row r="551" spans="1:20" ht="34" x14ac:dyDescent="0.2">
      <c r="A551" s="6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s="15" t="str">
        <f t="shared" si="51"/>
        <v>technology</v>
      </c>
      <c r="T551" s="15" t="str">
        <f t="shared" si="52"/>
        <v>wearables</v>
      </c>
    </row>
    <row r="552" spans="1:20" ht="34" hidden="1" x14ac:dyDescent="0.2">
      <c r="A552" s="6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s="15" t="str">
        <f t="shared" si="51"/>
        <v>music</v>
      </c>
      <c r="T552" s="15" t="str">
        <f t="shared" si="52"/>
        <v>indie rock</v>
      </c>
    </row>
    <row r="553" spans="1:20" ht="17" hidden="1" x14ac:dyDescent="0.2">
      <c r="A553" s="6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s="15" t="str">
        <f t="shared" si="51"/>
        <v>technology</v>
      </c>
      <c r="T553" s="15" t="str">
        <f t="shared" si="52"/>
        <v>web</v>
      </c>
    </row>
    <row r="554" spans="1:20" ht="17" hidden="1" x14ac:dyDescent="0.2">
      <c r="A554" s="6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48"/>
        <v>98.51111111111112</v>
      </c>
      <c r="G554" t="s">
        <v>14</v>
      </c>
      <c r="H554">
        <v>92</v>
      </c>
      <c r="I55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s="15" t="str">
        <f t="shared" si="51"/>
        <v>theater</v>
      </c>
      <c r="T554" s="15" t="str">
        <f t="shared" si="52"/>
        <v>plays</v>
      </c>
    </row>
    <row r="555" spans="1:20" ht="34" hidden="1" x14ac:dyDescent="0.2">
      <c r="A555" s="6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s="15" t="str">
        <f t="shared" si="51"/>
        <v>music</v>
      </c>
      <c r="T555" s="15" t="str">
        <f t="shared" si="52"/>
        <v>rock</v>
      </c>
    </row>
    <row r="556" spans="1:20" ht="34" x14ac:dyDescent="0.2">
      <c r="A556" s="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48"/>
        <v>151.66315789473683</v>
      </c>
      <c r="G556" t="s">
        <v>20</v>
      </c>
      <c r="H556">
        <v>554</v>
      </c>
      <c r="I55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s="15" t="str">
        <f t="shared" si="51"/>
        <v>music</v>
      </c>
      <c r="T556" s="15" t="str">
        <f t="shared" si="52"/>
        <v>indie rock</v>
      </c>
    </row>
    <row r="557" spans="1:20" ht="17" x14ac:dyDescent="0.2">
      <c r="A557" s="6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s="15" t="str">
        <f t="shared" si="51"/>
        <v>music</v>
      </c>
      <c r="T557" s="15" t="str">
        <f t="shared" si="52"/>
        <v>rock</v>
      </c>
    </row>
    <row r="558" spans="1:20" ht="17" x14ac:dyDescent="0.2">
      <c r="A558" s="6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s="15" t="str">
        <f t="shared" si="51"/>
        <v>publishing</v>
      </c>
      <c r="T558" s="15" t="str">
        <f t="shared" si="52"/>
        <v>translations</v>
      </c>
    </row>
    <row r="559" spans="1:20" ht="17" x14ac:dyDescent="0.2">
      <c r="A559" s="6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s="15" t="str">
        <f t="shared" si="51"/>
        <v>film &amp; video</v>
      </c>
      <c r="T559" s="15" t="str">
        <f t="shared" si="52"/>
        <v>science fiction</v>
      </c>
    </row>
    <row r="560" spans="1:20" ht="17" x14ac:dyDescent="0.2">
      <c r="A560" s="6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s="15" t="str">
        <f t="shared" si="51"/>
        <v>theater</v>
      </c>
      <c r="T560" s="15" t="str">
        <f t="shared" si="52"/>
        <v>plays</v>
      </c>
    </row>
    <row r="561" spans="1:20" ht="17" x14ac:dyDescent="0.2">
      <c r="A561" s="6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48"/>
        <v>100.9696106362773</v>
      </c>
      <c r="G561" t="s">
        <v>20</v>
      </c>
      <c r="H561">
        <v>1022</v>
      </c>
      <c r="I561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s="15" t="str">
        <f t="shared" si="51"/>
        <v>theater</v>
      </c>
      <c r="T561" s="15" t="str">
        <f t="shared" si="52"/>
        <v>plays</v>
      </c>
    </row>
    <row r="562" spans="1:20" ht="17" x14ac:dyDescent="0.2">
      <c r="A562" s="6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s="15" t="str">
        <f t="shared" si="51"/>
        <v>film &amp; video</v>
      </c>
      <c r="T562" s="15" t="str">
        <f t="shared" si="52"/>
        <v>animation</v>
      </c>
    </row>
    <row r="563" spans="1:20" ht="17" x14ac:dyDescent="0.2">
      <c r="A563" s="6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s="15" t="str">
        <f t="shared" si="51"/>
        <v>theater</v>
      </c>
      <c r="T563" s="15" t="str">
        <f t="shared" si="52"/>
        <v>plays</v>
      </c>
    </row>
    <row r="564" spans="1:20" ht="34" hidden="1" x14ac:dyDescent="0.2">
      <c r="A564" s="6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48"/>
        <v>12.818181818181817</v>
      </c>
      <c r="G564" t="s">
        <v>14</v>
      </c>
      <c r="H564">
        <v>26</v>
      </c>
      <c r="I56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s="15" t="str">
        <f t="shared" si="51"/>
        <v>music</v>
      </c>
      <c r="T564" s="15" t="str">
        <f t="shared" si="52"/>
        <v>rock</v>
      </c>
    </row>
    <row r="565" spans="1:20" ht="17" x14ac:dyDescent="0.2">
      <c r="A565" s="6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s="15" t="str">
        <f t="shared" si="51"/>
        <v>film &amp; video</v>
      </c>
      <c r="T565" s="15" t="str">
        <f t="shared" si="52"/>
        <v>documentary</v>
      </c>
    </row>
    <row r="566" spans="1:20" ht="17" hidden="1" x14ac:dyDescent="0.2">
      <c r="A566" s="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s="15" t="str">
        <f t="shared" si="51"/>
        <v>theater</v>
      </c>
      <c r="T566" s="15" t="str">
        <f t="shared" si="52"/>
        <v>plays</v>
      </c>
    </row>
    <row r="567" spans="1:20" ht="17" x14ac:dyDescent="0.2">
      <c r="A567" s="6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s="15" t="str">
        <f t="shared" si="51"/>
        <v>theater</v>
      </c>
      <c r="T567" s="15" t="str">
        <f t="shared" si="52"/>
        <v>plays</v>
      </c>
    </row>
    <row r="568" spans="1:20" ht="17" hidden="1" x14ac:dyDescent="0.2">
      <c r="A568" s="6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s="15" t="str">
        <f t="shared" si="51"/>
        <v>music</v>
      </c>
      <c r="T568" s="15" t="str">
        <f t="shared" si="52"/>
        <v>electric music</v>
      </c>
    </row>
    <row r="569" spans="1:20" ht="34" x14ac:dyDescent="0.2">
      <c r="A569" s="6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s="15" t="str">
        <f t="shared" si="51"/>
        <v>music</v>
      </c>
      <c r="T569" s="15" t="str">
        <f t="shared" si="52"/>
        <v>rock</v>
      </c>
    </row>
    <row r="570" spans="1:20" ht="17" x14ac:dyDescent="0.2">
      <c r="A570" s="6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s="15" t="str">
        <f t="shared" si="51"/>
        <v>theater</v>
      </c>
      <c r="T570" s="15" t="str">
        <f t="shared" si="52"/>
        <v>plays</v>
      </c>
    </row>
    <row r="571" spans="1:20" ht="17" x14ac:dyDescent="0.2">
      <c r="A571" s="6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s="15" t="str">
        <f t="shared" si="51"/>
        <v>film &amp; video</v>
      </c>
      <c r="T571" s="15" t="str">
        <f t="shared" si="52"/>
        <v>animation</v>
      </c>
    </row>
    <row r="572" spans="1:20" ht="17" x14ac:dyDescent="0.2">
      <c r="A572" s="6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s="15" t="str">
        <f t="shared" si="51"/>
        <v>music</v>
      </c>
      <c r="T572" s="15" t="str">
        <f t="shared" si="52"/>
        <v>rock</v>
      </c>
    </row>
    <row r="573" spans="1:20" ht="17" hidden="1" x14ac:dyDescent="0.2">
      <c r="A573" s="6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s="15" t="str">
        <f t="shared" si="51"/>
        <v>film &amp; video</v>
      </c>
      <c r="T573" s="15" t="str">
        <f t="shared" si="52"/>
        <v>shorts</v>
      </c>
    </row>
    <row r="574" spans="1:20" ht="17" hidden="1" x14ac:dyDescent="0.2">
      <c r="A574" s="6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48"/>
        <v>54.400000000000006</v>
      </c>
      <c r="G574" t="s">
        <v>74</v>
      </c>
      <c r="H574">
        <v>94</v>
      </c>
      <c r="I57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s="15" t="str">
        <f t="shared" si="51"/>
        <v>music</v>
      </c>
      <c r="T574" s="15" t="str">
        <f t="shared" si="52"/>
        <v>rock</v>
      </c>
    </row>
    <row r="575" spans="1:20" ht="17" x14ac:dyDescent="0.2">
      <c r="A575" s="6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s="15" t="str">
        <f t="shared" si="51"/>
        <v>journalism</v>
      </c>
      <c r="T575" s="15" t="str">
        <f t="shared" si="52"/>
        <v>audio</v>
      </c>
    </row>
    <row r="576" spans="1:20" ht="17" x14ac:dyDescent="0.2">
      <c r="A576" s="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s="15" t="str">
        <f t="shared" si="51"/>
        <v>food</v>
      </c>
      <c r="T576" s="15" t="str">
        <f t="shared" si="52"/>
        <v>food trucks</v>
      </c>
    </row>
    <row r="577" spans="1:20" ht="17" hidden="1" x14ac:dyDescent="0.2">
      <c r="A577" s="6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s="15" t="str">
        <f t="shared" si="51"/>
        <v>theater</v>
      </c>
      <c r="T577" s="15" t="str">
        <f t="shared" si="52"/>
        <v>plays</v>
      </c>
    </row>
    <row r="578" spans="1:20" ht="34" hidden="1" x14ac:dyDescent="0.2">
      <c r="A578" s="6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48"/>
        <v>64.927835051546396</v>
      </c>
      <c r="G578" t="s">
        <v>14</v>
      </c>
      <c r="H578">
        <v>64</v>
      </c>
      <c r="I578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s="15" t="str">
        <f t="shared" si="51"/>
        <v>theater</v>
      </c>
      <c r="T578" s="15" t="str">
        <f t="shared" si="52"/>
        <v>plays</v>
      </c>
    </row>
    <row r="579" spans="1:20" ht="17" hidden="1" x14ac:dyDescent="0.2">
      <c r="A579" s="6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54">(E579/D579)*100</f>
        <v>18.853658536585368</v>
      </c>
      <c r="G579" t="s">
        <v>74</v>
      </c>
      <c r="H579">
        <v>37</v>
      </c>
      <c r="I579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s="15" t="str">
        <f t="shared" ref="S579:S642" si="57">LEFT(R579,FIND("/",R579)-1)</f>
        <v>music</v>
      </c>
      <c r="T579" s="15" t="str">
        <f t="shared" ref="T579:T642" si="58">RIGHT(R579,LEN(R579)-FIND("/",R579))</f>
        <v>jazz</v>
      </c>
    </row>
    <row r="580" spans="1:20" ht="17" hidden="1" x14ac:dyDescent="0.2">
      <c r="A580" s="6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s="15" t="str">
        <f t="shared" si="57"/>
        <v>film &amp; video</v>
      </c>
      <c r="T580" s="15" t="str">
        <f t="shared" si="58"/>
        <v>science fiction</v>
      </c>
    </row>
    <row r="581" spans="1:20" ht="17" x14ac:dyDescent="0.2">
      <c r="A581" s="6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54"/>
        <v>101.11290322580646</v>
      </c>
      <c r="G581" t="s">
        <v>20</v>
      </c>
      <c r="H581">
        <v>87</v>
      </c>
      <c r="I581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s="15" t="str">
        <f t="shared" si="57"/>
        <v>music</v>
      </c>
      <c r="T581" s="15" t="str">
        <f t="shared" si="58"/>
        <v>jazz</v>
      </c>
    </row>
    <row r="582" spans="1:20" ht="17" x14ac:dyDescent="0.2">
      <c r="A582" s="6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54"/>
        <v>341.5022831050228</v>
      </c>
      <c r="G582" t="s">
        <v>20</v>
      </c>
      <c r="H582">
        <v>3116</v>
      </c>
      <c r="I582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s="15" t="str">
        <f t="shared" si="57"/>
        <v>theater</v>
      </c>
      <c r="T582" s="15" t="str">
        <f t="shared" si="58"/>
        <v>plays</v>
      </c>
    </row>
    <row r="583" spans="1:20" ht="17" hidden="1" x14ac:dyDescent="0.2">
      <c r="A583" s="6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s="15" t="str">
        <f t="shared" si="57"/>
        <v>technology</v>
      </c>
      <c r="T583" s="15" t="str">
        <f t="shared" si="58"/>
        <v>web</v>
      </c>
    </row>
    <row r="584" spans="1:20" ht="17" hidden="1" x14ac:dyDescent="0.2">
      <c r="A584" s="6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s="15" t="str">
        <f t="shared" si="57"/>
        <v>games</v>
      </c>
      <c r="T584" s="15" t="str">
        <f t="shared" si="58"/>
        <v>video games</v>
      </c>
    </row>
    <row r="585" spans="1:20" ht="34" x14ac:dyDescent="0.2">
      <c r="A585" s="6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s="15" t="str">
        <f t="shared" si="57"/>
        <v>film &amp; video</v>
      </c>
      <c r="T585" s="15" t="str">
        <f t="shared" si="58"/>
        <v>documentary</v>
      </c>
    </row>
    <row r="586" spans="1:20" ht="34" x14ac:dyDescent="0.2">
      <c r="A586" s="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54"/>
        <v>119.50810185185186</v>
      </c>
      <c r="G586" t="s">
        <v>20</v>
      </c>
      <c r="H586">
        <v>1613</v>
      </c>
      <c r="I58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s="15" t="str">
        <f t="shared" si="57"/>
        <v>technology</v>
      </c>
      <c r="T586" s="15" t="str">
        <f t="shared" si="58"/>
        <v>web</v>
      </c>
    </row>
    <row r="587" spans="1:20" ht="17" x14ac:dyDescent="0.2">
      <c r="A587" s="6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s="15" t="str">
        <f t="shared" si="57"/>
        <v>publishing</v>
      </c>
      <c r="T587" s="15" t="str">
        <f t="shared" si="58"/>
        <v>translations</v>
      </c>
    </row>
    <row r="588" spans="1:20" ht="17" x14ac:dyDescent="0.2">
      <c r="A588" s="6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s="15" t="str">
        <f t="shared" si="57"/>
        <v>music</v>
      </c>
      <c r="T588" s="15" t="str">
        <f t="shared" si="58"/>
        <v>rock</v>
      </c>
    </row>
    <row r="589" spans="1:20" ht="17" hidden="1" x14ac:dyDescent="0.2">
      <c r="A589" s="6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s="15" t="str">
        <f t="shared" si="57"/>
        <v>food</v>
      </c>
      <c r="T589" s="15" t="str">
        <f t="shared" si="58"/>
        <v>food trucks</v>
      </c>
    </row>
    <row r="590" spans="1:20" ht="17" hidden="1" x14ac:dyDescent="0.2">
      <c r="A590" s="6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s="15" t="str">
        <f t="shared" si="57"/>
        <v>theater</v>
      </c>
      <c r="T590" s="15" t="str">
        <f t="shared" si="58"/>
        <v>plays</v>
      </c>
    </row>
    <row r="591" spans="1:20" ht="17" hidden="1" x14ac:dyDescent="0.2">
      <c r="A591" s="6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54"/>
        <v>64.721518987341781</v>
      </c>
      <c r="G591" t="s">
        <v>14</v>
      </c>
      <c r="H591">
        <v>102</v>
      </c>
      <c r="I591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s="15" t="str">
        <f t="shared" si="57"/>
        <v>film &amp; video</v>
      </c>
      <c r="T591" s="15" t="str">
        <f t="shared" si="58"/>
        <v>documentary</v>
      </c>
    </row>
    <row r="592" spans="1:20" ht="34" hidden="1" x14ac:dyDescent="0.2">
      <c r="A592" s="6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s="15" t="str">
        <f t="shared" si="57"/>
        <v>publishing</v>
      </c>
      <c r="T592" s="15" t="str">
        <f t="shared" si="58"/>
        <v>radio &amp; podcasts</v>
      </c>
    </row>
    <row r="593" spans="1:20" ht="17" x14ac:dyDescent="0.2">
      <c r="A593" s="6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s="15" t="str">
        <f t="shared" si="57"/>
        <v>games</v>
      </c>
      <c r="T593" s="15" t="str">
        <f t="shared" si="58"/>
        <v>video games</v>
      </c>
    </row>
    <row r="594" spans="1:20" ht="34" hidden="1" x14ac:dyDescent="0.2">
      <c r="A594" s="6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s="15" t="str">
        <f t="shared" si="57"/>
        <v>theater</v>
      </c>
      <c r="T594" s="15" t="str">
        <f t="shared" si="58"/>
        <v>plays</v>
      </c>
    </row>
    <row r="595" spans="1:20" ht="17" x14ac:dyDescent="0.2">
      <c r="A595" s="6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s="15" t="str">
        <f t="shared" si="57"/>
        <v>film &amp; video</v>
      </c>
      <c r="T595" s="15" t="str">
        <f t="shared" si="58"/>
        <v>animation</v>
      </c>
    </row>
    <row r="596" spans="1:20" ht="34" hidden="1" x14ac:dyDescent="0.2">
      <c r="A596" s="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54"/>
        <v>7.0991735537190088</v>
      </c>
      <c r="G596" t="s">
        <v>14</v>
      </c>
      <c r="H596">
        <v>157</v>
      </c>
      <c r="I59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s="15" t="str">
        <f t="shared" si="57"/>
        <v>theater</v>
      </c>
      <c r="T596" s="15" t="str">
        <f t="shared" si="58"/>
        <v>plays</v>
      </c>
    </row>
    <row r="597" spans="1:20" ht="34" x14ac:dyDescent="0.2">
      <c r="A597" s="6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s="15" t="str">
        <f t="shared" si="57"/>
        <v>theater</v>
      </c>
      <c r="T597" s="15" t="str">
        <f t="shared" si="58"/>
        <v>plays</v>
      </c>
    </row>
    <row r="598" spans="1:20" ht="17" hidden="1" x14ac:dyDescent="0.2">
      <c r="A598" s="6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s="15" t="str">
        <f t="shared" si="57"/>
        <v>film &amp; video</v>
      </c>
      <c r="T598" s="15" t="str">
        <f t="shared" si="58"/>
        <v>drama</v>
      </c>
    </row>
    <row r="599" spans="1:20" ht="17" x14ac:dyDescent="0.2">
      <c r="A599" s="6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54"/>
        <v>201.59756097560978</v>
      </c>
      <c r="G599" t="s">
        <v>20</v>
      </c>
      <c r="H599">
        <v>2188</v>
      </c>
      <c r="I599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s="15" t="str">
        <f t="shared" si="57"/>
        <v>theater</v>
      </c>
      <c r="T599" s="15" t="str">
        <f t="shared" si="58"/>
        <v>plays</v>
      </c>
    </row>
    <row r="600" spans="1:20" ht="17" x14ac:dyDescent="0.2">
      <c r="A600" s="6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s="15" t="str">
        <f t="shared" si="57"/>
        <v>music</v>
      </c>
      <c r="T600" s="15" t="str">
        <f t="shared" si="58"/>
        <v>rock</v>
      </c>
    </row>
    <row r="601" spans="1:20" ht="34" hidden="1" x14ac:dyDescent="0.2">
      <c r="A601" s="6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54"/>
        <v>3.6436208125445471</v>
      </c>
      <c r="G601" t="s">
        <v>14</v>
      </c>
      <c r="H601">
        <v>82</v>
      </c>
      <c r="I601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s="15" t="str">
        <f t="shared" si="57"/>
        <v>film &amp; video</v>
      </c>
      <c r="T601" s="15" t="str">
        <f t="shared" si="58"/>
        <v>documentary</v>
      </c>
    </row>
    <row r="602" spans="1:20" ht="17" hidden="1" x14ac:dyDescent="0.2">
      <c r="A602" s="6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s="15" t="str">
        <f t="shared" si="57"/>
        <v>food</v>
      </c>
      <c r="T602" s="15" t="str">
        <f t="shared" si="58"/>
        <v>food trucks</v>
      </c>
    </row>
    <row r="603" spans="1:20" ht="17" x14ac:dyDescent="0.2">
      <c r="A603" s="6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s="15" t="str">
        <f t="shared" si="57"/>
        <v>technology</v>
      </c>
      <c r="T603" s="15" t="str">
        <f t="shared" si="58"/>
        <v>wearables</v>
      </c>
    </row>
    <row r="604" spans="1:20" ht="34" x14ac:dyDescent="0.2">
      <c r="A604" s="6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s="15" t="str">
        <f t="shared" si="57"/>
        <v>theater</v>
      </c>
      <c r="T604" s="15" t="str">
        <f t="shared" si="58"/>
        <v>plays</v>
      </c>
    </row>
    <row r="605" spans="1:20" ht="17" x14ac:dyDescent="0.2">
      <c r="A605" s="6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54"/>
        <v>119.66037735849055</v>
      </c>
      <c r="G605" t="s">
        <v>20</v>
      </c>
      <c r="H605">
        <v>102</v>
      </c>
      <c r="I60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s="15" t="str">
        <f t="shared" si="57"/>
        <v>theater</v>
      </c>
      <c r="T605" s="15" t="str">
        <f t="shared" si="58"/>
        <v>plays</v>
      </c>
    </row>
    <row r="606" spans="1:20" ht="17" x14ac:dyDescent="0.2">
      <c r="A606" s="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s="15" t="str">
        <f t="shared" si="57"/>
        <v>theater</v>
      </c>
      <c r="T606" s="15" t="str">
        <f t="shared" si="58"/>
        <v>plays</v>
      </c>
    </row>
    <row r="607" spans="1:20" ht="17" x14ac:dyDescent="0.2">
      <c r="A607" s="6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s="15" t="str">
        <f t="shared" si="57"/>
        <v>publishing</v>
      </c>
      <c r="T607" s="15" t="str">
        <f t="shared" si="58"/>
        <v>nonfiction</v>
      </c>
    </row>
    <row r="608" spans="1:20" ht="17" x14ac:dyDescent="0.2">
      <c r="A608" s="6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s="15" t="str">
        <f t="shared" si="57"/>
        <v>music</v>
      </c>
      <c r="T608" s="15" t="str">
        <f t="shared" si="58"/>
        <v>rock</v>
      </c>
    </row>
    <row r="609" spans="1:20" ht="17" x14ac:dyDescent="0.2">
      <c r="A609" s="6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s="15" t="str">
        <f t="shared" si="57"/>
        <v>food</v>
      </c>
      <c r="T609" s="15" t="str">
        <f t="shared" si="58"/>
        <v>food trucks</v>
      </c>
    </row>
    <row r="610" spans="1:20" ht="17" x14ac:dyDescent="0.2">
      <c r="A610" s="6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54"/>
        <v>283.97435897435901</v>
      </c>
      <c r="G610" t="s">
        <v>20</v>
      </c>
      <c r="H610">
        <v>316</v>
      </c>
      <c r="I610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s="15" t="str">
        <f t="shared" si="57"/>
        <v>music</v>
      </c>
      <c r="T610" s="15" t="str">
        <f t="shared" si="58"/>
        <v>jazz</v>
      </c>
    </row>
    <row r="611" spans="1:20" ht="17" x14ac:dyDescent="0.2">
      <c r="A611" s="6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54"/>
        <v>120.41999999999999</v>
      </c>
      <c r="G611" t="s">
        <v>20</v>
      </c>
      <c r="H611">
        <v>117</v>
      </c>
      <c r="I611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s="15" t="str">
        <f t="shared" si="57"/>
        <v>film &amp; video</v>
      </c>
      <c r="T611" s="15" t="str">
        <f t="shared" si="58"/>
        <v>science fiction</v>
      </c>
    </row>
    <row r="612" spans="1:20" ht="34" x14ac:dyDescent="0.2">
      <c r="A612" s="6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54"/>
        <v>419.0560747663551</v>
      </c>
      <c r="G612" t="s">
        <v>20</v>
      </c>
      <c r="H612">
        <v>6406</v>
      </c>
      <c r="I612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s="15" t="str">
        <f t="shared" si="57"/>
        <v>theater</v>
      </c>
      <c r="T612" s="15" t="str">
        <f t="shared" si="58"/>
        <v>plays</v>
      </c>
    </row>
    <row r="613" spans="1:20" ht="17" hidden="1" x14ac:dyDescent="0.2">
      <c r="A613" s="6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54"/>
        <v>13.853658536585368</v>
      </c>
      <c r="G613" t="s">
        <v>74</v>
      </c>
      <c r="H613">
        <v>15</v>
      </c>
      <c r="I613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s="15" t="str">
        <f t="shared" si="57"/>
        <v>theater</v>
      </c>
      <c r="T613" s="15" t="str">
        <f t="shared" si="58"/>
        <v>plays</v>
      </c>
    </row>
    <row r="614" spans="1:20" ht="17" x14ac:dyDescent="0.2">
      <c r="A614" s="6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s="15" t="str">
        <f t="shared" si="57"/>
        <v>music</v>
      </c>
      <c r="T614" s="15" t="str">
        <f t="shared" si="58"/>
        <v>electric music</v>
      </c>
    </row>
    <row r="615" spans="1:20" ht="34" x14ac:dyDescent="0.2">
      <c r="A615" s="6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s="15" t="str">
        <f t="shared" si="57"/>
        <v>theater</v>
      </c>
      <c r="T615" s="15" t="str">
        <f t="shared" si="58"/>
        <v>plays</v>
      </c>
    </row>
    <row r="616" spans="1:20" ht="34" x14ac:dyDescent="0.2">
      <c r="A616" s="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s="15" t="str">
        <f t="shared" si="57"/>
        <v>theater</v>
      </c>
      <c r="T616" s="15" t="str">
        <f t="shared" si="58"/>
        <v>plays</v>
      </c>
    </row>
    <row r="617" spans="1:20" ht="17" x14ac:dyDescent="0.2">
      <c r="A617" s="6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54"/>
        <v>170.44705882352943</v>
      </c>
      <c r="G617" t="s">
        <v>20</v>
      </c>
      <c r="H617">
        <v>170</v>
      </c>
      <c r="I617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s="15" t="str">
        <f t="shared" si="57"/>
        <v>theater</v>
      </c>
      <c r="T617" s="15" t="str">
        <f t="shared" si="58"/>
        <v>plays</v>
      </c>
    </row>
    <row r="618" spans="1:20" ht="17" x14ac:dyDescent="0.2">
      <c r="A618" s="6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s="15" t="str">
        <f t="shared" si="57"/>
        <v>music</v>
      </c>
      <c r="T618" s="15" t="str">
        <f t="shared" si="58"/>
        <v>indie rock</v>
      </c>
    </row>
    <row r="619" spans="1:20" ht="17" x14ac:dyDescent="0.2">
      <c r="A619" s="6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s="15" t="str">
        <f t="shared" si="57"/>
        <v>theater</v>
      </c>
      <c r="T619" s="15" t="str">
        <f t="shared" si="58"/>
        <v>plays</v>
      </c>
    </row>
    <row r="620" spans="1:20" ht="17" hidden="1" x14ac:dyDescent="0.2">
      <c r="A620" s="6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54"/>
        <v>48.860523665659613</v>
      </c>
      <c r="G620" t="s">
        <v>14</v>
      </c>
      <c r="H620">
        <v>1198</v>
      </c>
      <c r="I620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s="15" t="str">
        <f t="shared" si="57"/>
        <v>publishing</v>
      </c>
      <c r="T620" s="15" t="str">
        <f t="shared" si="58"/>
        <v>nonfiction</v>
      </c>
    </row>
    <row r="621" spans="1:20" ht="17" hidden="1" x14ac:dyDescent="0.2">
      <c r="A621" s="6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s="15" t="str">
        <f t="shared" si="57"/>
        <v>theater</v>
      </c>
      <c r="T621" s="15" t="str">
        <f t="shared" si="58"/>
        <v>plays</v>
      </c>
    </row>
    <row r="622" spans="1:20" ht="17" x14ac:dyDescent="0.2">
      <c r="A622" s="6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s="15" t="str">
        <f t="shared" si="57"/>
        <v>photography</v>
      </c>
      <c r="T622" s="15" t="str">
        <f t="shared" si="58"/>
        <v>photography books</v>
      </c>
    </row>
    <row r="623" spans="1:20" ht="17" x14ac:dyDescent="0.2">
      <c r="A623" s="6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s="15" t="str">
        <f t="shared" si="57"/>
        <v>theater</v>
      </c>
      <c r="T623" s="15" t="str">
        <f t="shared" si="58"/>
        <v>plays</v>
      </c>
    </row>
    <row r="624" spans="1:20" ht="17" hidden="1" x14ac:dyDescent="0.2">
      <c r="A624" s="6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s="15" t="str">
        <f t="shared" si="57"/>
        <v>music</v>
      </c>
      <c r="T624" s="15" t="str">
        <f t="shared" si="58"/>
        <v>indie rock</v>
      </c>
    </row>
    <row r="625" spans="1:20" ht="17" x14ac:dyDescent="0.2">
      <c r="A625" s="6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54"/>
        <v>159.92152704135739</v>
      </c>
      <c r="G625" t="s">
        <v>20</v>
      </c>
      <c r="H625">
        <v>2693</v>
      </c>
      <c r="I62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s="15" t="str">
        <f t="shared" si="57"/>
        <v>theater</v>
      </c>
      <c r="T625" s="15" t="str">
        <f t="shared" si="58"/>
        <v>plays</v>
      </c>
    </row>
    <row r="626" spans="1:20" ht="17" x14ac:dyDescent="0.2">
      <c r="A626" s="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s="15" t="str">
        <f t="shared" si="57"/>
        <v>photography</v>
      </c>
      <c r="T626" s="15" t="str">
        <f t="shared" si="58"/>
        <v>photography books</v>
      </c>
    </row>
    <row r="627" spans="1:20" ht="34" hidden="1" x14ac:dyDescent="0.2">
      <c r="A627" s="6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s="15" t="str">
        <f t="shared" si="57"/>
        <v>theater</v>
      </c>
      <c r="T627" s="15" t="str">
        <f t="shared" si="58"/>
        <v>plays</v>
      </c>
    </row>
    <row r="628" spans="1:20" ht="34" x14ac:dyDescent="0.2">
      <c r="A628" s="6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54"/>
        <v>206.32812500000003</v>
      </c>
      <c r="G628" t="s">
        <v>20</v>
      </c>
      <c r="H628">
        <v>189</v>
      </c>
      <c r="I628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s="15" t="str">
        <f t="shared" si="57"/>
        <v>theater</v>
      </c>
      <c r="T628" s="15" t="str">
        <f t="shared" si="58"/>
        <v>plays</v>
      </c>
    </row>
    <row r="629" spans="1:20" ht="17" x14ac:dyDescent="0.2">
      <c r="A629" s="6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s="15" t="str">
        <f t="shared" si="57"/>
        <v>food</v>
      </c>
      <c r="T629" s="15" t="str">
        <f t="shared" si="58"/>
        <v>food trucks</v>
      </c>
    </row>
    <row r="630" spans="1:20" ht="17" x14ac:dyDescent="0.2">
      <c r="A630" s="6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s="15" t="str">
        <f t="shared" si="57"/>
        <v>music</v>
      </c>
      <c r="T630" s="15" t="str">
        <f t="shared" si="58"/>
        <v>indie rock</v>
      </c>
    </row>
    <row r="631" spans="1:20" ht="17" hidden="1" x14ac:dyDescent="0.2">
      <c r="A631" s="6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54"/>
        <v>64.58207217694995</v>
      </c>
      <c r="G631" t="s">
        <v>14</v>
      </c>
      <c r="H631">
        <v>750</v>
      </c>
      <c r="I631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s="15" t="str">
        <f t="shared" si="57"/>
        <v>theater</v>
      </c>
      <c r="T631" s="15" t="str">
        <f t="shared" si="58"/>
        <v>plays</v>
      </c>
    </row>
    <row r="632" spans="1:20" ht="17" hidden="1" x14ac:dyDescent="0.2">
      <c r="A632" s="6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s="15" t="str">
        <f t="shared" si="57"/>
        <v>theater</v>
      </c>
      <c r="T632" s="15" t="str">
        <f t="shared" si="58"/>
        <v>plays</v>
      </c>
    </row>
    <row r="633" spans="1:20" ht="17" x14ac:dyDescent="0.2">
      <c r="A633" s="6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s="15" t="str">
        <f t="shared" si="57"/>
        <v>theater</v>
      </c>
      <c r="T633" s="15" t="str">
        <f t="shared" si="58"/>
        <v>plays</v>
      </c>
    </row>
    <row r="634" spans="1:20" ht="17" hidden="1" x14ac:dyDescent="0.2">
      <c r="A634" s="6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54"/>
        <v>42.859916782246884</v>
      </c>
      <c r="G634" t="s">
        <v>47</v>
      </c>
      <c r="H634">
        <v>278</v>
      </c>
      <c r="I63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s="15" t="str">
        <f t="shared" si="57"/>
        <v>theater</v>
      </c>
      <c r="T634" s="15" t="str">
        <f t="shared" si="58"/>
        <v>plays</v>
      </c>
    </row>
    <row r="635" spans="1:20" ht="34" hidden="1" x14ac:dyDescent="0.2">
      <c r="A635" s="6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s="15" t="str">
        <f t="shared" si="57"/>
        <v>film &amp; video</v>
      </c>
      <c r="T635" s="15" t="str">
        <f t="shared" si="58"/>
        <v>animation</v>
      </c>
    </row>
    <row r="636" spans="1:20" ht="17" hidden="1" x14ac:dyDescent="0.2">
      <c r="A636" s="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54"/>
        <v>78.531302876480552</v>
      </c>
      <c r="G636" t="s">
        <v>74</v>
      </c>
      <c r="H636">
        <v>1658</v>
      </c>
      <c r="I63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s="15" t="str">
        <f t="shared" si="57"/>
        <v>film &amp; video</v>
      </c>
      <c r="T636" s="15" t="str">
        <f t="shared" si="58"/>
        <v>television</v>
      </c>
    </row>
    <row r="637" spans="1:20" ht="17" x14ac:dyDescent="0.2">
      <c r="A637" s="6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s="15" t="str">
        <f t="shared" si="57"/>
        <v>film &amp; video</v>
      </c>
      <c r="T637" s="15" t="str">
        <f t="shared" si="58"/>
        <v>television</v>
      </c>
    </row>
    <row r="638" spans="1:20" ht="17" hidden="1" x14ac:dyDescent="0.2">
      <c r="A638" s="6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s="15" t="str">
        <f t="shared" si="57"/>
        <v>film &amp; video</v>
      </c>
      <c r="T638" s="15" t="str">
        <f t="shared" si="58"/>
        <v>animation</v>
      </c>
    </row>
    <row r="639" spans="1:20" ht="17" hidden="1" x14ac:dyDescent="0.2">
      <c r="A639" s="6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s="15" t="str">
        <f t="shared" si="57"/>
        <v>theater</v>
      </c>
      <c r="T639" s="15" t="str">
        <f t="shared" si="58"/>
        <v>plays</v>
      </c>
    </row>
    <row r="640" spans="1:20" ht="17" hidden="1" x14ac:dyDescent="0.2">
      <c r="A640" s="6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s="15" t="str">
        <f t="shared" si="57"/>
        <v>theater</v>
      </c>
      <c r="T640" s="15" t="str">
        <f t="shared" si="58"/>
        <v>plays</v>
      </c>
    </row>
    <row r="641" spans="1:20" ht="17" hidden="1" x14ac:dyDescent="0.2">
      <c r="A641" s="6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s="15" t="str">
        <f t="shared" si="57"/>
        <v>film &amp; video</v>
      </c>
      <c r="T641" s="15" t="str">
        <f t="shared" si="58"/>
        <v>drama</v>
      </c>
    </row>
    <row r="642" spans="1:20" ht="17" hidden="1" x14ac:dyDescent="0.2">
      <c r="A642" s="6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54"/>
        <v>16.501669449081803</v>
      </c>
      <c r="G642" t="s">
        <v>14</v>
      </c>
      <c r="H642">
        <v>257</v>
      </c>
      <c r="I642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s="15" t="str">
        <f t="shared" si="57"/>
        <v>theater</v>
      </c>
      <c r="T642" s="15" t="str">
        <f t="shared" si="58"/>
        <v>plays</v>
      </c>
    </row>
    <row r="643" spans="1:20" ht="34" x14ac:dyDescent="0.2">
      <c r="A643" s="6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60">(E643/D643)*100</f>
        <v>119.96808510638297</v>
      </c>
      <c r="G643" t="s">
        <v>20</v>
      </c>
      <c r="H643">
        <v>194</v>
      </c>
      <c r="I643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s="15" t="str">
        <f t="shared" ref="S643:S706" si="63">LEFT(R643,FIND("/",R643)-1)</f>
        <v>theater</v>
      </c>
      <c r="T643" s="15" t="str">
        <f t="shared" ref="T643:T706" si="64">RIGHT(R643,LEN(R643)-FIND("/",R643))</f>
        <v>plays</v>
      </c>
    </row>
    <row r="644" spans="1:20" ht="17" x14ac:dyDescent="0.2">
      <c r="A644" s="6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s="15" t="str">
        <f t="shared" si="63"/>
        <v>technology</v>
      </c>
      <c r="T644" s="15" t="str">
        <f t="shared" si="64"/>
        <v>wearables</v>
      </c>
    </row>
    <row r="645" spans="1:20" ht="17" x14ac:dyDescent="0.2">
      <c r="A645" s="6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s="15" t="str">
        <f t="shared" si="63"/>
        <v>theater</v>
      </c>
      <c r="T645" s="15" t="str">
        <f t="shared" si="64"/>
        <v>plays</v>
      </c>
    </row>
    <row r="646" spans="1:20" ht="17" hidden="1" x14ac:dyDescent="0.2">
      <c r="A646" s="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s="15" t="str">
        <f t="shared" si="63"/>
        <v>theater</v>
      </c>
      <c r="T646" s="15" t="str">
        <f t="shared" si="64"/>
        <v>plays</v>
      </c>
    </row>
    <row r="647" spans="1:20" ht="17" hidden="1" x14ac:dyDescent="0.2">
      <c r="A647" s="6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s="15" t="str">
        <f t="shared" si="63"/>
        <v>music</v>
      </c>
      <c r="T647" s="15" t="str">
        <f t="shared" si="64"/>
        <v>rock</v>
      </c>
    </row>
    <row r="648" spans="1:20" ht="17" hidden="1" x14ac:dyDescent="0.2">
      <c r="A648" s="6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60"/>
        <v>88.599797365754824</v>
      </c>
      <c r="G648" t="s">
        <v>14</v>
      </c>
      <c r="H648">
        <v>2915</v>
      </c>
      <c r="I648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s="15" t="str">
        <f t="shared" si="63"/>
        <v>games</v>
      </c>
      <c r="T648" s="15" t="str">
        <f t="shared" si="64"/>
        <v>video games</v>
      </c>
    </row>
    <row r="649" spans="1:20" ht="17" hidden="1" x14ac:dyDescent="0.2">
      <c r="A649" s="6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s="15" t="str">
        <f t="shared" si="63"/>
        <v>publishing</v>
      </c>
      <c r="T649" s="15" t="str">
        <f t="shared" si="64"/>
        <v>translations</v>
      </c>
    </row>
    <row r="650" spans="1:20" ht="17" hidden="1" x14ac:dyDescent="0.2">
      <c r="A650" s="6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60"/>
        <v>63.056795131845846</v>
      </c>
      <c r="G650" t="s">
        <v>74</v>
      </c>
      <c r="H650">
        <v>723</v>
      </c>
      <c r="I650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s="15" t="str">
        <f t="shared" si="63"/>
        <v>food</v>
      </c>
      <c r="T650" s="15" t="str">
        <f t="shared" si="64"/>
        <v>food trucks</v>
      </c>
    </row>
    <row r="651" spans="1:20" ht="17" hidden="1" x14ac:dyDescent="0.2">
      <c r="A651" s="6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60"/>
        <v>48.482333607230892</v>
      </c>
      <c r="G651" t="s">
        <v>14</v>
      </c>
      <c r="H651">
        <v>602</v>
      </c>
      <c r="I651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s="15" t="str">
        <f t="shared" si="63"/>
        <v>theater</v>
      </c>
      <c r="T651" s="15" t="str">
        <f t="shared" si="64"/>
        <v>plays</v>
      </c>
    </row>
    <row r="652" spans="1:20" ht="17" hidden="1" x14ac:dyDescent="0.2">
      <c r="A652" s="6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s="15" t="str">
        <f t="shared" si="63"/>
        <v>music</v>
      </c>
      <c r="T652" s="15" t="str">
        <f t="shared" si="64"/>
        <v>jazz</v>
      </c>
    </row>
    <row r="653" spans="1:20" ht="17" hidden="1" x14ac:dyDescent="0.2">
      <c r="A653" s="6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s="15" t="str">
        <f t="shared" si="63"/>
        <v>film &amp; video</v>
      </c>
      <c r="T653" s="15" t="str">
        <f t="shared" si="64"/>
        <v>shorts</v>
      </c>
    </row>
    <row r="654" spans="1:20" ht="17" x14ac:dyDescent="0.2">
      <c r="A654" s="6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s="15" t="str">
        <f t="shared" si="63"/>
        <v>technology</v>
      </c>
      <c r="T654" s="15" t="str">
        <f t="shared" si="64"/>
        <v>web</v>
      </c>
    </row>
    <row r="655" spans="1:20" ht="17" x14ac:dyDescent="0.2">
      <c r="A655" s="6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60"/>
        <v>2338.833333333333</v>
      </c>
      <c r="G655" t="s">
        <v>20</v>
      </c>
      <c r="H655">
        <v>234</v>
      </c>
      <c r="I65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s="15" t="str">
        <f t="shared" si="63"/>
        <v>technology</v>
      </c>
      <c r="T655" s="15" t="str">
        <f t="shared" si="64"/>
        <v>web</v>
      </c>
    </row>
    <row r="656" spans="1:20" ht="17" x14ac:dyDescent="0.2">
      <c r="A656" s="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60"/>
        <v>508.38857142857148</v>
      </c>
      <c r="G656" t="s">
        <v>20</v>
      </c>
      <c r="H656">
        <v>3016</v>
      </c>
      <c r="I65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s="15" t="str">
        <f t="shared" si="63"/>
        <v>music</v>
      </c>
      <c r="T656" s="15" t="str">
        <f t="shared" si="64"/>
        <v>metal</v>
      </c>
    </row>
    <row r="657" spans="1:20" ht="17" x14ac:dyDescent="0.2">
      <c r="A657" s="6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s="15" t="str">
        <f t="shared" si="63"/>
        <v>photography</v>
      </c>
      <c r="T657" s="15" t="str">
        <f t="shared" si="64"/>
        <v>photography books</v>
      </c>
    </row>
    <row r="658" spans="1:20" ht="34" hidden="1" x14ac:dyDescent="0.2">
      <c r="A658" s="6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s="15" t="str">
        <f t="shared" si="63"/>
        <v>food</v>
      </c>
      <c r="T658" s="15" t="str">
        <f t="shared" si="64"/>
        <v>food trucks</v>
      </c>
    </row>
    <row r="659" spans="1:20" ht="17" hidden="1" x14ac:dyDescent="0.2">
      <c r="A659" s="6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s="15" t="str">
        <f t="shared" si="63"/>
        <v>film &amp; video</v>
      </c>
      <c r="T659" s="15" t="str">
        <f t="shared" si="64"/>
        <v>science fiction</v>
      </c>
    </row>
    <row r="660" spans="1:20" ht="17" hidden="1" x14ac:dyDescent="0.2">
      <c r="A660" s="6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s="15" t="str">
        <f t="shared" si="63"/>
        <v>music</v>
      </c>
      <c r="T660" s="15" t="str">
        <f t="shared" si="64"/>
        <v>rock</v>
      </c>
    </row>
    <row r="661" spans="1:20" ht="17" hidden="1" x14ac:dyDescent="0.2">
      <c r="A661" s="6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60"/>
        <v>47.232808616404313</v>
      </c>
      <c r="G661" t="s">
        <v>14</v>
      </c>
      <c r="H661">
        <v>750</v>
      </c>
      <c r="I661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s="15" t="str">
        <f t="shared" si="63"/>
        <v>film &amp; video</v>
      </c>
      <c r="T661" s="15" t="str">
        <f t="shared" si="64"/>
        <v>documentary</v>
      </c>
    </row>
    <row r="662" spans="1:20" ht="17" hidden="1" x14ac:dyDescent="0.2">
      <c r="A662" s="6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s="15" t="str">
        <f t="shared" si="63"/>
        <v>theater</v>
      </c>
      <c r="T662" s="15" t="str">
        <f t="shared" si="64"/>
        <v>plays</v>
      </c>
    </row>
    <row r="663" spans="1:20" ht="17" hidden="1" x14ac:dyDescent="0.2">
      <c r="A663" s="6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60"/>
        <v>54.187265917603</v>
      </c>
      <c r="G663" t="s">
        <v>14</v>
      </c>
      <c r="H663">
        <v>752</v>
      </c>
      <c r="I663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s="15" t="str">
        <f t="shared" si="63"/>
        <v>music</v>
      </c>
      <c r="T663" s="15" t="str">
        <f t="shared" si="64"/>
        <v>jazz</v>
      </c>
    </row>
    <row r="664" spans="1:20" ht="17" hidden="1" x14ac:dyDescent="0.2">
      <c r="A664" s="6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s="15" t="str">
        <f t="shared" si="63"/>
        <v>theater</v>
      </c>
      <c r="T664" s="15" t="str">
        <f t="shared" si="64"/>
        <v>plays</v>
      </c>
    </row>
    <row r="665" spans="1:20" ht="17" hidden="1" x14ac:dyDescent="0.2">
      <c r="A665" s="6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s="15" t="str">
        <f t="shared" si="63"/>
        <v>theater</v>
      </c>
      <c r="T665" s="15" t="str">
        <f t="shared" si="64"/>
        <v>plays</v>
      </c>
    </row>
    <row r="666" spans="1:20" ht="17" hidden="1" x14ac:dyDescent="0.2">
      <c r="A666" s="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s="15" t="str">
        <f t="shared" si="63"/>
        <v>music</v>
      </c>
      <c r="T666" s="15" t="str">
        <f t="shared" si="64"/>
        <v>jazz</v>
      </c>
    </row>
    <row r="667" spans="1:20" ht="17" x14ac:dyDescent="0.2">
      <c r="A667" s="6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s="15" t="str">
        <f t="shared" si="63"/>
        <v>film &amp; video</v>
      </c>
      <c r="T667" s="15" t="str">
        <f t="shared" si="64"/>
        <v>documentary</v>
      </c>
    </row>
    <row r="668" spans="1:20" ht="17" hidden="1" x14ac:dyDescent="0.2">
      <c r="A668" s="6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s="15" t="str">
        <f t="shared" si="63"/>
        <v>theater</v>
      </c>
      <c r="T668" s="15" t="str">
        <f t="shared" si="64"/>
        <v>plays</v>
      </c>
    </row>
    <row r="669" spans="1:20" ht="34" x14ac:dyDescent="0.2">
      <c r="A669" s="6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s="15" t="str">
        <f t="shared" si="63"/>
        <v>journalism</v>
      </c>
      <c r="T669" s="15" t="str">
        <f t="shared" si="64"/>
        <v>audio</v>
      </c>
    </row>
    <row r="670" spans="1:20" ht="34" hidden="1" x14ac:dyDescent="0.2">
      <c r="A670" s="6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s="15" t="str">
        <f t="shared" si="63"/>
        <v>theater</v>
      </c>
      <c r="T670" s="15" t="str">
        <f t="shared" si="64"/>
        <v>plays</v>
      </c>
    </row>
    <row r="671" spans="1:20" ht="17" x14ac:dyDescent="0.2">
      <c r="A671" s="6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s="15" t="str">
        <f t="shared" si="63"/>
        <v>theater</v>
      </c>
      <c r="T671" s="15" t="str">
        <f t="shared" si="64"/>
        <v>plays</v>
      </c>
    </row>
    <row r="672" spans="1:20" ht="34" x14ac:dyDescent="0.2">
      <c r="A672" s="6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s="15" t="str">
        <f t="shared" si="63"/>
        <v>music</v>
      </c>
      <c r="T672" s="15" t="str">
        <f t="shared" si="64"/>
        <v>indie rock</v>
      </c>
    </row>
    <row r="673" spans="1:20" ht="34" x14ac:dyDescent="0.2">
      <c r="A673" s="6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60"/>
        <v>122.05635245901641</v>
      </c>
      <c r="G673" t="s">
        <v>20</v>
      </c>
      <c r="H673">
        <v>1073</v>
      </c>
      <c r="I673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s="15" t="str">
        <f t="shared" si="63"/>
        <v>theater</v>
      </c>
      <c r="T673" s="15" t="str">
        <f t="shared" si="64"/>
        <v>plays</v>
      </c>
    </row>
    <row r="674" spans="1:20" ht="17" hidden="1" x14ac:dyDescent="0.2">
      <c r="A674" s="6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s="15" t="str">
        <f t="shared" si="63"/>
        <v>theater</v>
      </c>
      <c r="T674" s="15" t="str">
        <f t="shared" si="64"/>
        <v>plays</v>
      </c>
    </row>
    <row r="675" spans="1:20" ht="17" hidden="1" x14ac:dyDescent="0.2">
      <c r="A675" s="6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s="15" t="str">
        <f t="shared" si="63"/>
        <v>music</v>
      </c>
      <c r="T675" s="15" t="str">
        <f t="shared" si="64"/>
        <v>indie rock</v>
      </c>
    </row>
    <row r="676" spans="1:20" ht="17" hidden="1" x14ac:dyDescent="0.2">
      <c r="A676" s="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60"/>
        <v>33.53837141183363</v>
      </c>
      <c r="G676" t="s">
        <v>74</v>
      </c>
      <c r="H676">
        <v>1218</v>
      </c>
      <c r="I67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s="15" t="str">
        <f t="shared" si="63"/>
        <v>photography</v>
      </c>
      <c r="T676" s="15" t="str">
        <f t="shared" si="64"/>
        <v>photography books</v>
      </c>
    </row>
    <row r="677" spans="1:20" ht="17" x14ac:dyDescent="0.2">
      <c r="A677" s="6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s="15" t="str">
        <f t="shared" si="63"/>
        <v>journalism</v>
      </c>
      <c r="T677" s="15" t="str">
        <f t="shared" si="64"/>
        <v>audio</v>
      </c>
    </row>
    <row r="678" spans="1:20" ht="17" x14ac:dyDescent="0.2">
      <c r="A678" s="6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s="15" t="str">
        <f t="shared" si="63"/>
        <v>photography</v>
      </c>
      <c r="T678" s="15" t="str">
        <f t="shared" si="64"/>
        <v>photography books</v>
      </c>
    </row>
    <row r="679" spans="1:20" ht="17" hidden="1" x14ac:dyDescent="0.2">
      <c r="A679" s="6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s="15" t="str">
        <f t="shared" si="63"/>
        <v>publishing</v>
      </c>
      <c r="T679" s="15" t="str">
        <f t="shared" si="64"/>
        <v>fiction</v>
      </c>
    </row>
    <row r="680" spans="1:20" ht="17" hidden="1" x14ac:dyDescent="0.2">
      <c r="A680" s="6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s="15" t="str">
        <f t="shared" si="63"/>
        <v>film &amp; video</v>
      </c>
      <c r="T680" s="15" t="str">
        <f t="shared" si="64"/>
        <v>drama</v>
      </c>
    </row>
    <row r="681" spans="1:20" ht="17" x14ac:dyDescent="0.2">
      <c r="A681" s="6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s="15" t="str">
        <f t="shared" si="63"/>
        <v>food</v>
      </c>
      <c r="T681" s="15" t="str">
        <f t="shared" si="64"/>
        <v>food trucks</v>
      </c>
    </row>
    <row r="682" spans="1:20" ht="34" hidden="1" x14ac:dyDescent="0.2">
      <c r="A682" s="6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s="15" t="str">
        <f t="shared" si="63"/>
        <v>games</v>
      </c>
      <c r="T682" s="15" t="str">
        <f t="shared" si="64"/>
        <v>mobile games</v>
      </c>
    </row>
    <row r="683" spans="1:20" ht="34" hidden="1" x14ac:dyDescent="0.2">
      <c r="A683" s="6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s="15" t="str">
        <f t="shared" si="63"/>
        <v>theater</v>
      </c>
      <c r="T683" s="15" t="str">
        <f t="shared" si="64"/>
        <v>plays</v>
      </c>
    </row>
    <row r="684" spans="1:20" ht="17" x14ac:dyDescent="0.2">
      <c r="A684" s="6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s="15" t="str">
        <f t="shared" si="63"/>
        <v>theater</v>
      </c>
      <c r="T684" s="15" t="str">
        <f t="shared" si="64"/>
        <v>plays</v>
      </c>
    </row>
    <row r="685" spans="1:20" ht="17" x14ac:dyDescent="0.2">
      <c r="A685" s="6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s="15" t="str">
        <f t="shared" si="63"/>
        <v>theater</v>
      </c>
      <c r="T685" s="15" t="str">
        <f t="shared" si="64"/>
        <v>plays</v>
      </c>
    </row>
    <row r="686" spans="1:20" ht="17" x14ac:dyDescent="0.2">
      <c r="A686" s="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s="15" t="str">
        <f t="shared" si="63"/>
        <v>publishing</v>
      </c>
      <c r="T686" s="15" t="str">
        <f t="shared" si="64"/>
        <v>nonfiction</v>
      </c>
    </row>
    <row r="687" spans="1:20" ht="17" hidden="1" x14ac:dyDescent="0.2">
      <c r="A687" s="6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s="15" t="str">
        <f t="shared" si="63"/>
        <v>theater</v>
      </c>
      <c r="T687" s="15" t="str">
        <f t="shared" si="64"/>
        <v>plays</v>
      </c>
    </row>
    <row r="688" spans="1:20" ht="17" x14ac:dyDescent="0.2">
      <c r="A688" s="6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s="15" t="str">
        <f t="shared" si="63"/>
        <v>technology</v>
      </c>
      <c r="T688" s="15" t="str">
        <f t="shared" si="64"/>
        <v>wearables</v>
      </c>
    </row>
    <row r="689" spans="1:20" ht="17" x14ac:dyDescent="0.2">
      <c r="A689" s="6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s="15" t="str">
        <f t="shared" si="63"/>
        <v>theater</v>
      </c>
      <c r="T689" s="15" t="str">
        <f t="shared" si="64"/>
        <v>plays</v>
      </c>
    </row>
    <row r="690" spans="1:20" ht="17" x14ac:dyDescent="0.2">
      <c r="A690" s="6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s="15" t="str">
        <f t="shared" si="63"/>
        <v>film &amp; video</v>
      </c>
      <c r="T690" s="15" t="str">
        <f t="shared" si="64"/>
        <v>television</v>
      </c>
    </row>
    <row r="691" spans="1:20" ht="17" x14ac:dyDescent="0.2">
      <c r="A691" s="6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60"/>
        <v>100.65753424657535</v>
      </c>
      <c r="G691" t="s">
        <v>20</v>
      </c>
      <c r="H691">
        <v>69</v>
      </c>
      <c r="I691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s="15" t="str">
        <f t="shared" si="63"/>
        <v>technology</v>
      </c>
      <c r="T691" s="15" t="str">
        <f t="shared" si="64"/>
        <v>web</v>
      </c>
    </row>
    <row r="692" spans="1:20" ht="17" x14ac:dyDescent="0.2">
      <c r="A692" s="6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60"/>
        <v>226.61111111111109</v>
      </c>
      <c r="G692" t="s">
        <v>20</v>
      </c>
      <c r="H692">
        <v>190</v>
      </c>
      <c r="I692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s="15" t="str">
        <f t="shared" si="63"/>
        <v>film &amp; video</v>
      </c>
      <c r="T692" s="15" t="str">
        <f t="shared" si="64"/>
        <v>documentary</v>
      </c>
    </row>
    <row r="693" spans="1:20" ht="17" x14ac:dyDescent="0.2">
      <c r="A693" s="6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s="15" t="str">
        <f t="shared" si="63"/>
        <v>film &amp; video</v>
      </c>
      <c r="T693" s="15" t="str">
        <f t="shared" si="64"/>
        <v>documentary</v>
      </c>
    </row>
    <row r="694" spans="1:20" ht="17" hidden="1" x14ac:dyDescent="0.2">
      <c r="A694" s="6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60"/>
        <v>90.633333333333326</v>
      </c>
      <c r="G694" t="s">
        <v>14</v>
      </c>
      <c r="H694">
        <v>77</v>
      </c>
      <c r="I69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s="15" t="str">
        <f t="shared" si="63"/>
        <v>music</v>
      </c>
      <c r="T694" s="15" t="str">
        <f t="shared" si="64"/>
        <v>rock</v>
      </c>
    </row>
    <row r="695" spans="1:20" ht="34" hidden="1" x14ac:dyDescent="0.2">
      <c r="A695" s="6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s="15" t="str">
        <f t="shared" si="63"/>
        <v>theater</v>
      </c>
      <c r="T695" s="15" t="str">
        <f t="shared" si="64"/>
        <v>plays</v>
      </c>
    </row>
    <row r="696" spans="1:20" ht="17" hidden="1" x14ac:dyDescent="0.2">
      <c r="A696" s="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s="15" t="str">
        <f t="shared" si="63"/>
        <v>theater</v>
      </c>
      <c r="T696" s="15" t="str">
        <f t="shared" si="64"/>
        <v>plays</v>
      </c>
    </row>
    <row r="697" spans="1:20" ht="17" x14ac:dyDescent="0.2">
      <c r="A697" s="6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s="15" t="str">
        <f t="shared" si="63"/>
        <v>music</v>
      </c>
      <c r="T697" s="15" t="str">
        <f t="shared" si="64"/>
        <v>rock</v>
      </c>
    </row>
    <row r="698" spans="1:20" ht="17" hidden="1" x14ac:dyDescent="0.2">
      <c r="A698" s="6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60"/>
        <v>59.042047531992694</v>
      </c>
      <c r="G698" t="s">
        <v>14</v>
      </c>
      <c r="H698">
        <v>889</v>
      </c>
      <c r="I698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s="15" t="str">
        <f t="shared" si="63"/>
        <v>theater</v>
      </c>
      <c r="T698" s="15" t="str">
        <f t="shared" si="64"/>
        <v>plays</v>
      </c>
    </row>
    <row r="699" spans="1:20" ht="34" x14ac:dyDescent="0.2">
      <c r="A699" s="6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s="15" t="str">
        <f t="shared" si="63"/>
        <v>music</v>
      </c>
      <c r="T699" s="15" t="str">
        <f t="shared" si="64"/>
        <v>electric music</v>
      </c>
    </row>
    <row r="700" spans="1:20" ht="17" x14ac:dyDescent="0.2">
      <c r="A700" s="6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60"/>
        <v>446.69121140142522</v>
      </c>
      <c r="G700" t="s">
        <v>20</v>
      </c>
      <c r="H700">
        <v>2893</v>
      </c>
      <c r="I700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s="15" t="str">
        <f t="shared" si="63"/>
        <v>technology</v>
      </c>
      <c r="T700" s="15" t="str">
        <f t="shared" si="64"/>
        <v>wearables</v>
      </c>
    </row>
    <row r="701" spans="1:20" ht="17" hidden="1" x14ac:dyDescent="0.2">
      <c r="A701" s="6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s="15" t="str">
        <f t="shared" si="63"/>
        <v>film &amp; video</v>
      </c>
      <c r="T701" s="15" t="str">
        <f t="shared" si="64"/>
        <v>drama</v>
      </c>
    </row>
    <row r="702" spans="1:20" ht="34" hidden="1" x14ac:dyDescent="0.2">
      <c r="A702" s="6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s="15" t="str">
        <f t="shared" si="63"/>
        <v>technology</v>
      </c>
      <c r="T702" s="15" t="str">
        <f t="shared" si="64"/>
        <v>wearables</v>
      </c>
    </row>
    <row r="703" spans="1:20" ht="34" x14ac:dyDescent="0.2">
      <c r="A703" s="6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s="15" t="str">
        <f t="shared" si="63"/>
        <v>theater</v>
      </c>
      <c r="T703" s="15" t="str">
        <f t="shared" si="64"/>
        <v>plays</v>
      </c>
    </row>
    <row r="704" spans="1:20" ht="34" hidden="1" x14ac:dyDescent="0.2">
      <c r="A704" s="6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60"/>
        <v>54.137931034482754</v>
      </c>
      <c r="G704" t="s">
        <v>14</v>
      </c>
      <c r="H704">
        <v>83</v>
      </c>
      <c r="I70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s="15" t="str">
        <f t="shared" si="63"/>
        <v>technology</v>
      </c>
      <c r="T704" s="15" t="str">
        <f t="shared" si="64"/>
        <v>wearables</v>
      </c>
    </row>
    <row r="705" spans="1:20" ht="17" x14ac:dyDescent="0.2">
      <c r="A705" s="6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s="15" t="str">
        <f t="shared" si="63"/>
        <v>publishing</v>
      </c>
      <c r="T705" s="15" t="str">
        <f t="shared" si="64"/>
        <v>translations</v>
      </c>
    </row>
    <row r="706" spans="1:20" ht="34" x14ac:dyDescent="0.2">
      <c r="A706" s="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60"/>
        <v>122.78160919540231</v>
      </c>
      <c r="G706" t="s">
        <v>20</v>
      </c>
      <c r="H706">
        <v>116</v>
      </c>
      <c r="I70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s="15" t="str">
        <f t="shared" si="63"/>
        <v>film &amp; video</v>
      </c>
      <c r="T706" s="15" t="str">
        <f t="shared" si="64"/>
        <v>animation</v>
      </c>
    </row>
    <row r="707" spans="1:20" ht="17" hidden="1" x14ac:dyDescent="0.2">
      <c r="A707" s="6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66">(E707/D707)*100</f>
        <v>99.026517383618156</v>
      </c>
      <c r="G707" t="s">
        <v>14</v>
      </c>
      <c r="H707">
        <v>2025</v>
      </c>
      <c r="I707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s="15" t="str">
        <f t="shared" ref="S707:S770" si="69">LEFT(R707,FIND("/",R707)-1)</f>
        <v>publishing</v>
      </c>
      <c r="T707" s="15" t="str">
        <f t="shared" ref="T707:T770" si="70">RIGHT(R707,LEN(R707)-FIND("/",R707))</f>
        <v>nonfiction</v>
      </c>
    </row>
    <row r="708" spans="1:20" ht="34" x14ac:dyDescent="0.2">
      <c r="A708" s="6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66"/>
        <v>127.84686346863469</v>
      </c>
      <c r="G708" t="s">
        <v>20</v>
      </c>
      <c r="H708">
        <v>1345</v>
      </c>
      <c r="I708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s="15" t="str">
        <f t="shared" si="69"/>
        <v>technology</v>
      </c>
      <c r="T708" s="15" t="str">
        <f t="shared" si="70"/>
        <v>web</v>
      </c>
    </row>
    <row r="709" spans="1:20" ht="34" x14ac:dyDescent="0.2">
      <c r="A709" s="6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s="15" t="str">
        <f t="shared" si="69"/>
        <v>film &amp; video</v>
      </c>
      <c r="T709" s="15" t="str">
        <f t="shared" si="70"/>
        <v>drama</v>
      </c>
    </row>
    <row r="710" spans="1:20" ht="17" x14ac:dyDescent="0.2">
      <c r="A710" s="6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s="15" t="str">
        <f t="shared" si="69"/>
        <v>theater</v>
      </c>
      <c r="T710" s="15" t="str">
        <f t="shared" si="70"/>
        <v>plays</v>
      </c>
    </row>
    <row r="711" spans="1:20" ht="17" x14ac:dyDescent="0.2">
      <c r="A711" s="6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s="15" t="str">
        <f t="shared" si="69"/>
        <v>theater</v>
      </c>
      <c r="T711" s="15" t="str">
        <f t="shared" si="70"/>
        <v>plays</v>
      </c>
    </row>
    <row r="712" spans="1:20" ht="34" x14ac:dyDescent="0.2">
      <c r="A712" s="6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s="15" t="str">
        <f t="shared" si="69"/>
        <v>theater</v>
      </c>
      <c r="T712" s="15" t="str">
        <f t="shared" si="70"/>
        <v>plays</v>
      </c>
    </row>
    <row r="713" spans="1:20" ht="34" hidden="1" x14ac:dyDescent="0.2">
      <c r="A713" s="6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66"/>
        <v>20.322580645161288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s="15" t="str">
        <f t="shared" si="69"/>
        <v>theater</v>
      </c>
      <c r="T713" s="15" t="str">
        <f t="shared" si="70"/>
        <v>plays</v>
      </c>
    </row>
    <row r="714" spans="1:20" ht="34" x14ac:dyDescent="0.2">
      <c r="A714" s="6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s="15" t="str">
        <f t="shared" si="69"/>
        <v>theater</v>
      </c>
      <c r="T714" s="15" t="str">
        <f t="shared" si="70"/>
        <v>plays</v>
      </c>
    </row>
    <row r="715" spans="1:20" ht="17" x14ac:dyDescent="0.2">
      <c r="A715" s="6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s="15" t="str">
        <f t="shared" si="69"/>
        <v>publishing</v>
      </c>
      <c r="T715" s="15" t="str">
        <f t="shared" si="70"/>
        <v>radio &amp; podcasts</v>
      </c>
    </row>
    <row r="716" spans="1:20" ht="17" x14ac:dyDescent="0.2">
      <c r="A716" s="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s="15" t="str">
        <f t="shared" si="69"/>
        <v>music</v>
      </c>
      <c r="T716" s="15" t="str">
        <f t="shared" si="70"/>
        <v>rock</v>
      </c>
    </row>
    <row r="717" spans="1:20" ht="17" hidden="1" x14ac:dyDescent="0.2">
      <c r="A717" s="6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s="15" t="str">
        <f t="shared" si="69"/>
        <v>games</v>
      </c>
      <c r="T717" s="15" t="str">
        <f t="shared" si="70"/>
        <v>mobile games</v>
      </c>
    </row>
    <row r="718" spans="1:20" ht="17" x14ac:dyDescent="0.2">
      <c r="A718" s="6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s="15" t="str">
        <f t="shared" si="69"/>
        <v>theater</v>
      </c>
      <c r="T718" s="15" t="str">
        <f t="shared" si="70"/>
        <v>plays</v>
      </c>
    </row>
    <row r="719" spans="1:20" ht="34" x14ac:dyDescent="0.2">
      <c r="A719" s="6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s="15" t="str">
        <f t="shared" si="69"/>
        <v>film &amp; video</v>
      </c>
      <c r="T719" s="15" t="str">
        <f t="shared" si="70"/>
        <v>documentary</v>
      </c>
    </row>
    <row r="720" spans="1:20" ht="17" x14ac:dyDescent="0.2">
      <c r="A720" s="6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s="15" t="str">
        <f t="shared" si="69"/>
        <v>technology</v>
      </c>
      <c r="T720" s="15" t="str">
        <f t="shared" si="70"/>
        <v>wearables</v>
      </c>
    </row>
    <row r="721" spans="1:20" ht="17" x14ac:dyDescent="0.2">
      <c r="A721" s="6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s="15" t="str">
        <f t="shared" si="69"/>
        <v>publishing</v>
      </c>
      <c r="T721" s="15" t="str">
        <f t="shared" si="70"/>
        <v>fiction</v>
      </c>
    </row>
    <row r="722" spans="1:20" ht="34" hidden="1" x14ac:dyDescent="0.2">
      <c r="A722" s="6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s="15" t="str">
        <f t="shared" si="69"/>
        <v>theater</v>
      </c>
      <c r="T722" s="15" t="str">
        <f t="shared" si="70"/>
        <v>plays</v>
      </c>
    </row>
    <row r="723" spans="1:20" ht="17" hidden="1" x14ac:dyDescent="0.2">
      <c r="A723" s="6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66"/>
        <v>4.392394822006473</v>
      </c>
      <c r="G723" t="s">
        <v>74</v>
      </c>
      <c r="H723">
        <v>60</v>
      </c>
      <c r="I723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s="15" t="str">
        <f t="shared" si="69"/>
        <v>music</v>
      </c>
      <c r="T723" s="15" t="str">
        <f t="shared" si="70"/>
        <v>rock</v>
      </c>
    </row>
    <row r="724" spans="1:20" ht="17" x14ac:dyDescent="0.2">
      <c r="A724" s="6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s="15" t="str">
        <f t="shared" si="69"/>
        <v>film &amp; video</v>
      </c>
      <c r="T724" s="15" t="str">
        <f t="shared" si="70"/>
        <v>documentary</v>
      </c>
    </row>
    <row r="725" spans="1:20" ht="17" x14ac:dyDescent="0.2">
      <c r="A725" s="6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66"/>
        <v>270.40816326530609</v>
      </c>
      <c r="G725" t="s">
        <v>20</v>
      </c>
      <c r="H725">
        <v>144</v>
      </c>
      <c r="I72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s="15" t="str">
        <f t="shared" si="69"/>
        <v>theater</v>
      </c>
      <c r="T725" s="15" t="str">
        <f t="shared" si="70"/>
        <v>plays</v>
      </c>
    </row>
    <row r="726" spans="1:20" ht="34" x14ac:dyDescent="0.2">
      <c r="A726" s="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66"/>
        <v>134.05952380952382</v>
      </c>
      <c r="G726" t="s">
        <v>20</v>
      </c>
      <c r="H726">
        <v>121</v>
      </c>
      <c r="I72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s="15" t="str">
        <f t="shared" si="69"/>
        <v>theater</v>
      </c>
      <c r="T726" s="15" t="str">
        <f t="shared" si="70"/>
        <v>plays</v>
      </c>
    </row>
    <row r="727" spans="1:20" ht="17" hidden="1" x14ac:dyDescent="0.2">
      <c r="A727" s="6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s="15" t="str">
        <f t="shared" si="69"/>
        <v>games</v>
      </c>
      <c r="T727" s="15" t="str">
        <f t="shared" si="70"/>
        <v>mobile games</v>
      </c>
    </row>
    <row r="728" spans="1:20" ht="17" hidden="1" x14ac:dyDescent="0.2">
      <c r="A728" s="6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s="15" t="str">
        <f t="shared" si="69"/>
        <v>theater</v>
      </c>
      <c r="T728" s="15" t="str">
        <f t="shared" si="70"/>
        <v>plays</v>
      </c>
    </row>
    <row r="729" spans="1:20" ht="17" x14ac:dyDescent="0.2">
      <c r="A729" s="6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s="15" t="str">
        <f t="shared" si="69"/>
        <v>technology</v>
      </c>
      <c r="T729" s="15" t="str">
        <f t="shared" si="70"/>
        <v>web</v>
      </c>
    </row>
    <row r="730" spans="1:20" ht="34" hidden="1" x14ac:dyDescent="0.2">
      <c r="A730" s="6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s="15" t="str">
        <f t="shared" si="69"/>
        <v>theater</v>
      </c>
      <c r="T730" s="15" t="str">
        <f t="shared" si="70"/>
        <v>plays</v>
      </c>
    </row>
    <row r="731" spans="1:20" ht="34" x14ac:dyDescent="0.2">
      <c r="A731" s="6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s="15" t="str">
        <f t="shared" si="69"/>
        <v>film &amp; video</v>
      </c>
      <c r="T731" s="15" t="str">
        <f t="shared" si="70"/>
        <v>drama</v>
      </c>
    </row>
    <row r="732" spans="1:20" ht="17" x14ac:dyDescent="0.2">
      <c r="A732" s="6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66"/>
        <v>412.6631944444444</v>
      </c>
      <c r="G732" t="s">
        <v>20</v>
      </c>
      <c r="H732">
        <v>1071</v>
      </c>
      <c r="I732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s="15" t="str">
        <f t="shared" si="69"/>
        <v>technology</v>
      </c>
      <c r="T732" s="15" t="str">
        <f t="shared" si="70"/>
        <v>wearables</v>
      </c>
    </row>
    <row r="733" spans="1:20" ht="17" hidden="1" x14ac:dyDescent="0.2">
      <c r="A733" s="6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s="15" t="str">
        <f t="shared" si="69"/>
        <v>technology</v>
      </c>
      <c r="T733" s="15" t="str">
        <f t="shared" si="70"/>
        <v>web</v>
      </c>
    </row>
    <row r="734" spans="1:20" ht="17" hidden="1" x14ac:dyDescent="0.2">
      <c r="A734" s="6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s="15" t="str">
        <f t="shared" si="69"/>
        <v>music</v>
      </c>
      <c r="T734" s="15" t="str">
        <f t="shared" si="70"/>
        <v>rock</v>
      </c>
    </row>
    <row r="735" spans="1:20" ht="17" x14ac:dyDescent="0.2">
      <c r="A735" s="6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s="15" t="str">
        <f t="shared" si="69"/>
        <v>music</v>
      </c>
      <c r="T735" s="15" t="str">
        <f t="shared" si="70"/>
        <v>metal</v>
      </c>
    </row>
    <row r="736" spans="1:20" ht="17" x14ac:dyDescent="0.2">
      <c r="A736" s="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66"/>
        <v>319.14285714285711</v>
      </c>
      <c r="G736" t="s">
        <v>20</v>
      </c>
      <c r="H736">
        <v>536</v>
      </c>
      <c r="I73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s="15" t="str">
        <f t="shared" si="69"/>
        <v>theater</v>
      </c>
      <c r="T736" s="15" t="str">
        <f t="shared" si="70"/>
        <v>plays</v>
      </c>
    </row>
    <row r="737" spans="1:20" ht="34" x14ac:dyDescent="0.2">
      <c r="A737" s="6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s="15" t="str">
        <f t="shared" si="69"/>
        <v>photography</v>
      </c>
      <c r="T737" s="15" t="str">
        <f t="shared" si="70"/>
        <v>photography books</v>
      </c>
    </row>
    <row r="738" spans="1:20" ht="17" hidden="1" x14ac:dyDescent="0.2">
      <c r="A738" s="6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s="15" t="str">
        <f t="shared" si="69"/>
        <v>publishing</v>
      </c>
      <c r="T738" s="15" t="str">
        <f t="shared" si="70"/>
        <v>nonfiction</v>
      </c>
    </row>
    <row r="739" spans="1:20" ht="34" x14ac:dyDescent="0.2">
      <c r="A739" s="6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s="15" t="str">
        <f t="shared" si="69"/>
        <v>music</v>
      </c>
      <c r="T739" s="15" t="str">
        <f t="shared" si="70"/>
        <v>indie rock</v>
      </c>
    </row>
    <row r="740" spans="1:20" ht="34" hidden="1" x14ac:dyDescent="0.2">
      <c r="A740" s="6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s="15" t="str">
        <f t="shared" si="69"/>
        <v>theater</v>
      </c>
      <c r="T740" s="15" t="str">
        <f t="shared" si="70"/>
        <v>plays</v>
      </c>
    </row>
    <row r="741" spans="1:20" ht="17" hidden="1" x14ac:dyDescent="0.2">
      <c r="A741" s="6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s="15" t="str">
        <f t="shared" si="69"/>
        <v>music</v>
      </c>
      <c r="T741" s="15" t="str">
        <f t="shared" si="70"/>
        <v>indie rock</v>
      </c>
    </row>
    <row r="742" spans="1:20" ht="34" hidden="1" x14ac:dyDescent="0.2">
      <c r="A742" s="6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s="15" t="str">
        <f t="shared" si="69"/>
        <v>theater</v>
      </c>
      <c r="T742" s="15" t="str">
        <f t="shared" si="70"/>
        <v>plays</v>
      </c>
    </row>
    <row r="743" spans="1:20" ht="17" x14ac:dyDescent="0.2">
      <c r="A743" s="6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66"/>
        <v>1179.1666666666665</v>
      </c>
      <c r="G743" t="s">
        <v>20</v>
      </c>
      <c r="H743">
        <v>130</v>
      </c>
      <c r="I743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s="15" t="str">
        <f t="shared" si="69"/>
        <v>theater</v>
      </c>
      <c r="T743" s="15" t="str">
        <f t="shared" si="70"/>
        <v>plays</v>
      </c>
    </row>
    <row r="744" spans="1:20" ht="17" x14ac:dyDescent="0.2">
      <c r="A744" s="6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66"/>
        <v>1126.0833333333335</v>
      </c>
      <c r="G744" t="s">
        <v>20</v>
      </c>
      <c r="H744">
        <v>122</v>
      </c>
      <c r="I74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s="15" t="str">
        <f t="shared" si="69"/>
        <v>music</v>
      </c>
      <c r="T744" s="15" t="str">
        <f t="shared" si="70"/>
        <v>electric music</v>
      </c>
    </row>
    <row r="745" spans="1:20" ht="34" hidden="1" x14ac:dyDescent="0.2">
      <c r="A745" s="6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s="15" t="str">
        <f t="shared" si="69"/>
        <v>theater</v>
      </c>
      <c r="T745" s="15" t="str">
        <f t="shared" si="70"/>
        <v>plays</v>
      </c>
    </row>
    <row r="746" spans="1:20" ht="17" x14ac:dyDescent="0.2">
      <c r="A746" s="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s="15" t="str">
        <f t="shared" si="69"/>
        <v>theater</v>
      </c>
      <c r="T746" s="15" t="str">
        <f t="shared" si="70"/>
        <v>plays</v>
      </c>
    </row>
    <row r="747" spans="1:20" ht="34" hidden="1" x14ac:dyDescent="0.2">
      <c r="A747" s="6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s="15" t="str">
        <f t="shared" si="69"/>
        <v>technology</v>
      </c>
      <c r="T747" s="15" t="str">
        <f t="shared" si="70"/>
        <v>wearables</v>
      </c>
    </row>
    <row r="748" spans="1:20" ht="17" x14ac:dyDescent="0.2">
      <c r="A748" s="6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s="15" t="str">
        <f t="shared" si="69"/>
        <v>technology</v>
      </c>
      <c r="T748" s="15" t="str">
        <f t="shared" si="70"/>
        <v>web</v>
      </c>
    </row>
    <row r="749" spans="1:20" ht="17" x14ac:dyDescent="0.2">
      <c r="A749" s="6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s="15" t="str">
        <f t="shared" si="69"/>
        <v>theater</v>
      </c>
      <c r="T749" s="15" t="str">
        <f t="shared" si="70"/>
        <v>plays</v>
      </c>
    </row>
    <row r="750" spans="1:20" ht="17" hidden="1" x14ac:dyDescent="0.2">
      <c r="A750" s="6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s="15" t="str">
        <f t="shared" si="69"/>
        <v>film &amp; video</v>
      </c>
      <c r="T750" s="15" t="str">
        <f t="shared" si="70"/>
        <v>animation</v>
      </c>
    </row>
    <row r="751" spans="1:20" ht="17" x14ac:dyDescent="0.2">
      <c r="A751" s="6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66"/>
        <v>157.29069767441862</v>
      </c>
      <c r="G751" t="s">
        <v>20</v>
      </c>
      <c r="H751">
        <v>366</v>
      </c>
      <c r="I751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s="15" t="str">
        <f t="shared" si="69"/>
        <v>technology</v>
      </c>
      <c r="T751" s="15" t="str">
        <f t="shared" si="70"/>
        <v>wearables</v>
      </c>
    </row>
    <row r="752" spans="1:20" ht="17" hidden="1" x14ac:dyDescent="0.2">
      <c r="A752" s="6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s="15" t="str">
        <f t="shared" si="69"/>
        <v>music</v>
      </c>
      <c r="T752" s="15" t="str">
        <f t="shared" si="70"/>
        <v>electric music</v>
      </c>
    </row>
    <row r="753" spans="1:20" ht="17" x14ac:dyDescent="0.2">
      <c r="A753" s="6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s="15" t="str">
        <f t="shared" si="69"/>
        <v>publishing</v>
      </c>
      <c r="T753" s="15" t="str">
        <f t="shared" si="70"/>
        <v>nonfiction</v>
      </c>
    </row>
    <row r="754" spans="1:20" ht="17" hidden="1" x14ac:dyDescent="0.2">
      <c r="A754" s="6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s="15" t="str">
        <f t="shared" si="69"/>
        <v>theater</v>
      </c>
      <c r="T754" s="15" t="str">
        <f t="shared" si="70"/>
        <v>plays</v>
      </c>
    </row>
    <row r="755" spans="1:20" ht="17" x14ac:dyDescent="0.2">
      <c r="A755" s="6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s="15" t="str">
        <f t="shared" si="69"/>
        <v>photography</v>
      </c>
      <c r="T755" s="15" t="str">
        <f t="shared" si="70"/>
        <v>photography books</v>
      </c>
    </row>
    <row r="756" spans="1:20" ht="17" x14ac:dyDescent="0.2">
      <c r="A756" s="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s="15" t="str">
        <f t="shared" si="69"/>
        <v>theater</v>
      </c>
      <c r="T756" s="15" t="str">
        <f t="shared" si="70"/>
        <v>plays</v>
      </c>
    </row>
    <row r="757" spans="1:20" ht="17" x14ac:dyDescent="0.2">
      <c r="A757" s="6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s="15" t="str">
        <f t="shared" si="69"/>
        <v>theater</v>
      </c>
      <c r="T757" s="15" t="str">
        <f t="shared" si="70"/>
        <v>plays</v>
      </c>
    </row>
    <row r="758" spans="1:20" ht="34" x14ac:dyDescent="0.2">
      <c r="A758" s="6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s="15" t="str">
        <f t="shared" si="69"/>
        <v>theater</v>
      </c>
      <c r="T758" s="15" t="str">
        <f t="shared" si="70"/>
        <v>plays</v>
      </c>
    </row>
    <row r="759" spans="1:20" ht="17" x14ac:dyDescent="0.2">
      <c r="A759" s="6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s="15" t="str">
        <f t="shared" si="69"/>
        <v>film &amp; video</v>
      </c>
      <c r="T759" s="15" t="str">
        <f t="shared" si="70"/>
        <v>drama</v>
      </c>
    </row>
    <row r="760" spans="1:20" ht="17" x14ac:dyDescent="0.2">
      <c r="A760" s="6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66"/>
        <v>564.20608108108115</v>
      </c>
      <c r="G760" t="s">
        <v>20</v>
      </c>
      <c r="H760">
        <v>1518</v>
      </c>
      <c r="I760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s="15" t="str">
        <f t="shared" si="69"/>
        <v>music</v>
      </c>
      <c r="T760" s="15" t="str">
        <f t="shared" si="70"/>
        <v>rock</v>
      </c>
    </row>
    <row r="761" spans="1:20" ht="34" hidden="1" x14ac:dyDescent="0.2">
      <c r="A761" s="6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s="15" t="str">
        <f t="shared" si="69"/>
        <v>music</v>
      </c>
      <c r="T761" s="15" t="str">
        <f t="shared" si="70"/>
        <v>electric music</v>
      </c>
    </row>
    <row r="762" spans="1:20" ht="17" hidden="1" x14ac:dyDescent="0.2">
      <c r="A762" s="6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s="15" t="str">
        <f t="shared" si="69"/>
        <v>games</v>
      </c>
      <c r="T762" s="15" t="str">
        <f t="shared" si="70"/>
        <v>video games</v>
      </c>
    </row>
    <row r="763" spans="1:20" ht="17" x14ac:dyDescent="0.2">
      <c r="A763" s="6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s="15" t="str">
        <f t="shared" si="69"/>
        <v>music</v>
      </c>
      <c r="T763" s="15" t="str">
        <f t="shared" si="70"/>
        <v>rock</v>
      </c>
    </row>
    <row r="764" spans="1:20" ht="17" x14ac:dyDescent="0.2">
      <c r="A764" s="6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66"/>
        <v>177.25714285714284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s="15" t="str">
        <f t="shared" si="69"/>
        <v>music</v>
      </c>
      <c r="T764" s="15" t="str">
        <f t="shared" si="70"/>
        <v>jazz</v>
      </c>
    </row>
    <row r="765" spans="1:20" ht="17" x14ac:dyDescent="0.2">
      <c r="A765" s="6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66"/>
        <v>113.17857142857144</v>
      </c>
      <c r="G765" t="s">
        <v>20</v>
      </c>
      <c r="H765">
        <v>235</v>
      </c>
      <c r="I76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s="15" t="str">
        <f t="shared" si="69"/>
        <v>theater</v>
      </c>
      <c r="T765" s="15" t="str">
        <f t="shared" si="70"/>
        <v>plays</v>
      </c>
    </row>
    <row r="766" spans="1:20" ht="34" x14ac:dyDescent="0.2">
      <c r="A766" s="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66"/>
        <v>728.18181818181824</v>
      </c>
      <c r="G766" t="s">
        <v>20</v>
      </c>
      <c r="H766">
        <v>148</v>
      </c>
      <c r="I76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s="15" t="str">
        <f t="shared" si="69"/>
        <v>music</v>
      </c>
      <c r="T766" s="15" t="str">
        <f t="shared" si="70"/>
        <v>rock</v>
      </c>
    </row>
    <row r="767" spans="1:20" ht="17" x14ac:dyDescent="0.2">
      <c r="A767" s="6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s="15" t="str">
        <f t="shared" si="69"/>
        <v>music</v>
      </c>
      <c r="T767" s="15" t="str">
        <f t="shared" si="70"/>
        <v>indie rock</v>
      </c>
    </row>
    <row r="768" spans="1:20" ht="34" hidden="1" x14ac:dyDescent="0.2">
      <c r="A768" s="6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66"/>
        <v>31.171232876712331</v>
      </c>
      <c r="G768" t="s">
        <v>14</v>
      </c>
      <c r="H768">
        <v>248</v>
      </c>
      <c r="I768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s="15" t="str">
        <f t="shared" si="69"/>
        <v>film &amp; video</v>
      </c>
      <c r="T768" s="15" t="str">
        <f t="shared" si="70"/>
        <v>science fiction</v>
      </c>
    </row>
    <row r="769" spans="1:20" ht="17" hidden="1" x14ac:dyDescent="0.2">
      <c r="A769" s="6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66"/>
        <v>56.967078189300416</v>
      </c>
      <c r="G769" t="s">
        <v>14</v>
      </c>
      <c r="H769">
        <v>513</v>
      </c>
      <c r="I769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s="15" t="str">
        <f t="shared" si="69"/>
        <v>publishing</v>
      </c>
      <c r="T769" s="15" t="str">
        <f t="shared" si="70"/>
        <v>translations</v>
      </c>
    </row>
    <row r="770" spans="1:20" ht="17" x14ac:dyDescent="0.2">
      <c r="A770" s="6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s="15" t="str">
        <f t="shared" si="69"/>
        <v>theater</v>
      </c>
      <c r="T770" s="15" t="str">
        <f t="shared" si="70"/>
        <v>plays</v>
      </c>
    </row>
    <row r="771" spans="1:20" ht="17" hidden="1" x14ac:dyDescent="0.2">
      <c r="A771" s="6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72">(E771/D771)*100</f>
        <v>86.867834394904463</v>
      </c>
      <c r="G771" t="s">
        <v>14</v>
      </c>
      <c r="H771">
        <v>3410</v>
      </c>
      <c r="I771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s="15" t="str">
        <f t="shared" ref="S771:S834" si="75">LEFT(R771,FIND("/",R771)-1)</f>
        <v>games</v>
      </c>
      <c r="T771" s="15" t="str">
        <f t="shared" ref="T771:T834" si="76">RIGHT(R771,LEN(R771)-FIND("/",R771))</f>
        <v>video games</v>
      </c>
    </row>
    <row r="772" spans="1:20" ht="17" x14ac:dyDescent="0.2">
      <c r="A772" s="6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s="15" t="str">
        <f t="shared" si="75"/>
        <v>theater</v>
      </c>
      <c r="T772" s="15" t="str">
        <f t="shared" si="76"/>
        <v>plays</v>
      </c>
    </row>
    <row r="773" spans="1:20" ht="17" hidden="1" x14ac:dyDescent="0.2">
      <c r="A773" s="6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s="15" t="str">
        <f t="shared" si="75"/>
        <v>theater</v>
      </c>
      <c r="T773" s="15" t="str">
        <f t="shared" si="76"/>
        <v>plays</v>
      </c>
    </row>
    <row r="774" spans="1:20" ht="17" x14ac:dyDescent="0.2">
      <c r="A774" s="6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s="15" t="str">
        <f t="shared" si="75"/>
        <v>music</v>
      </c>
      <c r="T774" s="15" t="str">
        <f t="shared" si="76"/>
        <v>indie rock</v>
      </c>
    </row>
    <row r="775" spans="1:20" ht="17" x14ac:dyDescent="0.2">
      <c r="A775" s="6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s="15" t="str">
        <f t="shared" si="75"/>
        <v>theater</v>
      </c>
      <c r="T775" s="15" t="str">
        <f t="shared" si="76"/>
        <v>plays</v>
      </c>
    </row>
    <row r="776" spans="1:20" ht="17" x14ac:dyDescent="0.2">
      <c r="A776" s="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s="15" t="str">
        <f t="shared" si="75"/>
        <v>technology</v>
      </c>
      <c r="T776" s="15" t="str">
        <f t="shared" si="76"/>
        <v>web</v>
      </c>
    </row>
    <row r="777" spans="1:20" ht="34" hidden="1" x14ac:dyDescent="0.2">
      <c r="A777" s="6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s="15" t="str">
        <f t="shared" si="75"/>
        <v>music</v>
      </c>
      <c r="T777" s="15" t="str">
        <f t="shared" si="76"/>
        <v>rock</v>
      </c>
    </row>
    <row r="778" spans="1:20" ht="17" hidden="1" x14ac:dyDescent="0.2">
      <c r="A778" s="6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s="15" t="str">
        <f t="shared" si="75"/>
        <v>theater</v>
      </c>
      <c r="T778" s="15" t="str">
        <f t="shared" si="76"/>
        <v>plays</v>
      </c>
    </row>
    <row r="779" spans="1:20" ht="17" hidden="1" x14ac:dyDescent="0.2">
      <c r="A779" s="6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s="15" t="str">
        <f t="shared" si="75"/>
        <v>theater</v>
      </c>
      <c r="T779" s="15" t="str">
        <f t="shared" si="76"/>
        <v>plays</v>
      </c>
    </row>
    <row r="780" spans="1:20" ht="17" x14ac:dyDescent="0.2">
      <c r="A780" s="6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s="15" t="str">
        <f t="shared" si="75"/>
        <v>film &amp; video</v>
      </c>
      <c r="T780" s="15" t="str">
        <f t="shared" si="76"/>
        <v>animation</v>
      </c>
    </row>
    <row r="781" spans="1:20" ht="17" hidden="1" x14ac:dyDescent="0.2">
      <c r="A781" s="6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s="15" t="str">
        <f t="shared" si="75"/>
        <v>theater</v>
      </c>
      <c r="T781" s="15" t="str">
        <f t="shared" si="76"/>
        <v>plays</v>
      </c>
    </row>
    <row r="782" spans="1:20" ht="34" x14ac:dyDescent="0.2">
      <c r="A782" s="6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s="15" t="str">
        <f t="shared" si="75"/>
        <v>film &amp; video</v>
      </c>
      <c r="T782" s="15" t="str">
        <f t="shared" si="76"/>
        <v>drama</v>
      </c>
    </row>
    <row r="783" spans="1:20" ht="17" hidden="1" x14ac:dyDescent="0.2">
      <c r="A783" s="6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72"/>
        <v>50.735632183908038</v>
      </c>
      <c r="G783" t="s">
        <v>74</v>
      </c>
      <c r="H783">
        <v>56</v>
      </c>
      <c r="I783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s="15" t="str">
        <f t="shared" si="75"/>
        <v>theater</v>
      </c>
      <c r="T783" s="15" t="str">
        <f t="shared" si="76"/>
        <v>plays</v>
      </c>
    </row>
    <row r="784" spans="1:20" ht="17" x14ac:dyDescent="0.2">
      <c r="A784" s="6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72"/>
        <v>215.31372549019611</v>
      </c>
      <c r="G784" t="s">
        <v>20</v>
      </c>
      <c r="H784">
        <v>161</v>
      </c>
      <c r="I78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s="15" t="str">
        <f t="shared" si="75"/>
        <v>film &amp; video</v>
      </c>
      <c r="T784" s="15" t="str">
        <f t="shared" si="76"/>
        <v>animation</v>
      </c>
    </row>
    <row r="785" spans="1:20" ht="17" x14ac:dyDescent="0.2">
      <c r="A785" s="6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s="15" t="str">
        <f t="shared" si="75"/>
        <v>music</v>
      </c>
      <c r="T785" s="15" t="str">
        <f t="shared" si="76"/>
        <v>rock</v>
      </c>
    </row>
    <row r="786" spans="1:20" ht="17" x14ac:dyDescent="0.2">
      <c r="A786" s="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72"/>
        <v>115.33745781777279</v>
      </c>
      <c r="G786" t="s">
        <v>20</v>
      </c>
      <c r="H786">
        <v>3308</v>
      </c>
      <c r="I78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s="15" t="str">
        <f t="shared" si="75"/>
        <v>technology</v>
      </c>
      <c r="T786" s="15" t="str">
        <f t="shared" si="76"/>
        <v>web</v>
      </c>
    </row>
    <row r="787" spans="1:20" ht="34" x14ac:dyDescent="0.2">
      <c r="A787" s="6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s="15" t="str">
        <f t="shared" si="75"/>
        <v>film &amp; video</v>
      </c>
      <c r="T787" s="15" t="str">
        <f t="shared" si="76"/>
        <v>animation</v>
      </c>
    </row>
    <row r="788" spans="1:20" ht="17" x14ac:dyDescent="0.2">
      <c r="A788" s="6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s="15" t="str">
        <f t="shared" si="75"/>
        <v>music</v>
      </c>
      <c r="T788" s="15" t="str">
        <f t="shared" si="76"/>
        <v>jazz</v>
      </c>
    </row>
    <row r="789" spans="1:20" ht="17" hidden="1" x14ac:dyDescent="0.2">
      <c r="A789" s="6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s="15" t="str">
        <f t="shared" si="75"/>
        <v>music</v>
      </c>
      <c r="T789" s="15" t="str">
        <f t="shared" si="76"/>
        <v>rock</v>
      </c>
    </row>
    <row r="790" spans="1:20" ht="17" hidden="1" x14ac:dyDescent="0.2">
      <c r="A790" s="6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s="15" t="str">
        <f t="shared" si="75"/>
        <v>film &amp; video</v>
      </c>
      <c r="T790" s="15" t="str">
        <f t="shared" si="76"/>
        <v>animation</v>
      </c>
    </row>
    <row r="791" spans="1:20" ht="17" hidden="1" x14ac:dyDescent="0.2">
      <c r="A791" s="6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s="15" t="str">
        <f t="shared" si="75"/>
        <v>theater</v>
      </c>
      <c r="T791" s="15" t="str">
        <f t="shared" si="76"/>
        <v>plays</v>
      </c>
    </row>
    <row r="792" spans="1:20" ht="17" hidden="1" x14ac:dyDescent="0.2">
      <c r="A792" s="6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s="15" t="str">
        <f t="shared" si="75"/>
        <v>theater</v>
      </c>
      <c r="T792" s="15" t="str">
        <f t="shared" si="76"/>
        <v>plays</v>
      </c>
    </row>
    <row r="793" spans="1:20" ht="17" hidden="1" x14ac:dyDescent="0.2">
      <c r="A793" s="6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72"/>
        <v>25.714285714285712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s="15" t="str">
        <f t="shared" si="75"/>
        <v>food</v>
      </c>
      <c r="T793" s="15" t="str">
        <f t="shared" si="76"/>
        <v>food trucks</v>
      </c>
    </row>
    <row r="794" spans="1:20" ht="17" hidden="1" x14ac:dyDescent="0.2">
      <c r="A794" s="6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s="15" t="str">
        <f t="shared" si="75"/>
        <v>theater</v>
      </c>
      <c r="T794" s="15" t="str">
        <f t="shared" si="76"/>
        <v>plays</v>
      </c>
    </row>
    <row r="795" spans="1:20" ht="17" x14ac:dyDescent="0.2">
      <c r="A795" s="6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s="15" t="str">
        <f t="shared" si="75"/>
        <v>publishing</v>
      </c>
      <c r="T795" s="15" t="str">
        <f t="shared" si="76"/>
        <v>nonfiction</v>
      </c>
    </row>
    <row r="796" spans="1:20" ht="17" x14ac:dyDescent="0.2">
      <c r="A796" s="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s="15" t="str">
        <f t="shared" si="75"/>
        <v>music</v>
      </c>
      <c r="T796" s="15" t="str">
        <f t="shared" si="76"/>
        <v>rock</v>
      </c>
    </row>
    <row r="797" spans="1:20" ht="34" hidden="1" x14ac:dyDescent="0.2">
      <c r="A797" s="6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s="15" t="str">
        <f t="shared" si="75"/>
        <v>film &amp; video</v>
      </c>
      <c r="T797" s="15" t="str">
        <f t="shared" si="76"/>
        <v>drama</v>
      </c>
    </row>
    <row r="798" spans="1:20" ht="17" hidden="1" x14ac:dyDescent="0.2">
      <c r="A798" s="6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72"/>
        <v>54.807692307692314</v>
      </c>
      <c r="G798" t="s">
        <v>14</v>
      </c>
      <c r="H798">
        <v>78</v>
      </c>
      <c r="I798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s="15" t="str">
        <f t="shared" si="75"/>
        <v>games</v>
      </c>
      <c r="T798" s="15" t="str">
        <f t="shared" si="76"/>
        <v>mobile games</v>
      </c>
    </row>
    <row r="799" spans="1:20" ht="17" x14ac:dyDescent="0.2">
      <c r="A799" s="6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72"/>
        <v>109.63157894736841</v>
      </c>
      <c r="G799" t="s">
        <v>20</v>
      </c>
      <c r="H799">
        <v>185</v>
      </c>
      <c r="I799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s="15" t="str">
        <f t="shared" si="75"/>
        <v>technology</v>
      </c>
      <c r="T799" s="15" t="str">
        <f t="shared" si="76"/>
        <v>web</v>
      </c>
    </row>
    <row r="800" spans="1:20" ht="17" x14ac:dyDescent="0.2">
      <c r="A800" s="6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s="15" t="str">
        <f t="shared" si="75"/>
        <v>theater</v>
      </c>
      <c r="T800" s="15" t="str">
        <f t="shared" si="76"/>
        <v>plays</v>
      </c>
    </row>
    <row r="801" spans="1:20" ht="17" hidden="1" x14ac:dyDescent="0.2">
      <c r="A801" s="6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s="15" t="str">
        <f t="shared" si="75"/>
        <v>theater</v>
      </c>
      <c r="T801" s="15" t="str">
        <f t="shared" si="76"/>
        <v>plays</v>
      </c>
    </row>
    <row r="802" spans="1:20" ht="17" hidden="1" x14ac:dyDescent="0.2">
      <c r="A802" s="6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s="15" t="str">
        <f t="shared" si="75"/>
        <v>music</v>
      </c>
      <c r="T802" s="15" t="str">
        <f t="shared" si="76"/>
        <v>rock</v>
      </c>
    </row>
    <row r="803" spans="1:20" ht="17" x14ac:dyDescent="0.2">
      <c r="A803" s="6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72"/>
        <v>202.9130434782609</v>
      </c>
      <c r="G803" t="s">
        <v>20</v>
      </c>
      <c r="H803">
        <v>106</v>
      </c>
      <c r="I803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s="15" t="str">
        <f t="shared" si="75"/>
        <v>photography</v>
      </c>
      <c r="T803" s="15" t="str">
        <f t="shared" si="76"/>
        <v>photography books</v>
      </c>
    </row>
    <row r="804" spans="1:20" ht="34" x14ac:dyDescent="0.2">
      <c r="A804" s="6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s="15" t="str">
        <f t="shared" si="75"/>
        <v>photography</v>
      </c>
      <c r="T804" s="15" t="str">
        <f t="shared" si="76"/>
        <v>photography books</v>
      </c>
    </row>
    <row r="805" spans="1:20" ht="34" x14ac:dyDescent="0.2">
      <c r="A805" s="6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s="15" t="str">
        <f t="shared" si="75"/>
        <v>theater</v>
      </c>
      <c r="T805" s="15" t="str">
        <f t="shared" si="76"/>
        <v>plays</v>
      </c>
    </row>
    <row r="806" spans="1:20" ht="17" x14ac:dyDescent="0.2">
      <c r="A806" s="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s="15" t="str">
        <f t="shared" si="75"/>
        <v>music</v>
      </c>
      <c r="T806" s="15" t="str">
        <f t="shared" si="76"/>
        <v>rock</v>
      </c>
    </row>
    <row r="807" spans="1:20" ht="34" hidden="1" x14ac:dyDescent="0.2">
      <c r="A807" s="6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72"/>
        <v>50.845360824742272</v>
      </c>
      <c r="G807" t="s">
        <v>14</v>
      </c>
      <c r="H807">
        <v>67</v>
      </c>
      <c r="I807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s="15" t="str">
        <f t="shared" si="75"/>
        <v>film &amp; video</v>
      </c>
      <c r="T807" s="15" t="str">
        <f t="shared" si="76"/>
        <v>documentary</v>
      </c>
    </row>
    <row r="808" spans="1:20" ht="17" x14ac:dyDescent="0.2">
      <c r="A808" s="6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s="15" t="str">
        <f t="shared" si="75"/>
        <v>film &amp; video</v>
      </c>
      <c r="T808" s="15" t="str">
        <f t="shared" si="76"/>
        <v>drama</v>
      </c>
    </row>
    <row r="809" spans="1:20" ht="17" x14ac:dyDescent="0.2">
      <c r="A809" s="6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s="15" t="str">
        <f t="shared" si="75"/>
        <v>theater</v>
      </c>
      <c r="T809" s="15" t="str">
        <f t="shared" si="76"/>
        <v>plays</v>
      </c>
    </row>
    <row r="810" spans="1:20" ht="17" hidden="1" x14ac:dyDescent="0.2">
      <c r="A810" s="6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72"/>
        <v>30.44230769230769</v>
      </c>
      <c r="G810" t="s">
        <v>14</v>
      </c>
      <c r="H810">
        <v>19</v>
      </c>
      <c r="I810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s="15" t="str">
        <f t="shared" si="75"/>
        <v>food</v>
      </c>
      <c r="T810" s="15" t="str">
        <f t="shared" si="76"/>
        <v>food trucks</v>
      </c>
    </row>
    <row r="811" spans="1:20" ht="17" hidden="1" x14ac:dyDescent="0.2">
      <c r="A811" s="6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72"/>
        <v>62.880681818181813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s="15" t="str">
        <f t="shared" si="75"/>
        <v>film &amp; video</v>
      </c>
      <c r="T811" s="15" t="str">
        <f t="shared" si="76"/>
        <v>documentary</v>
      </c>
    </row>
    <row r="812" spans="1:20" ht="34" x14ac:dyDescent="0.2">
      <c r="A812" s="6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s="15" t="str">
        <f t="shared" si="75"/>
        <v>theater</v>
      </c>
      <c r="T812" s="15" t="str">
        <f t="shared" si="76"/>
        <v>plays</v>
      </c>
    </row>
    <row r="813" spans="1:20" ht="17" hidden="1" x14ac:dyDescent="0.2">
      <c r="A813" s="6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72"/>
        <v>77.102702702702715</v>
      </c>
      <c r="G813" t="s">
        <v>14</v>
      </c>
      <c r="H813">
        <v>679</v>
      </c>
      <c r="I813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s="15" t="str">
        <f t="shared" si="75"/>
        <v>games</v>
      </c>
      <c r="T813" s="15" t="str">
        <f t="shared" si="76"/>
        <v>video games</v>
      </c>
    </row>
    <row r="814" spans="1:20" ht="17" x14ac:dyDescent="0.2">
      <c r="A814" s="6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s="15" t="str">
        <f t="shared" si="75"/>
        <v>publishing</v>
      </c>
      <c r="T814" s="15" t="str">
        <f t="shared" si="76"/>
        <v>nonfiction</v>
      </c>
    </row>
    <row r="815" spans="1:20" ht="17" x14ac:dyDescent="0.2">
      <c r="A815" s="6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s="15" t="str">
        <f t="shared" si="75"/>
        <v>games</v>
      </c>
      <c r="T815" s="15" t="str">
        <f t="shared" si="76"/>
        <v>video games</v>
      </c>
    </row>
    <row r="816" spans="1:20" ht="17" hidden="1" x14ac:dyDescent="0.2">
      <c r="A816" s="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s="15" t="str">
        <f t="shared" si="75"/>
        <v>music</v>
      </c>
      <c r="T816" s="15" t="str">
        <f t="shared" si="76"/>
        <v>rock</v>
      </c>
    </row>
    <row r="817" spans="1:20" ht="34" x14ac:dyDescent="0.2">
      <c r="A817" s="6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72"/>
        <v>130.23333333333335</v>
      </c>
      <c r="G817" t="s">
        <v>20</v>
      </c>
      <c r="H817">
        <v>183</v>
      </c>
      <c r="I817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s="15" t="str">
        <f t="shared" si="75"/>
        <v>music</v>
      </c>
      <c r="T817" s="15" t="str">
        <f t="shared" si="76"/>
        <v>rock</v>
      </c>
    </row>
    <row r="818" spans="1:20" ht="34" x14ac:dyDescent="0.2">
      <c r="A818" s="6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s="15" t="str">
        <f t="shared" si="75"/>
        <v>theater</v>
      </c>
      <c r="T818" s="15" t="str">
        <f t="shared" si="76"/>
        <v>plays</v>
      </c>
    </row>
    <row r="819" spans="1:20" ht="17" x14ac:dyDescent="0.2">
      <c r="A819" s="6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s="15" t="str">
        <f t="shared" si="75"/>
        <v>publishing</v>
      </c>
      <c r="T819" s="15" t="str">
        <f t="shared" si="76"/>
        <v>nonfiction</v>
      </c>
    </row>
    <row r="820" spans="1:20" ht="17" x14ac:dyDescent="0.2">
      <c r="A820" s="6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s="15" t="str">
        <f t="shared" si="75"/>
        <v>theater</v>
      </c>
      <c r="T820" s="15" t="str">
        <f t="shared" si="76"/>
        <v>plays</v>
      </c>
    </row>
    <row r="821" spans="1:20" ht="34" hidden="1" x14ac:dyDescent="0.2">
      <c r="A821" s="6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s="15" t="str">
        <f t="shared" si="75"/>
        <v>games</v>
      </c>
      <c r="T821" s="15" t="str">
        <f t="shared" si="76"/>
        <v>video games</v>
      </c>
    </row>
    <row r="822" spans="1:20" ht="17" x14ac:dyDescent="0.2">
      <c r="A822" s="6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s="15" t="str">
        <f t="shared" si="75"/>
        <v>music</v>
      </c>
      <c r="T822" s="15" t="str">
        <f t="shared" si="76"/>
        <v>rock</v>
      </c>
    </row>
    <row r="823" spans="1:20" ht="17" x14ac:dyDescent="0.2">
      <c r="A823" s="6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s="15" t="str">
        <f t="shared" si="75"/>
        <v>film &amp; video</v>
      </c>
      <c r="T823" s="15" t="str">
        <f t="shared" si="76"/>
        <v>documentary</v>
      </c>
    </row>
    <row r="824" spans="1:20" ht="17" x14ac:dyDescent="0.2">
      <c r="A824" s="6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72"/>
        <v>349.9666666666667</v>
      </c>
      <c r="G824" t="s">
        <v>20</v>
      </c>
      <c r="H824">
        <v>2100</v>
      </c>
      <c r="I82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s="15" t="str">
        <f t="shared" si="75"/>
        <v>music</v>
      </c>
      <c r="T824" s="15" t="str">
        <f t="shared" si="76"/>
        <v>rock</v>
      </c>
    </row>
    <row r="825" spans="1:20" ht="34" x14ac:dyDescent="0.2">
      <c r="A825" s="6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s="15" t="str">
        <f t="shared" si="75"/>
        <v>music</v>
      </c>
      <c r="T825" s="15" t="str">
        <f t="shared" si="76"/>
        <v>rock</v>
      </c>
    </row>
    <row r="826" spans="1:20" ht="17" x14ac:dyDescent="0.2">
      <c r="A826" s="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s="15" t="str">
        <f t="shared" si="75"/>
        <v>publishing</v>
      </c>
      <c r="T826" s="15" t="str">
        <f t="shared" si="76"/>
        <v>nonfiction</v>
      </c>
    </row>
    <row r="827" spans="1:20" ht="17" x14ac:dyDescent="0.2">
      <c r="A827" s="6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s="15" t="str">
        <f t="shared" si="75"/>
        <v>film &amp; video</v>
      </c>
      <c r="T827" s="15" t="str">
        <f t="shared" si="76"/>
        <v>shorts</v>
      </c>
    </row>
    <row r="828" spans="1:20" ht="34" x14ac:dyDescent="0.2">
      <c r="A828" s="6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s="15" t="str">
        <f t="shared" si="75"/>
        <v>theater</v>
      </c>
      <c r="T828" s="15" t="str">
        <f t="shared" si="76"/>
        <v>plays</v>
      </c>
    </row>
    <row r="829" spans="1:20" ht="34" x14ac:dyDescent="0.2">
      <c r="A829" s="6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s="15" t="str">
        <f t="shared" si="75"/>
        <v>film &amp; video</v>
      </c>
      <c r="T829" s="15" t="str">
        <f t="shared" si="76"/>
        <v>drama</v>
      </c>
    </row>
    <row r="830" spans="1:20" ht="34" hidden="1" x14ac:dyDescent="0.2">
      <c r="A830" s="6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s="15" t="str">
        <f t="shared" si="75"/>
        <v>theater</v>
      </c>
      <c r="T830" s="15" t="str">
        <f t="shared" si="76"/>
        <v>plays</v>
      </c>
    </row>
    <row r="831" spans="1:20" ht="17" hidden="1" x14ac:dyDescent="0.2">
      <c r="A831" s="6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s="15" t="str">
        <f t="shared" si="75"/>
        <v>theater</v>
      </c>
      <c r="T831" s="15" t="str">
        <f t="shared" si="76"/>
        <v>plays</v>
      </c>
    </row>
    <row r="832" spans="1:20" ht="34" hidden="1" x14ac:dyDescent="0.2">
      <c r="A832" s="6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s="15" t="str">
        <f t="shared" si="75"/>
        <v>theater</v>
      </c>
      <c r="T832" s="15" t="str">
        <f t="shared" si="76"/>
        <v>plays</v>
      </c>
    </row>
    <row r="833" spans="1:20" ht="34" x14ac:dyDescent="0.2">
      <c r="A833" s="6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s="15" t="str">
        <f t="shared" si="75"/>
        <v>photography</v>
      </c>
      <c r="T833" s="15" t="str">
        <f t="shared" si="76"/>
        <v>photography books</v>
      </c>
    </row>
    <row r="834" spans="1:20" ht="17" x14ac:dyDescent="0.2">
      <c r="A834" s="6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72"/>
        <v>315.17592592592592</v>
      </c>
      <c r="G834" t="s">
        <v>20</v>
      </c>
      <c r="H834">
        <v>1297</v>
      </c>
      <c r="I83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s="15" t="str">
        <f t="shared" si="75"/>
        <v>publishing</v>
      </c>
      <c r="T834" s="15" t="str">
        <f t="shared" si="76"/>
        <v>translations</v>
      </c>
    </row>
    <row r="835" spans="1:20" ht="17" x14ac:dyDescent="0.2">
      <c r="A835" s="6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78">(E835/D835)*100</f>
        <v>157.69117647058823</v>
      </c>
      <c r="G835" t="s">
        <v>20</v>
      </c>
      <c r="H835">
        <v>165</v>
      </c>
      <c r="I83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s="15" t="str">
        <f t="shared" ref="S835:S898" si="81">LEFT(R835,FIND("/",R835)-1)</f>
        <v>publishing</v>
      </c>
      <c r="T835" s="15" t="str">
        <f t="shared" ref="T835:T898" si="82">RIGHT(R835,LEN(R835)-FIND("/",R835))</f>
        <v>translations</v>
      </c>
    </row>
    <row r="836" spans="1:20" ht="17" x14ac:dyDescent="0.2">
      <c r="A836" s="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s="15" t="str">
        <f t="shared" si="81"/>
        <v>theater</v>
      </c>
      <c r="T836" s="15" t="str">
        <f t="shared" si="82"/>
        <v>plays</v>
      </c>
    </row>
    <row r="837" spans="1:20" ht="17" hidden="1" x14ac:dyDescent="0.2">
      <c r="A837" s="6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s="15" t="str">
        <f t="shared" si="81"/>
        <v>technology</v>
      </c>
      <c r="T837" s="15" t="str">
        <f t="shared" si="82"/>
        <v>web</v>
      </c>
    </row>
    <row r="838" spans="1:20" ht="17" hidden="1" x14ac:dyDescent="0.2">
      <c r="A838" s="6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s="15" t="str">
        <f t="shared" si="81"/>
        <v>music</v>
      </c>
      <c r="T838" s="15" t="str">
        <f t="shared" si="82"/>
        <v>indie rock</v>
      </c>
    </row>
    <row r="839" spans="1:20" ht="17" x14ac:dyDescent="0.2">
      <c r="A839" s="6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s="15" t="str">
        <f t="shared" si="81"/>
        <v>music</v>
      </c>
      <c r="T839" s="15" t="str">
        <f t="shared" si="82"/>
        <v>jazz</v>
      </c>
    </row>
    <row r="840" spans="1:20" ht="17" x14ac:dyDescent="0.2">
      <c r="A840" s="6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s="15" t="str">
        <f t="shared" si="81"/>
        <v>theater</v>
      </c>
      <c r="T840" s="15" t="str">
        <f t="shared" si="82"/>
        <v>plays</v>
      </c>
    </row>
    <row r="841" spans="1:20" ht="17" x14ac:dyDescent="0.2">
      <c r="A841" s="6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s="15" t="str">
        <f t="shared" si="81"/>
        <v>film &amp; video</v>
      </c>
      <c r="T841" s="15" t="str">
        <f t="shared" si="82"/>
        <v>documentary</v>
      </c>
    </row>
    <row r="842" spans="1:20" ht="17" x14ac:dyDescent="0.2">
      <c r="A842" s="6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s="15" t="str">
        <f t="shared" si="81"/>
        <v>theater</v>
      </c>
      <c r="T842" s="15" t="str">
        <f t="shared" si="82"/>
        <v>plays</v>
      </c>
    </row>
    <row r="843" spans="1:20" ht="17" x14ac:dyDescent="0.2">
      <c r="A843" s="6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s="15" t="str">
        <f t="shared" si="81"/>
        <v>technology</v>
      </c>
      <c r="T843" s="15" t="str">
        <f t="shared" si="82"/>
        <v>web</v>
      </c>
    </row>
    <row r="844" spans="1:20" ht="34" x14ac:dyDescent="0.2">
      <c r="A844" s="6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s="15" t="str">
        <f t="shared" si="81"/>
        <v>technology</v>
      </c>
      <c r="T844" s="15" t="str">
        <f t="shared" si="82"/>
        <v>wearables</v>
      </c>
    </row>
    <row r="845" spans="1:20" ht="34" hidden="1" x14ac:dyDescent="0.2">
      <c r="A845" s="6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78"/>
        <v>30.715909090909086</v>
      </c>
      <c r="G845" t="s">
        <v>14</v>
      </c>
      <c r="H845">
        <v>33</v>
      </c>
      <c r="I84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s="15" t="str">
        <f t="shared" si="81"/>
        <v>photography</v>
      </c>
      <c r="T845" s="15" t="str">
        <f t="shared" si="82"/>
        <v>photography books</v>
      </c>
    </row>
    <row r="846" spans="1:20" ht="17" hidden="1" x14ac:dyDescent="0.2">
      <c r="A846" s="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78"/>
        <v>99.39772727272728</v>
      </c>
      <c r="G846" t="s">
        <v>74</v>
      </c>
      <c r="H846">
        <v>94</v>
      </c>
      <c r="I84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s="15" t="str">
        <f t="shared" si="81"/>
        <v>film &amp; video</v>
      </c>
      <c r="T846" s="15" t="str">
        <f t="shared" si="82"/>
        <v>documentary</v>
      </c>
    </row>
    <row r="847" spans="1:20" ht="17" x14ac:dyDescent="0.2">
      <c r="A847" s="6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s="15" t="str">
        <f t="shared" si="81"/>
        <v>technology</v>
      </c>
      <c r="T847" s="15" t="str">
        <f t="shared" si="82"/>
        <v>web</v>
      </c>
    </row>
    <row r="848" spans="1:20" ht="17" x14ac:dyDescent="0.2">
      <c r="A848" s="6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s="15" t="str">
        <f t="shared" si="81"/>
        <v>technology</v>
      </c>
      <c r="T848" s="15" t="str">
        <f t="shared" si="82"/>
        <v>web</v>
      </c>
    </row>
    <row r="849" spans="1:20" ht="17" x14ac:dyDescent="0.2">
      <c r="A849" s="6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s="15" t="str">
        <f t="shared" si="81"/>
        <v>food</v>
      </c>
      <c r="T849" s="15" t="str">
        <f t="shared" si="82"/>
        <v>food trucks</v>
      </c>
    </row>
    <row r="850" spans="1:20" ht="17" x14ac:dyDescent="0.2">
      <c r="A850" s="6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s="15" t="str">
        <f t="shared" si="81"/>
        <v>film &amp; video</v>
      </c>
      <c r="T850" s="15" t="str">
        <f t="shared" si="82"/>
        <v>drama</v>
      </c>
    </row>
    <row r="851" spans="1:20" ht="17" x14ac:dyDescent="0.2">
      <c r="A851" s="6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s="15" t="str">
        <f t="shared" si="81"/>
        <v>music</v>
      </c>
      <c r="T851" s="15" t="str">
        <f t="shared" si="82"/>
        <v>indie rock</v>
      </c>
    </row>
    <row r="852" spans="1:20" ht="34" hidden="1" x14ac:dyDescent="0.2">
      <c r="A852" s="6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s="15" t="str">
        <f t="shared" si="81"/>
        <v>music</v>
      </c>
      <c r="T852" s="15" t="str">
        <f t="shared" si="82"/>
        <v>rock</v>
      </c>
    </row>
    <row r="853" spans="1:20" ht="34" x14ac:dyDescent="0.2">
      <c r="A853" s="6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78"/>
        <v>207.79999999999998</v>
      </c>
      <c r="G853" t="s">
        <v>20</v>
      </c>
      <c r="H853">
        <v>160</v>
      </c>
      <c r="I853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s="15" t="str">
        <f t="shared" si="81"/>
        <v>music</v>
      </c>
      <c r="T853" s="15" t="str">
        <f t="shared" si="82"/>
        <v>electric music</v>
      </c>
    </row>
    <row r="854" spans="1:20" ht="34" hidden="1" x14ac:dyDescent="0.2">
      <c r="A854" s="6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s="15" t="str">
        <f t="shared" si="81"/>
        <v>games</v>
      </c>
      <c r="T854" s="15" t="str">
        <f t="shared" si="82"/>
        <v>video games</v>
      </c>
    </row>
    <row r="855" spans="1:20" ht="17" x14ac:dyDescent="0.2">
      <c r="A855" s="6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s="15" t="str">
        <f t="shared" si="81"/>
        <v>music</v>
      </c>
      <c r="T855" s="15" t="str">
        <f t="shared" si="82"/>
        <v>indie rock</v>
      </c>
    </row>
    <row r="856" spans="1:20" ht="34" x14ac:dyDescent="0.2">
      <c r="A856" s="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s="15" t="str">
        <f t="shared" si="81"/>
        <v>publishing</v>
      </c>
      <c r="T856" s="15" t="str">
        <f t="shared" si="82"/>
        <v>fiction</v>
      </c>
    </row>
    <row r="857" spans="1:20" ht="17" x14ac:dyDescent="0.2">
      <c r="A857" s="6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78"/>
        <v>102.37606837606839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s="15" t="str">
        <f t="shared" si="81"/>
        <v>theater</v>
      </c>
      <c r="T857" s="15" t="str">
        <f t="shared" si="82"/>
        <v>plays</v>
      </c>
    </row>
    <row r="858" spans="1:20" ht="17" x14ac:dyDescent="0.2">
      <c r="A858" s="6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s="15" t="str">
        <f t="shared" si="81"/>
        <v>food</v>
      </c>
      <c r="T858" s="15" t="str">
        <f t="shared" si="82"/>
        <v>food trucks</v>
      </c>
    </row>
    <row r="859" spans="1:20" ht="34" x14ac:dyDescent="0.2">
      <c r="A859" s="6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78"/>
        <v>139.86792452830187</v>
      </c>
      <c r="G859" t="s">
        <v>20</v>
      </c>
      <c r="H859">
        <v>225</v>
      </c>
      <c r="I859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s="15" t="str">
        <f t="shared" si="81"/>
        <v>film &amp; video</v>
      </c>
      <c r="T859" s="15" t="str">
        <f t="shared" si="82"/>
        <v>shorts</v>
      </c>
    </row>
    <row r="860" spans="1:20" ht="34" hidden="1" x14ac:dyDescent="0.2">
      <c r="A860" s="6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s="15" t="str">
        <f t="shared" si="81"/>
        <v>food</v>
      </c>
      <c r="T860" s="15" t="str">
        <f t="shared" si="82"/>
        <v>food trucks</v>
      </c>
    </row>
    <row r="861" spans="1:20" ht="34" hidden="1" x14ac:dyDescent="0.2">
      <c r="A861" s="6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s="15" t="str">
        <f t="shared" si="81"/>
        <v>theater</v>
      </c>
      <c r="T861" s="15" t="str">
        <f t="shared" si="82"/>
        <v>plays</v>
      </c>
    </row>
    <row r="862" spans="1:20" ht="34" x14ac:dyDescent="0.2">
      <c r="A862" s="6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s="15" t="str">
        <f t="shared" si="81"/>
        <v>technology</v>
      </c>
      <c r="T862" s="15" t="str">
        <f t="shared" si="82"/>
        <v>wearables</v>
      </c>
    </row>
    <row r="863" spans="1:20" ht="17" x14ac:dyDescent="0.2">
      <c r="A863" s="6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78"/>
        <v>105.87500000000001</v>
      </c>
      <c r="G863" t="s">
        <v>20</v>
      </c>
      <c r="H863">
        <v>163</v>
      </c>
      <c r="I863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s="15" t="str">
        <f t="shared" si="81"/>
        <v>theater</v>
      </c>
      <c r="T863" s="15" t="str">
        <f t="shared" si="82"/>
        <v>plays</v>
      </c>
    </row>
    <row r="864" spans="1:20" ht="17" x14ac:dyDescent="0.2">
      <c r="A864" s="6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78"/>
        <v>187.42857142857144</v>
      </c>
      <c r="G864" t="s">
        <v>20</v>
      </c>
      <c r="H864">
        <v>85</v>
      </c>
      <c r="I86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s="15" t="str">
        <f t="shared" si="81"/>
        <v>theater</v>
      </c>
      <c r="T864" s="15" t="str">
        <f t="shared" si="82"/>
        <v>plays</v>
      </c>
    </row>
    <row r="865" spans="1:20" ht="17" x14ac:dyDescent="0.2">
      <c r="A865" s="6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s="15" t="str">
        <f t="shared" si="81"/>
        <v>film &amp; video</v>
      </c>
      <c r="T865" s="15" t="str">
        <f t="shared" si="82"/>
        <v>television</v>
      </c>
    </row>
    <row r="866" spans="1:20" ht="17" x14ac:dyDescent="0.2">
      <c r="A866" s="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s="15" t="str">
        <f t="shared" si="81"/>
        <v>film &amp; video</v>
      </c>
      <c r="T866" s="15" t="str">
        <f t="shared" si="82"/>
        <v>shorts</v>
      </c>
    </row>
    <row r="867" spans="1:20" ht="17" x14ac:dyDescent="0.2">
      <c r="A867" s="6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s="15" t="str">
        <f t="shared" si="81"/>
        <v>theater</v>
      </c>
      <c r="T867" s="15" t="str">
        <f t="shared" si="82"/>
        <v>plays</v>
      </c>
    </row>
    <row r="868" spans="1:20" ht="17" hidden="1" x14ac:dyDescent="0.2">
      <c r="A868" s="6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s="15" t="str">
        <f t="shared" si="81"/>
        <v>photography</v>
      </c>
      <c r="T868" s="15" t="str">
        <f t="shared" si="82"/>
        <v>photography books</v>
      </c>
    </row>
    <row r="869" spans="1:20" ht="34" x14ac:dyDescent="0.2">
      <c r="A869" s="6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s="15" t="str">
        <f t="shared" si="81"/>
        <v>food</v>
      </c>
      <c r="T869" s="15" t="str">
        <f t="shared" si="82"/>
        <v>food trucks</v>
      </c>
    </row>
    <row r="870" spans="1:20" ht="17" x14ac:dyDescent="0.2">
      <c r="A870" s="6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s="15" t="str">
        <f t="shared" si="81"/>
        <v>theater</v>
      </c>
      <c r="T870" s="15" t="str">
        <f t="shared" si="82"/>
        <v>plays</v>
      </c>
    </row>
    <row r="871" spans="1:20" ht="17" hidden="1" x14ac:dyDescent="0.2">
      <c r="A871" s="6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s="15" t="str">
        <f t="shared" si="81"/>
        <v>film &amp; video</v>
      </c>
      <c r="T871" s="15" t="str">
        <f t="shared" si="82"/>
        <v>drama</v>
      </c>
    </row>
    <row r="872" spans="1:20" ht="17" hidden="1" x14ac:dyDescent="0.2">
      <c r="A872" s="6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s="15" t="str">
        <f t="shared" si="81"/>
        <v>theater</v>
      </c>
      <c r="T872" s="15" t="str">
        <f t="shared" si="82"/>
        <v>plays</v>
      </c>
    </row>
    <row r="873" spans="1:20" ht="34" x14ac:dyDescent="0.2">
      <c r="A873" s="6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s="15" t="str">
        <f t="shared" si="81"/>
        <v>theater</v>
      </c>
      <c r="T873" s="15" t="str">
        <f t="shared" si="82"/>
        <v>plays</v>
      </c>
    </row>
    <row r="874" spans="1:20" ht="17" x14ac:dyDescent="0.2">
      <c r="A874" s="6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s="15" t="str">
        <f t="shared" si="81"/>
        <v>film &amp; video</v>
      </c>
      <c r="T874" s="15" t="str">
        <f t="shared" si="82"/>
        <v>science fiction</v>
      </c>
    </row>
    <row r="875" spans="1:20" ht="17" x14ac:dyDescent="0.2">
      <c r="A875" s="6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s="15" t="str">
        <f t="shared" si="81"/>
        <v>photography</v>
      </c>
      <c r="T875" s="15" t="str">
        <f t="shared" si="82"/>
        <v>photography books</v>
      </c>
    </row>
    <row r="876" spans="1:20" ht="17" x14ac:dyDescent="0.2">
      <c r="A876" s="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s="15" t="str">
        <f t="shared" si="81"/>
        <v>photography</v>
      </c>
      <c r="T876" s="15" t="str">
        <f t="shared" si="82"/>
        <v>photography books</v>
      </c>
    </row>
    <row r="877" spans="1:20" ht="17" hidden="1" x14ac:dyDescent="0.2">
      <c r="A877" s="6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s="15" t="str">
        <f t="shared" si="81"/>
        <v>music</v>
      </c>
      <c r="T877" s="15" t="str">
        <f t="shared" si="82"/>
        <v>rock</v>
      </c>
    </row>
    <row r="878" spans="1:20" ht="34" hidden="1" x14ac:dyDescent="0.2">
      <c r="A878" s="6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s="15" t="str">
        <f t="shared" si="81"/>
        <v>photography</v>
      </c>
      <c r="T878" s="15" t="str">
        <f t="shared" si="82"/>
        <v>photography books</v>
      </c>
    </row>
    <row r="879" spans="1:20" ht="17" hidden="1" x14ac:dyDescent="0.2">
      <c r="A879" s="6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s="15" t="str">
        <f t="shared" si="81"/>
        <v>food</v>
      </c>
      <c r="T879" s="15" t="str">
        <f t="shared" si="82"/>
        <v>food trucks</v>
      </c>
    </row>
    <row r="880" spans="1:20" ht="17" hidden="1" x14ac:dyDescent="0.2">
      <c r="A880" s="6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s="15" t="str">
        <f t="shared" si="81"/>
        <v>music</v>
      </c>
      <c r="T880" s="15" t="str">
        <f t="shared" si="82"/>
        <v>metal</v>
      </c>
    </row>
    <row r="881" spans="1:20" ht="17" x14ac:dyDescent="0.2">
      <c r="A881" s="6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s="15" t="str">
        <f t="shared" si="81"/>
        <v>publishing</v>
      </c>
      <c r="T881" s="15" t="str">
        <f t="shared" si="82"/>
        <v>nonfiction</v>
      </c>
    </row>
    <row r="882" spans="1:20" ht="17" x14ac:dyDescent="0.2">
      <c r="A882" s="6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s="15" t="str">
        <f t="shared" si="81"/>
        <v>music</v>
      </c>
      <c r="T882" s="15" t="str">
        <f t="shared" si="82"/>
        <v>electric music</v>
      </c>
    </row>
    <row r="883" spans="1:20" ht="17" hidden="1" x14ac:dyDescent="0.2">
      <c r="A883" s="6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s="15" t="str">
        <f t="shared" si="81"/>
        <v>theater</v>
      </c>
      <c r="T883" s="15" t="str">
        <f t="shared" si="82"/>
        <v>plays</v>
      </c>
    </row>
    <row r="884" spans="1:20" ht="17" x14ac:dyDescent="0.2">
      <c r="A884" s="6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s="15" t="str">
        <f t="shared" si="81"/>
        <v>theater</v>
      </c>
      <c r="T884" s="15" t="str">
        <f t="shared" si="82"/>
        <v>plays</v>
      </c>
    </row>
    <row r="885" spans="1:20" ht="34" x14ac:dyDescent="0.2">
      <c r="A885" s="6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78"/>
        <v>237.91176470588232</v>
      </c>
      <c r="G885" t="s">
        <v>20</v>
      </c>
      <c r="H885">
        <v>193</v>
      </c>
      <c r="I88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s="15" t="str">
        <f t="shared" si="81"/>
        <v>film &amp; video</v>
      </c>
      <c r="T885" s="15" t="str">
        <f t="shared" si="82"/>
        <v>shorts</v>
      </c>
    </row>
    <row r="886" spans="1:20" ht="17" hidden="1" x14ac:dyDescent="0.2">
      <c r="A886" s="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78"/>
        <v>64.036299765807954</v>
      </c>
      <c r="G886" t="s">
        <v>14</v>
      </c>
      <c r="H886">
        <v>1886</v>
      </c>
      <c r="I88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s="15" t="str">
        <f t="shared" si="81"/>
        <v>theater</v>
      </c>
      <c r="T886" s="15" t="str">
        <f t="shared" si="82"/>
        <v>plays</v>
      </c>
    </row>
    <row r="887" spans="1:20" ht="17" x14ac:dyDescent="0.2">
      <c r="A887" s="6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s="15" t="str">
        <f t="shared" si="81"/>
        <v>theater</v>
      </c>
      <c r="T887" s="15" t="str">
        <f t="shared" si="82"/>
        <v>plays</v>
      </c>
    </row>
    <row r="888" spans="1:20" ht="17" hidden="1" x14ac:dyDescent="0.2">
      <c r="A888" s="6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s="15" t="str">
        <f t="shared" si="81"/>
        <v>music</v>
      </c>
      <c r="T888" s="15" t="str">
        <f t="shared" si="82"/>
        <v>indie rock</v>
      </c>
    </row>
    <row r="889" spans="1:20" ht="34" hidden="1" x14ac:dyDescent="0.2">
      <c r="A889" s="6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78"/>
        <v>29.346153846153843</v>
      </c>
      <c r="G889" t="s">
        <v>14</v>
      </c>
      <c r="H889">
        <v>31</v>
      </c>
      <c r="I889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s="15" t="str">
        <f t="shared" si="81"/>
        <v>theater</v>
      </c>
      <c r="T889" s="15" t="str">
        <f t="shared" si="82"/>
        <v>plays</v>
      </c>
    </row>
    <row r="890" spans="1:20" ht="34" x14ac:dyDescent="0.2">
      <c r="A890" s="6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s="15" t="str">
        <f t="shared" si="81"/>
        <v>theater</v>
      </c>
      <c r="T890" s="15" t="str">
        <f t="shared" si="82"/>
        <v>plays</v>
      </c>
    </row>
    <row r="891" spans="1:20" ht="17" x14ac:dyDescent="0.2">
      <c r="A891" s="6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78"/>
        <v>169.78571428571431</v>
      </c>
      <c r="G891" t="s">
        <v>20</v>
      </c>
      <c r="H891">
        <v>122</v>
      </c>
      <c r="I891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s="15" t="str">
        <f t="shared" si="81"/>
        <v>music</v>
      </c>
      <c r="T891" s="15" t="str">
        <f t="shared" si="82"/>
        <v>electric music</v>
      </c>
    </row>
    <row r="892" spans="1:20" ht="17" x14ac:dyDescent="0.2">
      <c r="A892" s="6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78"/>
        <v>115.95907738095239</v>
      </c>
      <c r="G892" t="s">
        <v>20</v>
      </c>
      <c r="H892">
        <v>1470</v>
      </c>
      <c r="I892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s="15" t="str">
        <f t="shared" si="81"/>
        <v>music</v>
      </c>
      <c r="T892" s="15" t="str">
        <f t="shared" si="82"/>
        <v>indie rock</v>
      </c>
    </row>
    <row r="893" spans="1:20" ht="34" x14ac:dyDescent="0.2">
      <c r="A893" s="6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78"/>
        <v>258.59999999999997</v>
      </c>
      <c r="G893" t="s">
        <v>20</v>
      </c>
      <c r="H893">
        <v>165</v>
      </c>
      <c r="I893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s="15" t="str">
        <f t="shared" si="81"/>
        <v>film &amp; video</v>
      </c>
      <c r="T893" s="15" t="str">
        <f t="shared" si="82"/>
        <v>documentary</v>
      </c>
    </row>
    <row r="894" spans="1:20" ht="17" x14ac:dyDescent="0.2">
      <c r="A894" s="6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78"/>
        <v>230.58333333333331</v>
      </c>
      <c r="G894" t="s">
        <v>20</v>
      </c>
      <c r="H894">
        <v>182</v>
      </c>
      <c r="I89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s="15" t="str">
        <f t="shared" si="81"/>
        <v>publishing</v>
      </c>
      <c r="T894" s="15" t="str">
        <f t="shared" si="82"/>
        <v>translations</v>
      </c>
    </row>
    <row r="895" spans="1:20" ht="17" x14ac:dyDescent="0.2">
      <c r="A895" s="6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s="15" t="str">
        <f t="shared" si="81"/>
        <v>film &amp; video</v>
      </c>
      <c r="T895" s="15" t="str">
        <f t="shared" si="82"/>
        <v>documentary</v>
      </c>
    </row>
    <row r="896" spans="1:20" ht="17" x14ac:dyDescent="0.2">
      <c r="A896" s="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78"/>
        <v>188.70588235294116</v>
      </c>
      <c r="G896" t="s">
        <v>20</v>
      </c>
      <c r="H896">
        <v>56</v>
      </c>
      <c r="I89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s="15" t="str">
        <f t="shared" si="81"/>
        <v>film &amp; video</v>
      </c>
      <c r="T896" s="15" t="str">
        <f t="shared" si="82"/>
        <v>television</v>
      </c>
    </row>
    <row r="897" spans="1:20" ht="34" hidden="1" x14ac:dyDescent="0.2">
      <c r="A897" s="6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s="15" t="str">
        <f t="shared" si="81"/>
        <v>theater</v>
      </c>
      <c r="T897" s="15" t="str">
        <f t="shared" si="82"/>
        <v>plays</v>
      </c>
    </row>
    <row r="898" spans="1:20" ht="34" x14ac:dyDescent="0.2">
      <c r="A898" s="6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78"/>
        <v>774.43434343434342</v>
      </c>
      <c r="G898" t="s">
        <v>20</v>
      </c>
      <c r="H898">
        <v>1460</v>
      </c>
      <c r="I898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s="15" t="str">
        <f t="shared" si="81"/>
        <v>food</v>
      </c>
      <c r="T898" s="15" t="str">
        <f t="shared" si="82"/>
        <v>food trucks</v>
      </c>
    </row>
    <row r="899" spans="1:20" ht="17" hidden="1" x14ac:dyDescent="0.2">
      <c r="A899" s="6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84">(E899/D899)*100</f>
        <v>27.693181818181817</v>
      </c>
      <c r="G899" t="s">
        <v>14</v>
      </c>
      <c r="H899">
        <v>27</v>
      </c>
      <c r="I899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s="15" t="str">
        <f t="shared" ref="S899:S962" si="87">LEFT(R899,FIND("/",R899)-1)</f>
        <v>theater</v>
      </c>
      <c r="T899" s="15" t="str">
        <f t="shared" ref="T899:T962" si="88">RIGHT(R899,LEN(R899)-FIND("/",R899))</f>
        <v>plays</v>
      </c>
    </row>
    <row r="900" spans="1:20" ht="17" hidden="1" x14ac:dyDescent="0.2">
      <c r="A900" s="6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84"/>
        <v>52.479620323841424</v>
      </c>
      <c r="G900" t="s">
        <v>14</v>
      </c>
      <c r="H900">
        <v>1221</v>
      </c>
      <c r="I900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s="15" t="str">
        <f t="shared" si="87"/>
        <v>film &amp; video</v>
      </c>
      <c r="T900" s="15" t="str">
        <f t="shared" si="88"/>
        <v>documentary</v>
      </c>
    </row>
    <row r="901" spans="1:20" ht="17" x14ac:dyDescent="0.2">
      <c r="A901" s="6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s="15" t="str">
        <f t="shared" si="87"/>
        <v>music</v>
      </c>
      <c r="T901" s="15" t="str">
        <f t="shared" si="88"/>
        <v>jazz</v>
      </c>
    </row>
    <row r="902" spans="1:20" ht="17" hidden="1" x14ac:dyDescent="0.2">
      <c r="A902" s="6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s="15" t="str">
        <f t="shared" si="87"/>
        <v>technology</v>
      </c>
      <c r="T902" s="15" t="str">
        <f t="shared" si="88"/>
        <v>web</v>
      </c>
    </row>
    <row r="903" spans="1:20" ht="17" x14ac:dyDescent="0.2">
      <c r="A903" s="6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84"/>
        <v>156.17857142857144</v>
      </c>
      <c r="G903" t="s">
        <v>20</v>
      </c>
      <c r="H903">
        <v>159</v>
      </c>
      <c r="I903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s="15" t="str">
        <f t="shared" si="87"/>
        <v>music</v>
      </c>
      <c r="T903" s="15" t="str">
        <f t="shared" si="88"/>
        <v>rock</v>
      </c>
    </row>
    <row r="904" spans="1:20" ht="17" x14ac:dyDescent="0.2">
      <c r="A904" s="6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84"/>
        <v>252.42857142857144</v>
      </c>
      <c r="G904" t="s">
        <v>20</v>
      </c>
      <c r="H904">
        <v>110</v>
      </c>
      <c r="I90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s="15" t="str">
        <f t="shared" si="87"/>
        <v>technology</v>
      </c>
      <c r="T904" s="15" t="str">
        <f t="shared" si="88"/>
        <v>web</v>
      </c>
    </row>
    <row r="905" spans="1:20" ht="34" hidden="1" x14ac:dyDescent="0.2">
      <c r="A905" s="6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84"/>
        <v>1.729268292682927</v>
      </c>
      <c r="G905" t="s">
        <v>47</v>
      </c>
      <c r="H905">
        <v>14</v>
      </c>
      <c r="I90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s="15" t="str">
        <f t="shared" si="87"/>
        <v>publishing</v>
      </c>
      <c r="T905" s="15" t="str">
        <f t="shared" si="88"/>
        <v>nonfiction</v>
      </c>
    </row>
    <row r="906" spans="1:20" ht="17" hidden="1" x14ac:dyDescent="0.2">
      <c r="A906" s="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84"/>
        <v>12.230769230769232</v>
      </c>
      <c r="G906" t="s">
        <v>14</v>
      </c>
      <c r="H906">
        <v>16</v>
      </c>
      <c r="I90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s="15" t="str">
        <f t="shared" si="87"/>
        <v>publishing</v>
      </c>
      <c r="T906" s="15" t="str">
        <f t="shared" si="88"/>
        <v>radio &amp; podcasts</v>
      </c>
    </row>
    <row r="907" spans="1:20" ht="17" x14ac:dyDescent="0.2">
      <c r="A907" s="6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s="15" t="str">
        <f t="shared" si="87"/>
        <v>theater</v>
      </c>
      <c r="T907" s="15" t="str">
        <f t="shared" si="88"/>
        <v>plays</v>
      </c>
    </row>
    <row r="908" spans="1:20" ht="34" x14ac:dyDescent="0.2">
      <c r="A908" s="6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s="15" t="str">
        <f t="shared" si="87"/>
        <v>film &amp; video</v>
      </c>
      <c r="T908" s="15" t="str">
        <f t="shared" si="88"/>
        <v>documentary</v>
      </c>
    </row>
    <row r="909" spans="1:20" ht="17" hidden="1" x14ac:dyDescent="0.2">
      <c r="A909" s="6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s="15" t="str">
        <f t="shared" si="87"/>
        <v>theater</v>
      </c>
      <c r="T909" s="15" t="str">
        <f t="shared" si="88"/>
        <v>plays</v>
      </c>
    </row>
    <row r="910" spans="1:20" ht="17" x14ac:dyDescent="0.2">
      <c r="A910" s="6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s="15" t="str">
        <f t="shared" si="87"/>
        <v>games</v>
      </c>
      <c r="T910" s="15" t="str">
        <f t="shared" si="88"/>
        <v>video games</v>
      </c>
    </row>
    <row r="911" spans="1:20" ht="17" x14ac:dyDescent="0.2">
      <c r="A911" s="6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s="15" t="str">
        <f t="shared" si="87"/>
        <v>theater</v>
      </c>
      <c r="T911" s="15" t="str">
        <f t="shared" si="88"/>
        <v>plays</v>
      </c>
    </row>
    <row r="912" spans="1:20" ht="17" hidden="1" x14ac:dyDescent="0.2">
      <c r="A912" s="6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84"/>
        <v>19.556634304207122</v>
      </c>
      <c r="G912" t="s">
        <v>74</v>
      </c>
      <c r="H912">
        <v>296</v>
      </c>
      <c r="I912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s="15" t="str">
        <f t="shared" si="87"/>
        <v>theater</v>
      </c>
      <c r="T912" s="15" t="str">
        <f t="shared" si="88"/>
        <v>plays</v>
      </c>
    </row>
    <row r="913" spans="1:20" ht="17" x14ac:dyDescent="0.2">
      <c r="A913" s="6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s="15" t="str">
        <f t="shared" si="87"/>
        <v>technology</v>
      </c>
      <c r="T913" s="15" t="str">
        <f t="shared" si="88"/>
        <v>web</v>
      </c>
    </row>
    <row r="914" spans="1:20" ht="17" x14ac:dyDescent="0.2">
      <c r="A914" s="6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s="15" t="str">
        <f t="shared" si="87"/>
        <v>film &amp; video</v>
      </c>
      <c r="T914" s="15" t="str">
        <f t="shared" si="88"/>
        <v>drama</v>
      </c>
    </row>
    <row r="915" spans="1:20" ht="17" hidden="1" x14ac:dyDescent="0.2">
      <c r="A915" s="6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s="15" t="str">
        <f t="shared" si="87"/>
        <v>film &amp; video</v>
      </c>
      <c r="T915" s="15" t="str">
        <f t="shared" si="88"/>
        <v>drama</v>
      </c>
    </row>
    <row r="916" spans="1:20" ht="17" hidden="1" x14ac:dyDescent="0.2">
      <c r="A916" s="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s="15" t="str">
        <f t="shared" si="87"/>
        <v>theater</v>
      </c>
      <c r="T916" s="15" t="str">
        <f t="shared" si="88"/>
        <v>plays</v>
      </c>
    </row>
    <row r="917" spans="1:20" ht="17" x14ac:dyDescent="0.2">
      <c r="A917" s="6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s="15" t="str">
        <f t="shared" si="87"/>
        <v>film &amp; video</v>
      </c>
      <c r="T917" s="15" t="str">
        <f t="shared" si="88"/>
        <v>television</v>
      </c>
    </row>
    <row r="918" spans="1:20" ht="34" hidden="1" x14ac:dyDescent="0.2">
      <c r="A918" s="6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s="15" t="str">
        <f t="shared" si="87"/>
        <v>photography</v>
      </c>
      <c r="T918" s="15" t="str">
        <f t="shared" si="88"/>
        <v>photography books</v>
      </c>
    </row>
    <row r="919" spans="1:20" ht="17" hidden="1" x14ac:dyDescent="0.2">
      <c r="A919" s="6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s="15" t="str">
        <f t="shared" si="87"/>
        <v>film &amp; video</v>
      </c>
      <c r="T919" s="15" t="str">
        <f t="shared" si="88"/>
        <v>shorts</v>
      </c>
    </row>
    <row r="920" spans="1:20" ht="17" x14ac:dyDescent="0.2">
      <c r="A920" s="6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s="15" t="str">
        <f t="shared" si="87"/>
        <v>publishing</v>
      </c>
      <c r="T920" s="15" t="str">
        <f t="shared" si="88"/>
        <v>radio &amp; podcasts</v>
      </c>
    </row>
    <row r="921" spans="1:20" ht="17" hidden="1" x14ac:dyDescent="0.2">
      <c r="A921" s="6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s="15" t="str">
        <f t="shared" si="87"/>
        <v>theater</v>
      </c>
      <c r="T921" s="15" t="str">
        <f t="shared" si="88"/>
        <v>plays</v>
      </c>
    </row>
    <row r="922" spans="1:20" ht="17" x14ac:dyDescent="0.2">
      <c r="A922" s="6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s="15" t="str">
        <f t="shared" si="87"/>
        <v>film &amp; video</v>
      </c>
      <c r="T922" s="15" t="str">
        <f t="shared" si="88"/>
        <v>animation</v>
      </c>
    </row>
    <row r="923" spans="1:20" ht="17" hidden="1" x14ac:dyDescent="0.2">
      <c r="A923" s="6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s="15" t="str">
        <f t="shared" si="87"/>
        <v>technology</v>
      </c>
      <c r="T923" s="15" t="str">
        <f t="shared" si="88"/>
        <v>web</v>
      </c>
    </row>
    <row r="924" spans="1:20" ht="17" x14ac:dyDescent="0.2">
      <c r="A924" s="6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s="15" t="str">
        <f t="shared" si="87"/>
        <v>music</v>
      </c>
      <c r="T924" s="15" t="str">
        <f t="shared" si="88"/>
        <v>world music</v>
      </c>
    </row>
    <row r="925" spans="1:20" ht="17" x14ac:dyDescent="0.2">
      <c r="A925" s="6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s="15" t="str">
        <f t="shared" si="87"/>
        <v>theater</v>
      </c>
      <c r="T925" s="15" t="str">
        <f t="shared" si="88"/>
        <v>plays</v>
      </c>
    </row>
    <row r="926" spans="1:20" ht="17" x14ac:dyDescent="0.2">
      <c r="A926" s="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s="15" t="str">
        <f t="shared" si="87"/>
        <v>theater</v>
      </c>
      <c r="T926" s="15" t="str">
        <f t="shared" si="88"/>
        <v>plays</v>
      </c>
    </row>
    <row r="927" spans="1:20" ht="34" x14ac:dyDescent="0.2">
      <c r="A927" s="6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84"/>
        <v>224.06666666666669</v>
      </c>
      <c r="G927" t="s">
        <v>20</v>
      </c>
      <c r="H927">
        <v>65</v>
      </c>
      <c r="I927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s="15" t="str">
        <f t="shared" si="87"/>
        <v>theater</v>
      </c>
      <c r="T927" s="15" t="str">
        <f t="shared" si="88"/>
        <v>plays</v>
      </c>
    </row>
    <row r="928" spans="1:20" ht="17" hidden="1" x14ac:dyDescent="0.2">
      <c r="A928" s="6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s="15" t="str">
        <f t="shared" si="87"/>
        <v>food</v>
      </c>
      <c r="T928" s="15" t="str">
        <f t="shared" si="88"/>
        <v>food trucks</v>
      </c>
    </row>
    <row r="929" spans="1:20" ht="17" hidden="1" x14ac:dyDescent="0.2">
      <c r="A929" s="6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s="15" t="str">
        <f t="shared" si="87"/>
        <v>theater</v>
      </c>
      <c r="T929" s="15" t="str">
        <f t="shared" si="88"/>
        <v>plays</v>
      </c>
    </row>
    <row r="930" spans="1:20" ht="17" x14ac:dyDescent="0.2">
      <c r="A930" s="6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s="15" t="str">
        <f t="shared" si="87"/>
        <v>technology</v>
      </c>
      <c r="T930" s="15" t="str">
        <f t="shared" si="88"/>
        <v>web</v>
      </c>
    </row>
    <row r="931" spans="1:20" ht="17" x14ac:dyDescent="0.2">
      <c r="A931" s="6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84"/>
        <v>217.30909090909088</v>
      </c>
      <c r="G931" t="s">
        <v>20</v>
      </c>
      <c r="H931">
        <v>184</v>
      </c>
      <c r="I931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s="15" t="str">
        <f t="shared" si="87"/>
        <v>theater</v>
      </c>
      <c r="T931" s="15" t="str">
        <f t="shared" si="88"/>
        <v>plays</v>
      </c>
    </row>
    <row r="932" spans="1:20" ht="17" x14ac:dyDescent="0.2">
      <c r="A932" s="6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84"/>
        <v>112.28571428571428</v>
      </c>
      <c r="G932" t="s">
        <v>20</v>
      </c>
      <c r="H932">
        <v>85</v>
      </c>
      <c r="I932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s="15" t="str">
        <f t="shared" si="87"/>
        <v>theater</v>
      </c>
      <c r="T932" s="15" t="str">
        <f t="shared" si="88"/>
        <v>plays</v>
      </c>
    </row>
    <row r="933" spans="1:20" ht="17" hidden="1" x14ac:dyDescent="0.2">
      <c r="A933" s="6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84"/>
        <v>72.51898734177216</v>
      </c>
      <c r="G933" t="s">
        <v>14</v>
      </c>
      <c r="H933">
        <v>112</v>
      </c>
      <c r="I933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s="15" t="str">
        <f t="shared" si="87"/>
        <v>theater</v>
      </c>
      <c r="T933" s="15" t="str">
        <f t="shared" si="88"/>
        <v>plays</v>
      </c>
    </row>
    <row r="934" spans="1:20" ht="17" x14ac:dyDescent="0.2">
      <c r="A934" s="6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s="15" t="str">
        <f t="shared" si="87"/>
        <v>music</v>
      </c>
      <c r="T934" s="15" t="str">
        <f t="shared" si="88"/>
        <v>rock</v>
      </c>
    </row>
    <row r="935" spans="1:20" ht="17" x14ac:dyDescent="0.2">
      <c r="A935" s="6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84"/>
        <v>239.74657534246577</v>
      </c>
      <c r="G935" t="s">
        <v>20</v>
      </c>
      <c r="H935">
        <v>1902</v>
      </c>
      <c r="I93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s="15" t="str">
        <f t="shared" si="87"/>
        <v>theater</v>
      </c>
      <c r="T935" s="15" t="str">
        <f t="shared" si="88"/>
        <v>plays</v>
      </c>
    </row>
    <row r="936" spans="1:20" ht="17" x14ac:dyDescent="0.2">
      <c r="A936" s="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s="15" t="str">
        <f t="shared" si="87"/>
        <v>theater</v>
      </c>
      <c r="T936" s="15" t="str">
        <f t="shared" si="88"/>
        <v>plays</v>
      </c>
    </row>
    <row r="937" spans="1:20" ht="34" x14ac:dyDescent="0.2">
      <c r="A937" s="6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s="15" t="str">
        <f t="shared" si="87"/>
        <v>theater</v>
      </c>
      <c r="T937" s="15" t="str">
        <f t="shared" si="88"/>
        <v>plays</v>
      </c>
    </row>
    <row r="938" spans="1:20" ht="17" hidden="1" x14ac:dyDescent="0.2">
      <c r="A938" s="6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s="15" t="str">
        <f t="shared" si="87"/>
        <v>theater</v>
      </c>
      <c r="T938" s="15" t="str">
        <f t="shared" si="88"/>
        <v>plays</v>
      </c>
    </row>
    <row r="939" spans="1:20" ht="17" hidden="1" x14ac:dyDescent="0.2">
      <c r="A939" s="6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s="15" t="str">
        <f t="shared" si="87"/>
        <v>film &amp; video</v>
      </c>
      <c r="T939" s="15" t="str">
        <f t="shared" si="88"/>
        <v>documentary</v>
      </c>
    </row>
    <row r="940" spans="1:20" ht="17" x14ac:dyDescent="0.2">
      <c r="A940" s="6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84"/>
        <v>109.70652173913042</v>
      </c>
      <c r="G940" t="s">
        <v>20</v>
      </c>
      <c r="H940">
        <v>96</v>
      </c>
      <c r="I940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s="15" t="str">
        <f t="shared" si="87"/>
        <v>publishing</v>
      </c>
      <c r="T940" s="15" t="str">
        <f t="shared" si="88"/>
        <v>fiction</v>
      </c>
    </row>
    <row r="941" spans="1:20" ht="34" hidden="1" x14ac:dyDescent="0.2">
      <c r="A941" s="6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s="15" t="str">
        <f t="shared" si="87"/>
        <v>games</v>
      </c>
      <c r="T941" s="15" t="str">
        <f t="shared" si="88"/>
        <v>video games</v>
      </c>
    </row>
    <row r="942" spans="1:20" ht="17" hidden="1" x14ac:dyDescent="0.2">
      <c r="A942" s="6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84"/>
        <v>62.232323232323225</v>
      </c>
      <c r="G942" t="s">
        <v>47</v>
      </c>
      <c r="H942">
        <v>66</v>
      </c>
      <c r="I942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s="15" t="str">
        <f t="shared" si="87"/>
        <v>technology</v>
      </c>
      <c r="T942" s="15" t="str">
        <f t="shared" si="88"/>
        <v>web</v>
      </c>
    </row>
    <row r="943" spans="1:20" ht="17" hidden="1" x14ac:dyDescent="0.2">
      <c r="A943" s="6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s="15" t="str">
        <f t="shared" si="87"/>
        <v>theater</v>
      </c>
      <c r="T943" s="15" t="str">
        <f t="shared" si="88"/>
        <v>plays</v>
      </c>
    </row>
    <row r="944" spans="1:20" ht="17" hidden="1" x14ac:dyDescent="0.2">
      <c r="A944" s="6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s="15" t="str">
        <f t="shared" si="87"/>
        <v>theater</v>
      </c>
      <c r="T944" s="15" t="str">
        <f t="shared" si="88"/>
        <v>plays</v>
      </c>
    </row>
    <row r="945" spans="1:20" ht="17" x14ac:dyDescent="0.2">
      <c r="A945" s="6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s="15" t="str">
        <f t="shared" si="87"/>
        <v>food</v>
      </c>
      <c r="T945" s="15" t="str">
        <f t="shared" si="88"/>
        <v>food trucks</v>
      </c>
    </row>
    <row r="946" spans="1:20" ht="17" hidden="1" x14ac:dyDescent="0.2">
      <c r="A946" s="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s="15" t="str">
        <f t="shared" si="87"/>
        <v>photography</v>
      </c>
      <c r="T946" s="15" t="str">
        <f t="shared" si="88"/>
        <v>photography books</v>
      </c>
    </row>
    <row r="947" spans="1:20" ht="17" hidden="1" x14ac:dyDescent="0.2">
      <c r="A947" s="6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s="15" t="str">
        <f t="shared" si="87"/>
        <v>photography</v>
      </c>
      <c r="T947" s="15" t="str">
        <f t="shared" si="88"/>
        <v>photography books</v>
      </c>
    </row>
    <row r="948" spans="1:20" ht="34" hidden="1" x14ac:dyDescent="0.2">
      <c r="A948" s="6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s="15" t="str">
        <f t="shared" si="87"/>
        <v>theater</v>
      </c>
      <c r="T948" s="15" t="str">
        <f t="shared" si="88"/>
        <v>plays</v>
      </c>
    </row>
    <row r="949" spans="1:20" ht="17" hidden="1" x14ac:dyDescent="0.2">
      <c r="A949" s="6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s="15" t="str">
        <f t="shared" si="87"/>
        <v>theater</v>
      </c>
      <c r="T949" s="15" t="str">
        <f t="shared" si="88"/>
        <v>plays</v>
      </c>
    </row>
    <row r="950" spans="1:20" ht="17" hidden="1" x14ac:dyDescent="0.2">
      <c r="A950" s="6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s="15" t="str">
        <f t="shared" si="87"/>
        <v>film &amp; video</v>
      </c>
      <c r="T950" s="15" t="str">
        <f t="shared" si="88"/>
        <v>documentary</v>
      </c>
    </row>
    <row r="951" spans="1:20" ht="34" x14ac:dyDescent="0.2">
      <c r="A951" s="6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s="15" t="str">
        <f t="shared" si="87"/>
        <v>technology</v>
      </c>
      <c r="T951" s="15" t="str">
        <f t="shared" si="88"/>
        <v>web</v>
      </c>
    </row>
    <row r="952" spans="1:20" ht="17" hidden="1" x14ac:dyDescent="0.2">
      <c r="A952" s="6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s="15" t="str">
        <f t="shared" si="87"/>
        <v>theater</v>
      </c>
      <c r="T952" s="15" t="str">
        <f t="shared" si="88"/>
        <v>plays</v>
      </c>
    </row>
    <row r="953" spans="1:20" ht="17" x14ac:dyDescent="0.2">
      <c r="A953" s="6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s="15" t="str">
        <f t="shared" si="87"/>
        <v>music</v>
      </c>
      <c r="T953" s="15" t="str">
        <f t="shared" si="88"/>
        <v>rock</v>
      </c>
    </row>
    <row r="954" spans="1:20" ht="17" hidden="1" x14ac:dyDescent="0.2">
      <c r="A954" s="6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s="15" t="str">
        <f t="shared" si="87"/>
        <v>film &amp; video</v>
      </c>
      <c r="T954" s="15" t="str">
        <f t="shared" si="88"/>
        <v>documentary</v>
      </c>
    </row>
    <row r="955" spans="1:20" ht="34" hidden="1" x14ac:dyDescent="0.2">
      <c r="A955" s="6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s="15" t="str">
        <f t="shared" si="87"/>
        <v>film &amp; video</v>
      </c>
      <c r="T955" s="15" t="str">
        <f t="shared" si="88"/>
        <v>science fiction</v>
      </c>
    </row>
    <row r="956" spans="1:20" ht="17" x14ac:dyDescent="0.2">
      <c r="A956" s="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84"/>
        <v>367.0985915492958</v>
      </c>
      <c r="G956" t="s">
        <v>20</v>
      </c>
      <c r="H956">
        <v>1548</v>
      </c>
      <c r="I95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s="15" t="str">
        <f t="shared" si="87"/>
        <v>technology</v>
      </c>
      <c r="T956" s="15" t="str">
        <f t="shared" si="88"/>
        <v>web</v>
      </c>
    </row>
    <row r="957" spans="1:20" ht="34" x14ac:dyDescent="0.2">
      <c r="A957" s="6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s="15" t="str">
        <f t="shared" si="87"/>
        <v>theater</v>
      </c>
      <c r="T957" s="15" t="str">
        <f t="shared" si="88"/>
        <v>plays</v>
      </c>
    </row>
    <row r="958" spans="1:20" ht="17" hidden="1" x14ac:dyDescent="0.2">
      <c r="A958" s="6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s="15" t="str">
        <f t="shared" si="87"/>
        <v>film &amp; video</v>
      </c>
      <c r="T958" s="15" t="str">
        <f t="shared" si="88"/>
        <v>science fiction</v>
      </c>
    </row>
    <row r="959" spans="1:20" ht="17" x14ac:dyDescent="0.2">
      <c r="A959" s="6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s="15" t="str">
        <f t="shared" si="87"/>
        <v>theater</v>
      </c>
      <c r="T959" s="15" t="str">
        <f t="shared" si="88"/>
        <v>plays</v>
      </c>
    </row>
    <row r="960" spans="1:20" ht="34" x14ac:dyDescent="0.2">
      <c r="A960" s="6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s="15" t="str">
        <f t="shared" si="87"/>
        <v>film &amp; video</v>
      </c>
      <c r="T960" s="15" t="str">
        <f t="shared" si="88"/>
        <v>animation</v>
      </c>
    </row>
    <row r="961" spans="1:20" ht="17" hidden="1" x14ac:dyDescent="0.2">
      <c r="A961" s="6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s="15" t="str">
        <f t="shared" si="87"/>
        <v>publishing</v>
      </c>
      <c r="T961" s="15" t="str">
        <f t="shared" si="88"/>
        <v>translations</v>
      </c>
    </row>
    <row r="962" spans="1:20" ht="17" hidden="1" x14ac:dyDescent="0.2">
      <c r="A962" s="6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84"/>
        <v>85.054545454545448</v>
      </c>
      <c r="G962" t="s">
        <v>14</v>
      </c>
      <c r="H962">
        <v>55</v>
      </c>
      <c r="I962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s="15" t="str">
        <f t="shared" si="87"/>
        <v>technology</v>
      </c>
      <c r="T962" s="15" t="str">
        <f t="shared" si="88"/>
        <v>web</v>
      </c>
    </row>
    <row r="963" spans="1:20" ht="34" x14ac:dyDescent="0.2">
      <c r="A963" s="6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90">(E963/D963)*100</f>
        <v>119.29824561403508</v>
      </c>
      <c r="G963" t="s">
        <v>20</v>
      </c>
      <c r="H963">
        <v>155</v>
      </c>
      <c r="I963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s="15" t="str">
        <f t="shared" ref="S963:S1001" si="93">LEFT(R963,FIND("/",R963)-1)</f>
        <v>publishing</v>
      </c>
      <c r="T963" s="15" t="str">
        <f t="shared" ref="T963:T1001" si="94">RIGHT(R963,LEN(R963)-FIND("/",R963))</f>
        <v>translations</v>
      </c>
    </row>
    <row r="964" spans="1:20" ht="17" x14ac:dyDescent="0.2">
      <c r="A964" s="6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s="15" t="str">
        <f t="shared" si="93"/>
        <v>food</v>
      </c>
      <c r="T964" s="15" t="str">
        <f t="shared" si="94"/>
        <v>food trucks</v>
      </c>
    </row>
    <row r="965" spans="1:20" ht="17" hidden="1" x14ac:dyDescent="0.2">
      <c r="A965" s="6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s="15" t="str">
        <f t="shared" si="93"/>
        <v>photography</v>
      </c>
      <c r="T965" s="15" t="str">
        <f t="shared" si="94"/>
        <v>photography books</v>
      </c>
    </row>
    <row r="966" spans="1:20" ht="17" x14ac:dyDescent="0.2">
      <c r="A966" s="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s="15" t="str">
        <f t="shared" si="93"/>
        <v>theater</v>
      </c>
      <c r="T966" s="15" t="str">
        <f t="shared" si="94"/>
        <v>plays</v>
      </c>
    </row>
    <row r="967" spans="1:20" ht="17" x14ac:dyDescent="0.2">
      <c r="A967" s="6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s="15" t="str">
        <f t="shared" si="93"/>
        <v>music</v>
      </c>
      <c r="T967" s="15" t="str">
        <f t="shared" si="94"/>
        <v>rock</v>
      </c>
    </row>
    <row r="968" spans="1:20" ht="17" x14ac:dyDescent="0.2">
      <c r="A968" s="6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s="15" t="str">
        <f t="shared" si="93"/>
        <v>theater</v>
      </c>
      <c r="T968" s="15" t="str">
        <f t="shared" si="94"/>
        <v>plays</v>
      </c>
    </row>
    <row r="969" spans="1:20" ht="17" x14ac:dyDescent="0.2">
      <c r="A969" s="6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90"/>
        <v>137.03393665158373</v>
      </c>
      <c r="G969" t="s">
        <v>20</v>
      </c>
      <c r="H969">
        <v>1573</v>
      </c>
      <c r="I969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s="15" t="str">
        <f t="shared" si="93"/>
        <v>music</v>
      </c>
      <c r="T969" s="15" t="str">
        <f t="shared" si="94"/>
        <v>world music</v>
      </c>
    </row>
    <row r="970" spans="1:20" ht="34" x14ac:dyDescent="0.2">
      <c r="A970" s="6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90"/>
        <v>338.20833333333337</v>
      </c>
      <c r="G970" t="s">
        <v>20</v>
      </c>
      <c r="H970">
        <v>114</v>
      </c>
      <c r="I970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s="15" t="str">
        <f t="shared" si="93"/>
        <v>food</v>
      </c>
      <c r="T970" s="15" t="str">
        <f t="shared" si="94"/>
        <v>food trucks</v>
      </c>
    </row>
    <row r="971" spans="1:20" ht="17" x14ac:dyDescent="0.2">
      <c r="A971" s="6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s="15" t="str">
        <f t="shared" si="93"/>
        <v>theater</v>
      </c>
      <c r="T971" s="15" t="str">
        <f t="shared" si="94"/>
        <v>plays</v>
      </c>
    </row>
    <row r="972" spans="1:20" ht="34" hidden="1" x14ac:dyDescent="0.2">
      <c r="A972" s="6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90"/>
        <v>60.757639620653315</v>
      </c>
      <c r="G972" t="s">
        <v>14</v>
      </c>
      <c r="H972">
        <v>594</v>
      </c>
      <c r="I972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s="15" t="str">
        <f t="shared" si="93"/>
        <v>theater</v>
      </c>
      <c r="T972" s="15" t="str">
        <f t="shared" si="94"/>
        <v>plays</v>
      </c>
    </row>
    <row r="973" spans="1:20" ht="17" hidden="1" x14ac:dyDescent="0.2">
      <c r="A973" s="6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s="15" t="str">
        <f t="shared" si="93"/>
        <v>film &amp; video</v>
      </c>
      <c r="T973" s="15" t="str">
        <f t="shared" si="94"/>
        <v>television</v>
      </c>
    </row>
    <row r="974" spans="1:20" ht="34" x14ac:dyDescent="0.2">
      <c r="A974" s="6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90"/>
        <v>228.3934426229508</v>
      </c>
      <c r="G974" t="s">
        <v>20</v>
      </c>
      <c r="H974">
        <v>1681</v>
      </c>
      <c r="I97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s="15" t="str">
        <f t="shared" si="93"/>
        <v>technology</v>
      </c>
      <c r="T974" s="15" t="str">
        <f t="shared" si="94"/>
        <v>web</v>
      </c>
    </row>
    <row r="975" spans="1:20" ht="17" hidden="1" x14ac:dyDescent="0.2">
      <c r="A975" s="6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s="15" t="str">
        <f t="shared" si="93"/>
        <v>theater</v>
      </c>
      <c r="T975" s="15" t="str">
        <f t="shared" si="94"/>
        <v>plays</v>
      </c>
    </row>
    <row r="976" spans="1:20" ht="17" x14ac:dyDescent="0.2">
      <c r="A976" s="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s="15" t="str">
        <f t="shared" si="93"/>
        <v>music</v>
      </c>
      <c r="T976" s="15" t="str">
        <f t="shared" si="94"/>
        <v>indie rock</v>
      </c>
    </row>
    <row r="977" spans="1:20" ht="17" x14ac:dyDescent="0.2">
      <c r="A977" s="6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s="15" t="str">
        <f t="shared" si="93"/>
        <v>theater</v>
      </c>
      <c r="T977" s="15" t="str">
        <f t="shared" si="94"/>
        <v>plays</v>
      </c>
    </row>
    <row r="978" spans="1:20" ht="34" x14ac:dyDescent="0.2">
      <c r="A978" s="6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s="15" t="str">
        <f t="shared" si="93"/>
        <v>theater</v>
      </c>
      <c r="T978" s="15" t="str">
        <f t="shared" si="94"/>
        <v>plays</v>
      </c>
    </row>
    <row r="979" spans="1:20" ht="17" hidden="1" x14ac:dyDescent="0.2">
      <c r="A979" s="6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s="15" t="str">
        <f t="shared" si="93"/>
        <v>food</v>
      </c>
      <c r="T979" s="15" t="str">
        <f t="shared" si="94"/>
        <v>food trucks</v>
      </c>
    </row>
    <row r="980" spans="1:20" ht="17" x14ac:dyDescent="0.2">
      <c r="A980" s="6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s="15" t="str">
        <f t="shared" si="93"/>
        <v>games</v>
      </c>
      <c r="T980" s="15" t="str">
        <f t="shared" si="94"/>
        <v>video games</v>
      </c>
    </row>
    <row r="981" spans="1:20" ht="17" x14ac:dyDescent="0.2">
      <c r="A981" s="6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s="15" t="str">
        <f t="shared" si="93"/>
        <v>theater</v>
      </c>
      <c r="T981" s="15" t="str">
        <f t="shared" si="94"/>
        <v>plays</v>
      </c>
    </row>
    <row r="982" spans="1:20" ht="17" hidden="1" x14ac:dyDescent="0.2">
      <c r="A982" s="6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s="15" t="str">
        <f t="shared" si="93"/>
        <v>publishing</v>
      </c>
      <c r="T982" s="15" t="str">
        <f t="shared" si="94"/>
        <v>nonfiction</v>
      </c>
    </row>
    <row r="983" spans="1:20" ht="17" x14ac:dyDescent="0.2">
      <c r="A983" s="6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s="15" t="str">
        <f t="shared" si="93"/>
        <v>technology</v>
      </c>
      <c r="T983" s="15" t="str">
        <f t="shared" si="94"/>
        <v>web</v>
      </c>
    </row>
    <row r="984" spans="1:20" ht="17" hidden="1" x14ac:dyDescent="0.2">
      <c r="A984" s="6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s="15" t="str">
        <f t="shared" si="93"/>
        <v>film &amp; video</v>
      </c>
      <c r="T984" s="15" t="str">
        <f t="shared" si="94"/>
        <v>documentary</v>
      </c>
    </row>
    <row r="985" spans="1:20" ht="17" x14ac:dyDescent="0.2">
      <c r="A985" s="6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s="15" t="str">
        <f t="shared" si="93"/>
        <v>film &amp; video</v>
      </c>
      <c r="T985" s="15" t="str">
        <f t="shared" si="94"/>
        <v>documentary</v>
      </c>
    </row>
    <row r="986" spans="1:20" ht="34" x14ac:dyDescent="0.2">
      <c r="A986" s="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90"/>
        <v>152.46153846153848</v>
      </c>
      <c r="G986" t="s">
        <v>20</v>
      </c>
      <c r="H986">
        <v>381</v>
      </c>
      <c r="I98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s="15" t="str">
        <f t="shared" si="93"/>
        <v>theater</v>
      </c>
      <c r="T986" s="15" t="str">
        <f t="shared" si="94"/>
        <v>plays</v>
      </c>
    </row>
    <row r="987" spans="1:20" ht="17" hidden="1" x14ac:dyDescent="0.2">
      <c r="A987" s="6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90"/>
        <v>67.129542790152414</v>
      </c>
      <c r="G987" t="s">
        <v>14</v>
      </c>
      <c r="H987">
        <v>4405</v>
      </c>
      <c r="I987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s="15" t="str">
        <f t="shared" si="93"/>
        <v>music</v>
      </c>
      <c r="T987" s="15" t="str">
        <f t="shared" si="94"/>
        <v>rock</v>
      </c>
    </row>
    <row r="988" spans="1:20" ht="34" hidden="1" x14ac:dyDescent="0.2">
      <c r="A988" s="6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s="15" t="str">
        <f t="shared" si="93"/>
        <v>music</v>
      </c>
      <c r="T988" s="15" t="str">
        <f t="shared" si="94"/>
        <v>rock</v>
      </c>
    </row>
    <row r="989" spans="1:20" ht="17" x14ac:dyDescent="0.2">
      <c r="A989" s="6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90"/>
        <v>216.79032258064518</v>
      </c>
      <c r="G989" t="s">
        <v>20</v>
      </c>
      <c r="H989">
        <v>480</v>
      </c>
      <c r="I989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s="15" t="str">
        <f t="shared" si="93"/>
        <v>film &amp; video</v>
      </c>
      <c r="T989" s="15" t="str">
        <f t="shared" si="94"/>
        <v>documentary</v>
      </c>
    </row>
    <row r="990" spans="1:20" ht="17" hidden="1" x14ac:dyDescent="0.2">
      <c r="A990" s="6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s="15" t="str">
        <f t="shared" si="93"/>
        <v>publishing</v>
      </c>
      <c r="T990" s="15" t="str">
        <f t="shared" si="94"/>
        <v>radio &amp; podcasts</v>
      </c>
    </row>
    <row r="991" spans="1:20" ht="17" x14ac:dyDescent="0.2">
      <c r="A991" s="6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90"/>
        <v>499.58333333333337</v>
      </c>
      <c r="G991" t="s">
        <v>20</v>
      </c>
      <c r="H991">
        <v>226</v>
      </c>
      <c r="I991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s="15" t="str">
        <f t="shared" si="93"/>
        <v>publishing</v>
      </c>
      <c r="T991" s="15" t="str">
        <f t="shared" si="94"/>
        <v>translations</v>
      </c>
    </row>
    <row r="992" spans="1:20" ht="17" hidden="1" x14ac:dyDescent="0.2">
      <c r="A992" s="6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s="15" t="str">
        <f t="shared" si="93"/>
        <v>film &amp; video</v>
      </c>
      <c r="T992" s="15" t="str">
        <f t="shared" si="94"/>
        <v>drama</v>
      </c>
    </row>
    <row r="993" spans="1:20" ht="17" x14ac:dyDescent="0.2">
      <c r="A993" s="6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s="15" t="str">
        <f t="shared" si="93"/>
        <v>music</v>
      </c>
      <c r="T993" s="15" t="str">
        <f t="shared" si="94"/>
        <v>rock</v>
      </c>
    </row>
    <row r="994" spans="1:20" ht="17" x14ac:dyDescent="0.2">
      <c r="A994" s="6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s="15" t="str">
        <f t="shared" si="93"/>
        <v>film &amp; video</v>
      </c>
      <c r="T994" s="15" t="str">
        <f t="shared" si="94"/>
        <v>drama</v>
      </c>
    </row>
    <row r="995" spans="1:20" ht="17" hidden="1" x14ac:dyDescent="0.2">
      <c r="A995" s="6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s="15" t="str">
        <f t="shared" si="93"/>
        <v>photography</v>
      </c>
      <c r="T995" s="15" t="str">
        <f t="shared" si="94"/>
        <v>photography books</v>
      </c>
    </row>
    <row r="996" spans="1:20" ht="17" hidden="1" x14ac:dyDescent="0.2">
      <c r="A996" s="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90"/>
        <v>52.496810772501767</v>
      </c>
      <c r="G996" t="s">
        <v>14</v>
      </c>
      <c r="H996">
        <v>842</v>
      </c>
      <c r="I99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s="15" t="str">
        <f t="shared" si="93"/>
        <v>publishing</v>
      </c>
      <c r="T996" s="15" t="str">
        <f t="shared" si="94"/>
        <v>translations</v>
      </c>
    </row>
    <row r="997" spans="1:20" ht="17" x14ac:dyDescent="0.2">
      <c r="A997" s="6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90"/>
        <v>157.46762589928059</v>
      </c>
      <c r="G997" t="s">
        <v>20</v>
      </c>
      <c r="H997">
        <v>2043</v>
      </c>
      <c r="I997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s="15" t="str">
        <f t="shared" si="93"/>
        <v>food</v>
      </c>
      <c r="T997" s="15" t="str">
        <f t="shared" si="94"/>
        <v>food trucks</v>
      </c>
    </row>
    <row r="998" spans="1:20" ht="34" hidden="1" x14ac:dyDescent="0.2">
      <c r="A998" s="6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s="15" t="str">
        <f t="shared" si="93"/>
        <v>theater</v>
      </c>
      <c r="T998" s="15" t="str">
        <f t="shared" si="94"/>
        <v>plays</v>
      </c>
    </row>
    <row r="999" spans="1:20" ht="17" hidden="1" x14ac:dyDescent="0.2">
      <c r="A999" s="6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90"/>
        <v>60.565789473684205</v>
      </c>
      <c r="G999" t="s">
        <v>74</v>
      </c>
      <c r="H999">
        <v>139</v>
      </c>
      <c r="I999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s="15" t="str">
        <f t="shared" si="93"/>
        <v>theater</v>
      </c>
      <c r="T999" s="15" t="str">
        <f t="shared" si="94"/>
        <v>plays</v>
      </c>
    </row>
    <row r="1000" spans="1:20" ht="17" hidden="1" x14ac:dyDescent="0.2">
      <c r="A1000" s="6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90"/>
        <v>56.791291291291287</v>
      </c>
      <c r="G1000" t="s">
        <v>14</v>
      </c>
      <c r="H1000">
        <v>374</v>
      </c>
      <c r="I1000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s="15" t="str">
        <f t="shared" si="93"/>
        <v>music</v>
      </c>
      <c r="T1000" s="15" t="str">
        <f t="shared" si="94"/>
        <v>indie rock</v>
      </c>
    </row>
    <row r="1001" spans="1:20" ht="17" hidden="1" x14ac:dyDescent="0.2">
      <c r="A1001" s="6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s="15" t="str">
        <f t="shared" si="93"/>
        <v>food</v>
      </c>
      <c r="T1001" s="15" t="str">
        <f t="shared" si="94"/>
        <v>food trucks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A1: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4" tint="-0.249977111117893"/>
      </colorScale>
    </cfRule>
  </conditionalFormatting>
  <conditionalFormatting sqref="G1:G1048576">
    <cfRule type="containsText" dxfId="12" priority="2" operator="containsText" text="Live">
      <formula>NOT(ISERROR(SEARCH("Live",G1)))</formula>
    </cfRule>
    <cfRule type="containsText" dxfId="11" priority="4" operator="containsText" text="Canceled">
      <formula>NOT(ISERROR(SEARCH("Canceled",G1)))</formula>
    </cfRule>
    <cfRule type="containsText" dxfId="10" priority="5" operator="containsText" text="Successful">
      <formula>NOT(ISERROR(SEARCH("Successful",G1)))</formula>
    </cfRule>
    <cfRule type="containsText" dxfId="9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">
    <cfRule type="containsText" dxfId="8" priority="3" operator="containsText" text="Live">
      <formula>NOT(ISERROR(SEARCH("Live",G10)))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42EB-FB1F-3344-8B73-BA4B6EA27F2F}">
  <sheetPr>
    <tabColor theme="3" tint="0.79998168889431442"/>
  </sheetPr>
  <dimension ref="A2:F15"/>
  <sheetViews>
    <sheetView zoomScale="90" zoomScaleNormal="90" workbookViewId="0">
      <selection activeCell="B6" sqref="B6"/>
    </sheetView>
  </sheetViews>
  <sheetFormatPr baseColWidth="10" defaultColWidth="11" defaultRowHeight="16" x14ac:dyDescent="0.2"/>
  <cols>
    <col min="1" max="1" width="16.5" bestFit="1" customWidth="1"/>
    <col min="2" max="2" width="17.33203125" bestFit="1" customWidth="1"/>
    <col min="3" max="3" width="6" bestFit="1" customWidth="1"/>
    <col min="4" max="4" width="4.5" bestFit="1" customWidth="1"/>
    <col min="5" max="5" width="9.83203125" bestFit="1" customWidth="1"/>
    <col min="6" max="7" width="11" bestFit="1" customWidth="1"/>
    <col min="8" max="8" width="10" bestFit="1" customWidth="1"/>
    <col min="9" max="9" width="10.83203125" bestFit="1" customWidth="1"/>
    <col min="10" max="10" width="7.83203125" bestFit="1" customWidth="1"/>
    <col min="11" max="11" width="7" bestFit="1" customWidth="1"/>
    <col min="12" max="12" width="11" bestFit="1" customWidth="1"/>
    <col min="13" max="975" width="31.83203125" bestFit="1" customWidth="1"/>
    <col min="976" max="976" width="11" bestFit="1" customWidth="1"/>
  </cols>
  <sheetData>
    <row r="2" spans="1:6" x14ac:dyDescent="0.2">
      <c r="A2" s="7" t="s">
        <v>6</v>
      </c>
      <c r="B2" t="s">
        <v>2046</v>
      </c>
    </row>
    <row r="4" spans="1:6" x14ac:dyDescent="0.2">
      <c r="A4" s="7" t="s">
        <v>2044</v>
      </c>
      <c r="B4" s="7" t="s">
        <v>2045</v>
      </c>
    </row>
    <row r="5" spans="1:6" x14ac:dyDescent="0.2">
      <c r="A5" s="7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5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">
      <c r="A8" s="5" t="s">
        <v>2034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5" t="s">
        <v>2040</v>
      </c>
      <c r="E9">
        <v>4</v>
      </c>
      <c r="F9">
        <v>4</v>
      </c>
    </row>
    <row r="10" spans="1:6" x14ac:dyDescent="0.2">
      <c r="A10" s="5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5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5" t="s">
        <v>2038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5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5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5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8F75-BDF7-7942-9B87-B4ADAC5906D7}">
  <sheetPr>
    <tabColor theme="5"/>
  </sheetPr>
  <dimension ref="A1:F30"/>
  <sheetViews>
    <sheetView zoomScaleNormal="100" workbookViewId="0">
      <selection activeCell="F48" sqref="F48"/>
    </sheetView>
  </sheetViews>
  <sheetFormatPr baseColWidth="10" defaultColWidth="11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" bestFit="1" customWidth="1"/>
    <col min="5" max="5" width="9.5" bestFit="1" customWidth="1"/>
  </cols>
  <sheetData>
    <row r="1" spans="1:6" x14ac:dyDescent="0.2">
      <c r="A1" s="7" t="s">
        <v>6</v>
      </c>
      <c r="B1" t="s">
        <v>2047</v>
      </c>
    </row>
    <row r="2" spans="1:6" x14ac:dyDescent="0.2">
      <c r="A2" s="7" t="s">
        <v>2031</v>
      </c>
      <c r="B2" t="s">
        <v>2047</v>
      </c>
    </row>
    <row r="4" spans="1:6" x14ac:dyDescent="0.2">
      <c r="A4" s="7" t="s">
        <v>2044</v>
      </c>
      <c r="B4" s="7" t="s">
        <v>2045</v>
      </c>
    </row>
    <row r="5" spans="1:6" x14ac:dyDescent="0.2">
      <c r="A5" s="7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2049</v>
      </c>
      <c r="E7">
        <v>4</v>
      </c>
      <c r="F7">
        <v>4</v>
      </c>
    </row>
    <row r="8" spans="1:6" x14ac:dyDescent="0.2">
      <c r="A8" s="5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2052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2062</v>
      </c>
      <c r="C20">
        <v>4</v>
      </c>
      <c r="E20">
        <v>4</v>
      </c>
      <c r="F20">
        <v>8</v>
      </c>
    </row>
    <row r="21" spans="1:6" x14ac:dyDescent="0.2">
      <c r="A21" s="5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2064</v>
      </c>
      <c r="C22">
        <v>9</v>
      </c>
      <c r="E22">
        <v>5</v>
      </c>
      <c r="F22">
        <v>14</v>
      </c>
    </row>
    <row r="23" spans="1:6" x14ac:dyDescent="0.2">
      <c r="A23" s="5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2067</v>
      </c>
      <c r="C25">
        <v>7</v>
      </c>
      <c r="E25">
        <v>14</v>
      </c>
      <c r="F25">
        <v>21</v>
      </c>
    </row>
    <row r="26" spans="1:6" x14ac:dyDescent="0.2">
      <c r="A26" s="5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2071</v>
      </c>
      <c r="E29">
        <v>3</v>
      </c>
      <c r="F29">
        <v>3</v>
      </c>
    </row>
    <row r="30" spans="1:6" x14ac:dyDescent="0.2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5004-2D8F-CB49-B6C7-4051B23BD4A0}">
  <sheetPr>
    <tabColor theme="7"/>
  </sheetPr>
  <dimension ref="A1:F16"/>
  <sheetViews>
    <sheetView workbookViewId="0">
      <selection activeCell="F28" sqref="F28"/>
    </sheetView>
  </sheetViews>
  <sheetFormatPr baseColWidth="10" defaultColWidth="11" defaultRowHeight="16" x14ac:dyDescent="0.2"/>
  <cols>
    <col min="1" max="2" width="15.5" bestFit="1" customWidth="1"/>
    <col min="3" max="3" width="5.83203125" bestFit="1" customWidth="1"/>
    <col min="4" max="4" width="4" bestFit="1" customWidth="1"/>
    <col min="5" max="5" width="9.5" bestFit="1" customWidth="1"/>
  </cols>
  <sheetData>
    <row r="1" spans="1:6" x14ac:dyDescent="0.2">
      <c r="A1" s="7" t="s">
        <v>2031</v>
      </c>
      <c r="B1" t="s">
        <v>2047</v>
      </c>
    </row>
    <row r="3" spans="1:6" x14ac:dyDescent="0.2">
      <c r="A3" s="7" t="s">
        <v>2044</v>
      </c>
      <c r="B3" s="7" t="s">
        <v>2045</v>
      </c>
    </row>
    <row r="4" spans="1:6" x14ac:dyDescent="0.2">
      <c r="A4" s="7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5" t="s">
        <v>2074</v>
      </c>
      <c r="B5">
        <v>14</v>
      </c>
      <c r="C5">
        <v>35</v>
      </c>
      <c r="D5">
        <v>1</v>
      </c>
      <c r="E5">
        <v>58</v>
      </c>
      <c r="F5">
        <v>108</v>
      </c>
    </row>
    <row r="6" spans="1:6" x14ac:dyDescent="0.2">
      <c r="A6" s="5" t="s">
        <v>2075</v>
      </c>
      <c r="B6">
        <v>6</v>
      </c>
      <c r="C6">
        <v>40</v>
      </c>
      <c r="D6">
        <v>1</v>
      </c>
      <c r="E6">
        <v>56</v>
      </c>
      <c r="F6">
        <v>103</v>
      </c>
    </row>
    <row r="7" spans="1:6" x14ac:dyDescent="0.2">
      <c r="A7" s="5" t="s">
        <v>2076</v>
      </c>
      <c r="B7">
        <v>4</v>
      </c>
      <c r="C7">
        <v>32</v>
      </c>
      <c r="D7">
        <v>3</v>
      </c>
      <c r="E7">
        <v>45</v>
      </c>
      <c r="F7">
        <v>84</v>
      </c>
    </row>
    <row r="8" spans="1:6" x14ac:dyDescent="0.2">
      <c r="A8" s="5" t="s">
        <v>2077</v>
      </c>
      <c r="B8">
        <v>4</v>
      </c>
      <c r="C8">
        <v>35</v>
      </c>
      <c r="D8">
        <v>1</v>
      </c>
      <c r="E8">
        <v>48</v>
      </c>
      <c r="F8">
        <v>88</v>
      </c>
    </row>
    <row r="9" spans="1:6" x14ac:dyDescent="0.2">
      <c r="A9" s="5" t="s">
        <v>2078</v>
      </c>
      <c r="B9">
        <v>4</v>
      </c>
      <c r="C9">
        <v>37</v>
      </c>
      <c r="D9">
        <v>1</v>
      </c>
      <c r="E9">
        <v>60</v>
      </c>
      <c r="F9">
        <v>102</v>
      </c>
    </row>
    <row r="10" spans="1:6" x14ac:dyDescent="0.2">
      <c r="A10" s="5" t="s">
        <v>2079</v>
      </c>
      <c r="B10">
        <v>7</v>
      </c>
      <c r="C10">
        <v>42</v>
      </c>
      <c r="D10">
        <v>2</v>
      </c>
      <c r="E10">
        <v>54</v>
      </c>
      <c r="F10">
        <v>105</v>
      </c>
    </row>
    <row r="11" spans="1:6" x14ac:dyDescent="0.2">
      <c r="A11" s="5" t="s">
        <v>2080</v>
      </c>
      <c r="B11">
        <v>5</v>
      </c>
      <c r="C11">
        <v>42</v>
      </c>
      <c r="D11">
        <v>2</v>
      </c>
      <c r="E11">
        <v>49</v>
      </c>
      <c r="F11">
        <v>98</v>
      </c>
    </row>
    <row r="12" spans="1:6" x14ac:dyDescent="0.2">
      <c r="A12" s="5" t="s">
        <v>2081</v>
      </c>
      <c r="B12">
        <v>5</v>
      </c>
      <c r="C12">
        <v>28</v>
      </c>
      <c r="D12">
        <v>1</v>
      </c>
      <c r="E12">
        <v>67</v>
      </c>
      <c r="F12">
        <v>101</v>
      </c>
    </row>
    <row r="13" spans="1:6" x14ac:dyDescent="0.2">
      <c r="A13" s="5" t="s">
        <v>2082</v>
      </c>
      <c r="B13">
        <v>4</v>
      </c>
      <c r="C13">
        <v>35</v>
      </c>
      <c r="D13">
        <v>2</v>
      </c>
      <c r="E13">
        <v>61</v>
      </c>
      <c r="F13">
        <v>102</v>
      </c>
    </row>
    <row r="14" spans="1:6" x14ac:dyDescent="0.2">
      <c r="A14" s="5" t="s">
        <v>2083</v>
      </c>
      <c r="B14">
        <v>4</v>
      </c>
      <c r="C14">
        <v>36</v>
      </c>
      <c r="E14">
        <v>67</v>
      </c>
      <c r="F14">
        <v>107</v>
      </c>
    </row>
    <row r="15" spans="1:6" x14ac:dyDescent="0.2">
      <c r="A15" s="5" t="s">
        <v>2084</v>
      </c>
      <c r="C15">
        <v>2</v>
      </c>
      <c r="F15">
        <v>2</v>
      </c>
    </row>
    <row r="16" spans="1:6" x14ac:dyDescent="0.2">
      <c r="A16" s="5" t="s">
        <v>2043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1E42-E4E8-814A-830F-7E16D8F238E1}">
  <sheetPr>
    <tabColor theme="7" tint="0.59999389629810485"/>
  </sheetPr>
  <dimension ref="A1:H20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11" defaultRowHeight="16" x14ac:dyDescent="0.2"/>
  <cols>
    <col min="1" max="1" width="21.5" customWidth="1"/>
    <col min="2" max="8" width="21.5" style="6" customWidth="1"/>
  </cols>
  <sheetData>
    <row r="1" spans="1:8" ht="19" x14ac:dyDescent="0.25">
      <c r="A1" s="9" t="s">
        <v>2085</v>
      </c>
      <c r="B1" s="12" t="s">
        <v>2086</v>
      </c>
      <c r="C1" s="12" t="s">
        <v>2087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2092</v>
      </c>
    </row>
    <row r="2" spans="1:8" ht="19" x14ac:dyDescent="0.25">
      <c r="A2" s="11">
        <v>1000</v>
      </c>
      <c r="B2" s="13">
        <f>COUNTIFS(Crowdfunding!$D$2:$D$1001,"&lt;1000",Crowdfunding!$G$2:$G$1001,"successful")</f>
        <v>30</v>
      </c>
      <c r="C2" s="13">
        <f>COUNTIFS(Crowdfunding!$D$2:$D$1001,"&lt;1000",Crowdfunding!$G$2:$G$1001,"failed")</f>
        <v>20</v>
      </c>
      <c r="D2" s="13">
        <f>COUNTIFS(Crowdfunding!$D$2:$D$1001,"&lt;1000",Crowdfunding!$G$2:$G$1001,"Canceled")</f>
        <v>1</v>
      </c>
      <c r="E2" s="13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ht="19" x14ac:dyDescent="0.25">
      <c r="A3" s="10" t="s">
        <v>2093</v>
      </c>
      <c r="B3" s="13">
        <f>COUNTIFS(Crowdfunding!$D$2:$D$1001,"&gt;=1000",Crowdfunding!$D$2:$D$1001,"&lt;5000",Crowdfunding!$G$2:$G$1001,"successful")</f>
        <v>191</v>
      </c>
      <c r="C3" s="13">
        <f>COUNTIFS(Crowdfunding!$D$2:$D$1001,"&gt;=1000",Crowdfunding!$D$2:$D$1001,"&lt;5000",Crowdfunding!$G$2:$G$1001,"failed")</f>
        <v>38</v>
      </c>
      <c r="D3" s="13">
        <f>COUNTIFS(Crowdfunding!$D$2:$D$1001,"&gt;=1000",Crowdfunding!$D$2:$D$1001,"&lt;5000",Crowdfunding!$G$2:$G$1001,"Canceled")</f>
        <v>2</v>
      </c>
      <c r="E3" s="1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ht="19" x14ac:dyDescent="0.25">
      <c r="A4" s="10" t="s">
        <v>2094</v>
      </c>
      <c r="B4" s="13">
        <f>COUNTIFS(Crowdfunding!$D$2:$D$1001,"&gt;=5000",Crowdfunding!$D$2:$D$1001,"&lt;10000",Crowdfunding!$G$2:$G$1001,"successful")</f>
        <v>164</v>
      </c>
      <c r="C4" s="13">
        <f>COUNTIFS(Crowdfunding!$D$2:$D$1001,"&gt;=5000",Crowdfunding!$D$2:$D$1001,"&lt;10000",Crowdfunding!$G$2:$G$1001,"failed")</f>
        <v>126</v>
      </c>
      <c r="D4" s="13">
        <f>COUNTIFS(Crowdfunding!$D$2:$D$1001,"&gt;=5000",Crowdfunding!$D$2:$D$1001,"&lt;10000",Crowdfunding!$G$2:$G$1001,"Canceled")</f>
        <v>25</v>
      </c>
      <c r="E4" s="13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ht="19" x14ac:dyDescent="0.25">
      <c r="A5" s="10" t="s">
        <v>2095</v>
      </c>
      <c r="B5" s="13">
        <f>COUNTIFS(Crowdfunding!$D$2:$D$1001,"&gt;=10000",Crowdfunding!$D$2:$D$1001,"&lt;15000",Crowdfunding!$G$2:$G$1001,"successful")</f>
        <v>4</v>
      </c>
      <c r="C5" s="13">
        <f>COUNTIFS(Crowdfunding!$D$2:$D$1001,"&gt;=10000",Crowdfunding!$D$2:$D$1001,"&lt;15000",Crowdfunding!$G$2:$G$1001,"failed")</f>
        <v>5</v>
      </c>
      <c r="D5" s="13">
        <f>COUNTIFS(Crowdfunding!$D$2:$D$1001,"&gt;=10000",Crowdfunding!$D$2:$D$1001,"&lt;15000",Crowdfunding!$G$2:$G$1001,"Canceled")</f>
        <v>0</v>
      </c>
      <c r="E5" s="13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ht="19" x14ac:dyDescent="0.25">
      <c r="A6" s="10" t="s">
        <v>2096</v>
      </c>
      <c r="B6" s="13">
        <f>COUNTIFS(Crowdfunding!$D$2:$D$1001,"&gt;=15000",Crowdfunding!$D$2:$D$1001,"&lt;20000",Crowdfunding!$G$2:$G$1001,"successful")</f>
        <v>10</v>
      </c>
      <c r="C6" s="13">
        <f>COUNTIFS(Crowdfunding!$D$2:$D$1001,"&gt;=15000",Crowdfunding!$D$2:$D$1001,"&lt;20000",Crowdfunding!$G$2:$G$1001,"failed")</f>
        <v>0</v>
      </c>
      <c r="D6" s="13">
        <f>COUNTIFS(Crowdfunding!$D$2:$D$1001,"&gt;=15000",Crowdfunding!$D$2:$D$1001,"&lt;20000",Crowdfunding!$G$2:$G$1001,"Canceled")</f>
        <v>0</v>
      </c>
      <c r="E6" s="13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ht="19" x14ac:dyDescent="0.25">
      <c r="A7" s="10" t="s">
        <v>2097</v>
      </c>
      <c r="B7" s="13">
        <f>COUNTIFS(Crowdfunding!$D$2:$D$1001,"&gt;=20000",Crowdfunding!$D$2:$D$1001,"&lt;25000",Crowdfunding!$G$2:$G$1001,"successful")</f>
        <v>7</v>
      </c>
      <c r="C7" s="13">
        <f>COUNTIFS(Crowdfunding!$D$2:$D$1001,"&gt;=20000",Crowdfunding!$D$2:$D$1001,"&lt;25000",Crowdfunding!$G$2:$G$1001,"failed")</f>
        <v>0</v>
      </c>
      <c r="D7" s="13">
        <f>COUNTIFS(Crowdfunding!$D$2:$D$1001,"&gt;=20000",Crowdfunding!$D$2:$D$1001,"&lt;25000",Crowdfunding!$G$2:$G$1001,"Canceled")</f>
        <v>0</v>
      </c>
      <c r="E7" s="13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ht="19" x14ac:dyDescent="0.25">
      <c r="A8" s="10" t="s">
        <v>2098</v>
      </c>
      <c r="B8" s="13">
        <f>COUNTIFS(Crowdfunding!$D$2:$D$1001,"&gt;=25000",Crowdfunding!$D$2:$D$1001,"&lt;30000",Crowdfunding!$G$2:$G$1001,"successful")</f>
        <v>11</v>
      </c>
      <c r="C8" s="13">
        <f>COUNTIFS(Crowdfunding!$D$2:$D$1001,"&gt;=25000",Crowdfunding!$D$2:$D$1001,"&lt;30000",Crowdfunding!$G$2:$G$1001,"failed")</f>
        <v>3</v>
      </c>
      <c r="D8" s="13">
        <f>COUNTIFS(Crowdfunding!$D$2:$D$1001,"&gt;=25000",Crowdfunding!$D$2:$D$1001,"&lt;30000",Crowdfunding!$G$2:$G$1001,"Canceled")</f>
        <v>0</v>
      </c>
      <c r="E8" s="13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ht="19" x14ac:dyDescent="0.25">
      <c r="A9" s="10" t="s">
        <v>2099</v>
      </c>
      <c r="B9" s="13">
        <f>COUNTIFS(Crowdfunding!$D$2:$D$1001,"&gt;=30000",Crowdfunding!$D$2:$D$1001,"&lt;35000",Crowdfunding!$G$2:$G$1001,"successful")</f>
        <v>7</v>
      </c>
      <c r="C9" s="13">
        <f>COUNTIFS(Crowdfunding!$D$2:$D$1001,"&gt;=30000",Crowdfunding!$D$2:$D$1001,"&lt;35000",Crowdfunding!$G$2:$G$1001,"failed")</f>
        <v>0</v>
      </c>
      <c r="D9" s="13">
        <f>COUNTIFS(Crowdfunding!$D$2:$D$1001,"&gt;=30000",Crowdfunding!$D$2:$D$1001,"&lt;35000",Crowdfunding!$G$2:$G$1001,"Canceled")</f>
        <v>0</v>
      </c>
      <c r="E9" s="13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ht="19" x14ac:dyDescent="0.25">
      <c r="A10" s="10" t="s">
        <v>2100</v>
      </c>
      <c r="B10" s="13">
        <f>COUNTIFS(Crowdfunding!$D$2:$D$1001,"&gt;=35000",Crowdfunding!$D$2:$D$1001,"&lt;40000",Crowdfunding!$G$2:$G$1001,"successful")</f>
        <v>8</v>
      </c>
      <c r="C10" s="13">
        <f>COUNTIFS(Crowdfunding!$D$2:$D$1001,"&gt;=35000",Crowdfunding!$D$2:$D$1001,"&lt;40000",Crowdfunding!$G$2:$G$1001,"failed")</f>
        <v>3</v>
      </c>
      <c r="D10" s="13">
        <f>COUNTIFS(Crowdfunding!$D$2:$D$1001,"&gt;=35000",Crowdfunding!$D$2:$D$1001,"&lt;40000",Crowdfunding!$G$2:$G$1001,"Canceled")</f>
        <v>1</v>
      </c>
      <c r="E10" s="13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ht="19" x14ac:dyDescent="0.25">
      <c r="A11" s="10" t="s">
        <v>2101</v>
      </c>
      <c r="B11" s="13">
        <f>COUNTIFS(Crowdfunding!$D$2:$D$1001,"&gt;=40000",Crowdfunding!$D$2:$D$1001,"&lt;45000",Crowdfunding!$G$2:$G$1001,"successful")</f>
        <v>11</v>
      </c>
      <c r="C11" s="13">
        <f>COUNTIFS(Crowdfunding!$D$2:$D$1001,"&gt;=40000",Crowdfunding!$D$2:$D$1001,"&lt;45000",Crowdfunding!$G$2:$G$1001,"failed")</f>
        <v>3</v>
      </c>
      <c r="D11" s="13">
        <f>COUNTIFS(Crowdfunding!$D$2:$D$1001,"&gt;=40000",Crowdfunding!$D$2:$D$1001,"&lt;45000",Crowdfunding!$G$2:$G$1001,"Canceled")</f>
        <v>0</v>
      </c>
      <c r="E11" s="13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ht="19" x14ac:dyDescent="0.25">
      <c r="A12" s="10" t="s">
        <v>2102</v>
      </c>
      <c r="B12" s="13">
        <f>COUNTIFS(Crowdfunding!$D$2:$D$1001,"&gt;=45000",Crowdfunding!$D$2:$D$1001,"&lt;50000",Crowdfunding!$G$2:$G$1001,"successful")</f>
        <v>8</v>
      </c>
      <c r="C12" s="13">
        <f>COUNTIFS(Crowdfunding!$D$2:$D$1001,"&gt;=45000",Crowdfunding!$D$2:$D$1001,"&lt;50000",Crowdfunding!$G$2:$G$1001,"failed")</f>
        <v>3</v>
      </c>
      <c r="D12" s="13">
        <f>COUNTIFS(Crowdfunding!$D$2:$D$1001,"&gt;=45000",Crowdfunding!$D$2:$D$1001,"&lt;50000",Crowdfunding!$G$2:$G$1001,"Canceled")</f>
        <v>0</v>
      </c>
      <c r="E12" s="13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19" x14ac:dyDescent="0.25">
      <c r="A13" s="10" t="s">
        <v>2103</v>
      </c>
      <c r="B13" s="13">
        <f>COUNTIFS(Crowdfunding!$D$2:$D$1001,"&gt;=50000",Crowdfunding!$G$2:$G$1001,"successful")</f>
        <v>114</v>
      </c>
      <c r="C13" s="13">
        <f>COUNTIFS(Crowdfunding!$D$2:$D$1001,"&gt;=50000",Crowdfunding!$G$2:$G$1001,"failed")</f>
        <v>163</v>
      </c>
      <c r="D13" s="13">
        <f>COUNTIFS(Crowdfunding!$D$2:$D$1001,"&gt;=50000",Crowdfunding!$G$2:$G$1001,"Canceled")</f>
        <v>28</v>
      </c>
      <c r="E13" s="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9" spans="3:3" ht="24" x14ac:dyDescent="0.25">
      <c r="C19" s="14"/>
    </row>
    <row r="20" spans="3:3" ht="24" x14ac:dyDescent="0.25">
      <c r="C20" s="14"/>
    </row>
  </sheetData>
  <pageMargins left="0.7" right="0.7" top="0.75" bottom="0.75" header="0.3" footer="0.3"/>
  <pageSetup orientation="portrait" r:id="rId1"/>
  <ignoredErrors>
    <ignoredError sqref="C6 C2:C5 C7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D59E-1F25-F449-B6A3-3B66B91AB98D}">
  <sheetPr>
    <tabColor theme="4" tint="0.39997558519241921"/>
  </sheetPr>
  <dimension ref="A1:L566"/>
  <sheetViews>
    <sheetView tabSelected="1" workbookViewId="0">
      <pane ySplit="1" topLeftCell="A12" activePane="bottomLeft" state="frozen"/>
      <selection pane="bottomLeft" activeCell="I29" sqref="I29"/>
    </sheetView>
  </sheetViews>
  <sheetFormatPr baseColWidth="10" defaultColWidth="11" defaultRowHeight="16" x14ac:dyDescent="0.2"/>
  <cols>
    <col min="1" max="1" width="15.5" customWidth="1"/>
    <col min="2" max="2" width="18" bestFit="1" customWidth="1"/>
    <col min="3" max="4" width="15.5" customWidth="1"/>
    <col min="5" max="5" width="18" bestFit="1" customWidth="1"/>
    <col min="10" max="10" width="10.83203125" customWidth="1"/>
    <col min="11" max="11" width="24.83203125" customWidth="1"/>
  </cols>
  <sheetData>
    <row r="1" spans="1:12" ht="21" x14ac:dyDescent="0.25">
      <c r="A1" s="17" t="s">
        <v>4</v>
      </c>
      <c r="B1" s="17" t="s">
        <v>5</v>
      </c>
      <c r="C1" s="17"/>
      <c r="D1" s="17" t="s">
        <v>4</v>
      </c>
      <c r="E1" s="17" t="s">
        <v>5</v>
      </c>
    </row>
    <row r="2" spans="1:12" ht="21" x14ac:dyDescent="0.25">
      <c r="A2" t="s">
        <v>20</v>
      </c>
      <c r="B2">
        <v>158</v>
      </c>
      <c r="C2" s="18"/>
      <c r="D2" t="s">
        <v>14</v>
      </c>
      <c r="E2">
        <v>0</v>
      </c>
      <c r="H2" s="19" t="s">
        <v>2111</v>
      </c>
    </row>
    <row r="3" spans="1:12" ht="21" x14ac:dyDescent="0.25">
      <c r="A3" t="s">
        <v>20</v>
      </c>
      <c r="B3">
        <v>1425</v>
      </c>
      <c r="C3" s="18"/>
      <c r="D3" t="s">
        <v>14</v>
      </c>
      <c r="E3">
        <v>24</v>
      </c>
    </row>
    <row r="4" spans="1:12" ht="21" x14ac:dyDescent="0.25">
      <c r="A4" t="s">
        <v>20</v>
      </c>
      <c r="B4">
        <v>174</v>
      </c>
      <c r="C4" s="18"/>
      <c r="D4" t="s">
        <v>14</v>
      </c>
      <c r="E4">
        <v>53</v>
      </c>
      <c r="H4" s="19" t="s">
        <v>2104</v>
      </c>
      <c r="L4">
        <f>AVERAGE(B2:B566)</f>
        <v>851.14690265486729</v>
      </c>
    </row>
    <row r="5" spans="1:12" ht="21" x14ac:dyDescent="0.25">
      <c r="A5" t="s">
        <v>20</v>
      </c>
      <c r="B5">
        <v>227</v>
      </c>
      <c r="C5" s="18"/>
      <c r="D5" t="s">
        <v>14</v>
      </c>
      <c r="E5">
        <v>18</v>
      </c>
      <c r="H5" s="19" t="s">
        <v>2105</v>
      </c>
      <c r="L5">
        <f>MEDIAN(B2:B566)</f>
        <v>201</v>
      </c>
    </row>
    <row r="6" spans="1:12" ht="21" x14ac:dyDescent="0.25">
      <c r="A6" t="s">
        <v>20</v>
      </c>
      <c r="B6">
        <v>220</v>
      </c>
      <c r="C6" s="18"/>
      <c r="D6" t="s">
        <v>14</v>
      </c>
      <c r="E6">
        <v>44</v>
      </c>
      <c r="H6" s="19" t="s">
        <v>2106</v>
      </c>
      <c r="L6">
        <f>MIN(B2:B566)</f>
        <v>16</v>
      </c>
    </row>
    <row r="7" spans="1:12" ht="21" x14ac:dyDescent="0.25">
      <c r="A7" t="s">
        <v>20</v>
      </c>
      <c r="B7">
        <v>98</v>
      </c>
      <c r="C7" s="18"/>
      <c r="D7" t="s">
        <v>14</v>
      </c>
      <c r="E7">
        <v>27</v>
      </c>
      <c r="H7" s="19" t="s">
        <v>2107</v>
      </c>
      <c r="L7">
        <f>MAX(B2:B566)</f>
        <v>7295</v>
      </c>
    </row>
    <row r="8" spans="1:12" ht="21" x14ac:dyDescent="0.25">
      <c r="A8" t="s">
        <v>20</v>
      </c>
      <c r="B8">
        <v>100</v>
      </c>
      <c r="C8" s="18"/>
      <c r="D8" t="s">
        <v>14</v>
      </c>
      <c r="E8">
        <v>55</v>
      </c>
      <c r="H8" s="19" t="s">
        <v>2108</v>
      </c>
      <c r="L8">
        <f>_xlfn.VAR.P(E2:E365)</f>
        <v>921574.68174133555</v>
      </c>
    </row>
    <row r="9" spans="1:12" ht="21" x14ac:dyDescent="0.25">
      <c r="A9" t="s">
        <v>20</v>
      </c>
      <c r="B9">
        <v>1249</v>
      </c>
      <c r="C9" s="18"/>
      <c r="D9" t="s">
        <v>14</v>
      </c>
      <c r="E9">
        <v>200</v>
      </c>
      <c r="H9" s="19" t="s">
        <v>2109</v>
      </c>
      <c r="L9">
        <f>_xlfn.STDEV.S(B2:B566)</f>
        <v>1267.366006183523</v>
      </c>
    </row>
    <row r="10" spans="1:12" ht="21" x14ac:dyDescent="0.25">
      <c r="A10" t="s">
        <v>20</v>
      </c>
      <c r="B10">
        <v>1396</v>
      </c>
      <c r="C10" s="18"/>
      <c r="D10" t="s">
        <v>14</v>
      </c>
      <c r="E10">
        <v>452</v>
      </c>
      <c r="H10" s="20" t="s">
        <v>2112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ht="19" x14ac:dyDescent="0.2">
      <c r="A15" t="s">
        <v>20</v>
      </c>
      <c r="B15">
        <v>2220</v>
      </c>
      <c r="D15" t="s">
        <v>14</v>
      </c>
      <c r="E15">
        <v>88</v>
      </c>
      <c r="H15" s="19" t="s">
        <v>2110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12" ht="19" x14ac:dyDescent="0.2">
      <c r="A17" t="s">
        <v>20</v>
      </c>
      <c r="B17">
        <v>129</v>
      </c>
      <c r="D17" t="s">
        <v>14</v>
      </c>
      <c r="E17">
        <v>1</v>
      </c>
      <c r="H17" s="19" t="s">
        <v>2104</v>
      </c>
      <c r="L17">
        <f>AVERAGE(E2:E365)</f>
        <v>585.61538461538464</v>
      </c>
    </row>
    <row r="18" spans="1:12" ht="19" x14ac:dyDescent="0.2">
      <c r="A18" t="s">
        <v>20</v>
      </c>
      <c r="B18">
        <v>226</v>
      </c>
      <c r="D18" t="s">
        <v>14</v>
      </c>
      <c r="E18">
        <v>1467</v>
      </c>
      <c r="H18" s="19" t="s">
        <v>2105</v>
      </c>
      <c r="L18">
        <f>MEDIAN(E2:E365)</f>
        <v>114.5</v>
      </c>
    </row>
    <row r="19" spans="1:12" ht="19" x14ac:dyDescent="0.2">
      <c r="A19" t="s">
        <v>20</v>
      </c>
      <c r="B19">
        <v>5419</v>
      </c>
      <c r="D19" t="s">
        <v>14</v>
      </c>
      <c r="E19">
        <v>75</v>
      </c>
      <c r="H19" s="19" t="s">
        <v>2106</v>
      </c>
      <c r="L19">
        <f>MIN(E2:E365)</f>
        <v>0</v>
      </c>
    </row>
    <row r="20" spans="1:12" ht="19" x14ac:dyDescent="0.2">
      <c r="A20" t="s">
        <v>20</v>
      </c>
      <c r="B20">
        <v>165</v>
      </c>
      <c r="D20" t="s">
        <v>14</v>
      </c>
      <c r="E20">
        <v>120</v>
      </c>
      <c r="H20" s="19" t="s">
        <v>2107</v>
      </c>
      <c r="L20">
        <f>MAX(E2:E365)</f>
        <v>6080</v>
      </c>
    </row>
    <row r="21" spans="1:12" ht="19" x14ac:dyDescent="0.2">
      <c r="A21" t="s">
        <v>20</v>
      </c>
      <c r="B21">
        <v>1965</v>
      </c>
      <c r="D21" t="s">
        <v>14</v>
      </c>
      <c r="E21">
        <v>2253</v>
      </c>
      <c r="H21" s="19" t="s">
        <v>2108</v>
      </c>
      <c r="L21">
        <f>_xlfn.VAR.P(E2:E365)</f>
        <v>921574.68174133555</v>
      </c>
    </row>
    <row r="22" spans="1:12" ht="19" x14ac:dyDescent="0.2">
      <c r="A22" t="s">
        <v>20</v>
      </c>
      <c r="B22">
        <v>16</v>
      </c>
      <c r="D22" t="s">
        <v>14</v>
      </c>
      <c r="E22">
        <v>5</v>
      </c>
      <c r="H22" s="19" t="s">
        <v>2109</v>
      </c>
      <c r="L22">
        <f>_xlfn.STDEV.S(E2:E365)</f>
        <v>961.30819978260524</v>
      </c>
    </row>
    <row r="23" spans="1:12" ht="19" x14ac:dyDescent="0.2">
      <c r="A23" t="s">
        <v>20</v>
      </c>
      <c r="B23">
        <v>107</v>
      </c>
      <c r="D23" t="s">
        <v>14</v>
      </c>
      <c r="E23">
        <v>38</v>
      </c>
      <c r="H23" s="20" t="s">
        <v>2113</v>
      </c>
    </row>
    <row r="24" spans="1:12" x14ac:dyDescent="0.2">
      <c r="A24" t="s">
        <v>20</v>
      </c>
      <c r="B24">
        <v>134</v>
      </c>
      <c r="D24" t="s">
        <v>14</v>
      </c>
      <c r="E24">
        <v>12</v>
      </c>
    </row>
    <row r="25" spans="1:12" x14ac:dyDescent="0.2">
      <c r="A25" t="s">
        <v>20</v>
      </c>
      <c r="B25">
        <v>198</v>
      </c>
      <c r="D25" t="s">
        <v>14</v>
      </c>
      <c r="E25">
        <v>1684</v>
      </c>
    </row>
    <row r="26" spans="1:12" x14ac:dyDescent="0.2">
      <c r="A26" t="s">
        <v>20</v>
      </c>
      <c r="B26">
        <v>111</v>
      </c>
      <c r="D26" t="s">
        <v>14</v>
      </c>
      <c r="E26">
        <v>56</v>
      </c>
    </row>
    <row r="27" spans="1:12" x14ac:dyDescent="0.2">
      <c r="A27" t="s">
        <v>20</v>
      </c>
      <c r="B27">
        <v>222</v>
      </c>
      <c r="D27" t="s">
        <v>14</v>
      </c>
      <c r="E27">
        <v>838</v>
      </c>
    </row>
    <row r="28" spans="1:12" x14ac:dyDescent="0.2">
      <c r="A28" t="s">
        <v>20</v>
      </c>
      <c r="B28">
        <v>6212</v>
      </c>
      <c r="D28" t="s">
        <v>14</v>
      </c>
      <c r="E28">
        <v>1000</v>
      </c>
    </row>
    <row r="29" spans="1:12" x14ac:dyDescent="0.2">
      <c r="A29" t="s">
        <v>20</v>
      </c>
      <c r="B29">
        <v>98</v>
      </c>
      <c r="D29" t="s">
        <v>14</v>
      </c>
      <c r="E29">
        <v>1482</v>
      </c>
      <c r="I29" t="s">
        <v>2114</v>
      </c>
    </row>
    <row r="30" spans="1:12" x14ac:dyDescent="0.2">
      <c r="A30" t="s">
        <v>20</v>
      </c>
      <c r="B30">
        <v>92</v>
      </c>
      <c r="D30" t="s">
        <v>14</v>
      </c>
      <c r="E30">
        <v>106</v>
      </c>
    </row>
    <row r="31" spans="1:12" x14ac:dyDescent="0.2">
      <c r="A31" t="s">
        <v>20</v>
      </c>
      <c r="B31">
        <v>149</v>
      </c>
      <c r="D31" t="s">
        <v>14</v>
      </c>
      <c r="E31">
        <v>679</v>
      </c>
    </row>
    <row r="32" spans="1:12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1" operator="containsText" text="Live">
      <formula>NOT(ISERROR(SEARCH("Live",A2)))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65">
    <cfRule type="containsText" dxfId="3" priority="11" operator="containsText" text="Live">
      <formula>NOT(ISERROR(SEARCH("Live",D2)))</formula>
    </cfRule>
    <cfRule type="containsText" dxfId="2" priority="12" operator="containsText" text="Canceled">
      <formula>NOT(ISERROR(SEARCH("Canceled",D2)))</formula>
    </cfRule>
    <cfRule type="containsText" dxfId="1" priority="13" operator="containsText" text="Successful">
      <formula>NOT(ISERROR(SEARCH("Successful",D2)))</formula>
    </cfRule>
    <cfRule type="containsText" dxfId="0" priority="14" operator="containsText" text="Failed">
      <formula>NOT(ISERROR(SEARCH("Failed",D2)))</formula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Exercise 1 </vt:lpstr>
      <vt:lpstr>Exercise 2</vt:lpstr>
      <vt:lpstr>Exercise 3</vt:lpstr>
      <vt:lpstr>Exercise 4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Melisa Hodzic</cp:lastModifiedBy>
  <dcterms:created xsi:type="dcterms:W3CDTF">2021-09-29T18:52:28Z</dcterms:created>
  <dcterms:modified xsi:type="dcterms:W3CDTF">2024-10-23T01:47:57Z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2024-07-25T05:41:13Z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01899925-4c08-44bd-bf7b-8ffd4f21d9a7</vt:lpwstr>
  </property>
  <property fmtid="{D5CDD505-2E9C-101B-9397-08002B2CF9AE}" pid="8" name="MSIP_Label_3b17afdc-1639-4c16-803b-66671fba3b73_ContentBits">
    <vt:lpwstr>0</vt:lpwstr>
  </property>
</Properties>
</file>