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showInkAnnotation="0"/>
  <mc:AlternateContent xmlns:mc="http://schemas.openxmlformats.org/markup-compatibility/2006">
    <mc:Choice Requires="x15">
      <x15ac:absPath xmlns:x15ac="http://schemas.microsoft.com/office/spreadsheetml/2010/11/ac" url="C:\Users\Emmily\Downloads\Archivos admo\"/>
    </mc:Choice>
  </mc:AlternateContent>
  <bookViews>
    <workbookView xWindow="0" yWindow="60" windowWidth="20490" windowHeight="7470" tabRatio="500" activeTab="1"/>
  </bookViews>
  <sheets>
    <sheet name="Ejercicio I" sheetId="1" r:id="rId1"/>
    <sheet name="Ejercicio II" sheetId="2" r:id="rId2"/>
    <sheet name="Ejercicio III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7" i="2" l="1"/>
  <c r="M67" i="2"/>
  <c r="AI67" i="2" l="1"/>
  <c r="AI70" i="2" s="1"/>
  <c r="AH67" i="2"/>
  <c r="AH70" i="2" s="1"/>
  <c r="AG67" i="2"/>
  <c r="AG70" i="2" s="1"/>
  <c r="AF67" i="2"/>
  <c r="AF70" i="2" s="1"/>
  <c r="AE67" i="2"/>
  <c r="AE70" i="2" s="1"/>
  <c r="AD67" i="2"/>
  <c r="AD70" i="2" s="1"/>
  <c r="AC67" i="2"/>
  <c r="AC70" i="2" s="1"/>
  <c r="AB67" i="2"/>
  <c r="AB70" i="2" s="1"/>
  <c r="AA67" i="2"/>
  <c r="AA70" i="2" s="1"/>
  <c r="Z67" i="2"/>
  <c r="Z70" i="2" s="1"/>
  <c r="Y67" i="2"/>
  <c r="Y70" i="2" s="1"/>
  <c r="W67" i="2"/>
  <c r="W70" i="2" s="1"/>
  <c r="V67" i="2"/>
  <c r="V70" i="2" s="1"/>
  <c r="U67" i="2"/>
  <c r="T67" i="2"/>
  <c r="T70" i="2" s="1"/>
  <c r="S67" i="2"/>
  <c r="S70" i="2" s="1"/>
  <c r="R67" i="2"/>
  <c r="R70" i="2" s="1"/>
  <c r="Q67" i="2"/>
  <c r="Q70" i="2" s="1"/>
  <c r="P67" i="2"/>
  <c r="O67" i="2"/>
  <c r="O70" i="2" s="1"/>
  <c r="N67" i="2"/>
  <c r="N70" i="2" s="1"/>
  <c r="AI66" i="2"/>
  <c r="AH66" i="2"/>
  <c r="AH68" i="2" s="1"/>
  <c r="AH71" i="2" s="1"/>
  <c r="AG66" i="2"/>
  <c r="AF66" i="2"/>
  <c r="AE66" i="2"/>
  <c r="AD66" i="2"/>
  <c r="AD68" i="2" s="1"/>
  <c r="AD71" i="2" s="1"/>
  <c r="AC66" i="2"/>
  <c r="AB66" i="2"/>
  <c r="AA66" i="2"/>
  <c r="Z66" i="2"/>
  <c r="Y66" i="2"/>
  <c r="X66" i="2"/>
  <c r="X70" i="2" s="1"/>
  <c r="W66" i="2"/>
  <c r="V66" i="2"/>
  <c r="U66" i="2"/>
  <c r="T66" i="2"/>
  <c r="S66" i="2"/>
  <c r="R66" i="2"/>
  <c r="Q66" i="2"/>
  <c r="P66" i="2"/>
  <c r="O66" i="2"/>
  <c r="N66" i="2"/>
  <c r="M66" i="2"/>
  <c r="R75" i="3"/>
  <c r="K75" i="3"/>
  <c r="E75" i="3"/>
  <c r="S30" i="3"/>
  <c r="S31" i="3" s="1"/>
  <c r="R30" i="3"/>
  <c r="R31" i="3" s="1"/>
  <c r="Q30" i="3"/>
  <c r="Q31" i="3" s="1"/>
  <c r="P30" i="3"/>
  <c r="P31" i="3" s="1"/>
  <c r="O30" i="3"/>
  <c r="O31" i="3" s="1"/>
  <c r="M30" i="3"/>
  <c r="M31" i="3" s="1"/>
  <c r="L30" i="3"/>
  <c r="L31" i="3" s="1"/>
  <c r="K30" i="3"/>
  <c r="K31" i="3" s="1"/>
  <c r="J30" i="3"/>
  <c r="J31" i="3" s="1"/>
  <c r="H30" i="3"/>
  <c r="H31" i="3" s="1"/>
  <c r="G30" i="3"/>
  <c r="G31" i="3" s="1"/>
  <c r="F30" i="3"/>
  <c r="F31" i="3" s="1"/>
  <c r="O68" i="2" l="1"/>
  <c r="O71" i="2" s="1"/>
  <c r="W68" i="2"/>
  <c r="W71" i="2" s="1"/>
  <c r="Q68" i="2"/>
  <c r="Q71" i="2" s="1"/>
  <c r="AC68" i="2"/>
  <c r="AC71" i="2" s="1"/>
  <c r="AG68" i="2"/>
  <c r="AG71" i="2" s="1"/>
  <c r="P68" i="2"/>
  <c r="P71" i="2" s="1"/>
  <c r="P70" i="2"/>
  <c r="AE68" i="2"/>
  <c r="AE71" i="2" s="1"/>
  <c r="U68" i="2"/>
  <c r="U71" i="2" s="1"/>
  <c r="U70" i="2"/>
  <c r="AB68" i="2"/>
  <c r="AB71" i="2" s="1"/>
  <c r="AF68" i="2"/>
  <c r="AF71" i="2" s="1"/>
  <c r="Z68" i="2"/>
  <c r="Z71" i="2" s="1"/>
  <c r="AA68" i="2"/>
  <c r="AA71" i="2" s="1"/>
  <c r="S68" i="2"/>
  <c r="S71" i="2" s="1"/>
  <c r="Y68" i="2"/>
  <c r="Y71" i="2" s="1"/>
  <c r="V68" i="2"/>
  <c r="V71" i="2" s="1"/>
  <c r="T68" i="2"/>
  <c r="T71" i="2" s="1"/>
  <c r="R68" i="2"/>
  <c r="R71" i="2" s="1"/>
  <c r="N68" i="2"/>
  <c r="N71" i="2" s="1"/>
  <c r="X68" i="2"/>
  <c r="X71" i="2" s="1"/>
  <c r="AI68" i="2"/>
  <c r="AI71" i="2" s="1"/>
  <c r="L32" i="3"/>
  <c r="Q32" i="3"/>
  <c r="G32" i="3"/>
  <c r="F32" i="3" l="1"/>
  <c r="H32" i="3"/>
  <c r="P32" i="3"/>
  <c r="S32" i="3"/>
  <c r="M32" i="3"/>
  <c r="K32" i="3"/>
  <c r="J32" i="3"/>
  <c r="I82" i="3"/>
  <c r="F37" i="3"/>
  <c r="F82" i="3"/>
  <c r="D37" i="3"/>
  <c r="C82" i="3"/>
  <c r="B37" i="3"/>
  <c r="R32" i="3" l="1"/>
  <c r="O32" i="3"/>
  <c r="C44" i="3"/>
  <c r="C45" i="3"/>
  <c r="C43" i="3"/>
  <c r="I47" i="3"/>
  <c r="I46" i="3"/>
  <c r="I43" i="3"/>
  <c r="I44" i="3"/>
  <c r="I45" i="3"/>
  <c r="F45" i="3"/>
  <c r="F46" i="3"/>
  <c r="F43" i="3"/>
  <c r="F44" i="3"/>
  <c r="F66" i="3" l="1"/>
  <c r="F56" i="3"/>
  <c r="M73" i="3" s="1"/>
  <c r="I63" i="3"/>
  <c r="I53" i="3"/>
  <c r="Q73" i="3" s="1"/>
  <c r="C65" i="3"/>
  <c r="C55" i="3"/>
  <c r="F73" i="3" s="1"/>
  <c r="F65" i="3"/>
  <c r="F55" i="3"/>
  <c r="L73" i="3" s="1"/>
  <c r="I66" i="3"/>
  <c r="I56" i="3"/>
  <c r="T73" i="3" s="1"/>
  <c r="C64" i="3"/>
  <c r="C54" i="3"/>
  <c r="E73" i="3" s="1"/>
  <c r="F64" i="3"/>
  <c r="F54" i="3"/>
  <c r="K73" i="3" s="1"/>
  <c r="I65" i="3"/>
  <c r="I55" i="3"/>
  <c r="S73" i="3" s="1"/>
  <c r="I67" i="3"/>
  <c r="I57" i="3"/>
  <c r="U73" i="3" s="1"/>
  <c r="F63" i="3"/>
  <c r="F53" i="3"/>
  <c r="J73" i="3" s="1"/>
  <c r="I64" i="3"/>
  <c r="I54" i="3"/>
  <c r="R73" i="3" s="1"/>
  <c r="C63" i="3"/>
  <c r="C53" i="3"/>
  <c r="D73" i="3" s="1"/>
  <c r="E74" i="3" l="1"/>
  <c r="E76" i="3" s="1"/>
  <c r="K74" i="3"/>
  <c r="K76" i="3" s="1"/>
  <c r="R74" i="3"/>
  <c r="R76" i="3" s="1"/>
  <c r="AI46" i="2" l="1"/>
  <c r="AH46" i="2"/>
  <c r="AG46" i="2"/>
  <c r="AG47" i="2" s="1"/>
  <c r="AF46" i="2"/>
  <c r="AE46" i="2"/>
  <c r="AD46" i="2"/>
  <c r="AC46" i="2"/>
  <c r="AC47" i="2" s="1"/>
  <c r="AB46" i="2"/>
  <c r="AA46" i="2"/>
  <c r="Z46" i="2"/>
  <c r="Y46" i="2"/>
  <c r="Y47" i="2" s="1"/>
  <c r="AI44" i="2"/>
  <c r="AH44" i="2"/>
  <c r="AG44" i="2"/>
  <c r="AF44" i="2"/>
  <c r="AE44" i="2"/>
  <c r="AD44" i="2"/>
  <c r="AC44" i="2"/>
  <c r="AB44" i="2"/>
  <c r="AA44" i="2"/>
  <c r="Z44" i="2"/>
  <c r="Y44" i="2"/>
  <c r="AF43" i="2"/>
  <c r="AF45" i="2" s="1"/>
  <c r="AI43" i="2"/>
  <c r="AI45" i="2" s="1"/>
  <c r="AH43" i="2"/>
  <c r="AH45" i="2" s="1"/>
  <c r="AG43" i="2"/>
  <c r="AG45" i="2" s="1"/>
  <c r="AE43" i="2"/>
  <c r="AD43" i="2"/>
  <c r="AC43" i="2"/>
  <c r="AB43" i="2"/>
  <c r="AA43" i="2"/>
  <c r="Z43" i="2"/>
  <c r="Y43" i="2"/>
  <c r="X46" i="2"/>
  <c r="W46" i="2"/>
  <c r="V46" i="2"/>
  <c r="U46" i="2"/>
  <c r="T46" i="2"/>
  <c r="S46" i="2"/>
  <c r="R46" i="2"/>
  <c r="Q46" i="2"/>
  <c r="P46" i="2"/>
  <c r="O46" i="2"/>
  <c r="N46" i="2"/>
  <c r="G23" i="2"/>
  <c r="X44" i="2"/>
  <c r="W44" i="2"/>
  <c r="V44" i="2"/>
  <c r="U44" i="2"/>
  <c r="T44" i="2"/>
  <c r="R44" i="2"/>
  <c r="Q44" i="2"/>
  <c r="S44" i="2"/>
  <c r="P44" i="2"/>
  <c r="O44" i="2"/>
  <c r="N44" i="2"/>
  <c r="X43" i="2"/>
  <c r="W43" i="2"/>
  <c r="V43" i="2"/>
  <c r="U43" i="2"/>
  <c r="T43" i="2"/>
  <c r="S43" i="2"/>
  <c r="R43" i="2"/>
  <c r="R45" i="2" s="1"/>
  <c r="Q43" i="2"/>
  <c r="Q45" i="2" s="1"/>
  <c r="P43" i="2"/>
  <c r="O43" i="2"/>
  <c r="N43" i="2"/>
  <c r="AI23" i="2"/>
  <c r="AH23" i="2"/>
  <c r="AG23" i="2"/>
  <c r="AF23" i="2"/>
  <c r="AE23" i="2"/>
  <c r="AD23" i="2"/>
  <c r="AC23" i="2"/>
  <c r="AB23" i="2"/>
  <c r="AA23" i="2"/>
  <c r="Z23" i="2"/>
  <c r="Y23" i="2"/>
  <c r="AH21" i="2"/>
  <c r="AG21" i="2"/>
  <c r="AI21" i="2"/>
  <c r="AF21" i="2"/>
  <c r="AE21" i="2"/>
  <c r="AD21" i="2"/>
  <c r="AC21" i="2"/>
  <c r="AB21" i="2"/>
  <c r="AA21" i="2"/>
  <c r="Z21" i="2"/>
  <c r="Y21" i="2"/>
  <c r="AI20" i="2"/>
  <c r="AH20" i="2"/>
  <c r="AH22" i="2" s="1"/>
  <c r="AG20" i="2"/>
  <c r="AG22" i="2" s="1"/>
  <c r="AF20" i="2"/>
  <c r="AE20" i="2"/>
  <c r="AD20" i="2"/>
  <c r="AC20" i="2"/>
  <c r="AB20" i="2"/>
  <c r="AA20" i="2"/>
  <c r="Z20" i="2"/>
  <c r="Y20" i="2"/>
  <c r="X23" i="2"/>
  <c r="W23" i="2"/>
  <c r="V23" i="2"/>
  <c r="U23" i="2"/>
  <c r="T23" i="2"/>
  <c r="S23" i="2"/>
  <c r="O23" i="2"/>
  <c r="R23" i="2"/>
  <c r="Q23" i="2"/>
  <c r="P23" i="2"/>
  <c r="X21" i="2"/>
  <c r="W21" i="2"/>
  <c r="V21" i="2"/>
  <c r="U21" i="2"/>
  <c r="T21" i="2"/>
  <c r="S21" i="2"/>
  <c r="R21" i="2"/>
  <c r="Q21" i="2"/>
  <c r="P21" i="2"/>
  <c r="O21" i="2"/>
  <c r="N21" i="2"/>
  <c r="P20" i="2"/>
  <c r="X20" i="2"/>
  <c r="X22" i="2" s="1"/>
  <c r="W20" i="2"/>
  <c r="W22" i="2" s="1"/>
  <c r="V20" i="2"/>
  <c r="V22" i="2" s="1"/>
  <c r="U20" i="2"/>
  <c r="U22" i="2" s="1"/>
  <c r="T20" i="2"/>
  <c r="T22" i="2" s="1"/>
  <c r="S20" i="2"/>
  <c r="S22" i="2" s="1"/>
  <c r="R20" i="2"/>
  <c r="R22" i="2" s="1"/>
  <c r="Q20" i="2"/>
  <c r="Q22" i="2" s="1"/>
  <c r="O20" i="2"/>
  <c r="N20" i="2"/>
  <c r="D20" i="2"/>
  <c r="N23" i="2"/>
  <c r="C23" i="2"/>
  <c r="C20" i="2"/>
  <c r="C21" i="2"/>
  <c r="M23" i="2"/>
  <c r="L23" i="2"/>
  <c r="K23" i="2"/>
  <c r="J23" i="2"/>
  <c r="I23" i="2"/>
  <c r="H23" i="2"/>
  <c r="F23" i="2"/>
  <c r="E23" i="2"/>
  <c r="D23" i="2"/>
  <c r="AA47" i="2" l="1"/>
  <c r="AE47" i="2"/>
  <c r="AI47" i="2"/>
  <c r="AH24" i="2"/>
  <c r="S25" i="2"/>
  <c r="W25" i="2"/>
  <c r="C22" i="2"/>
  <c r="C25" i="2" s="1"/>
  <c r="N22" i="2"/>
  <c r="O22" i="2"/>
  <c r="O25" i="2" s="1"/>
  <c r="R24" i="2"/>
  <c r="AA24" i="2"/>
  <c r="AE24" i="2"/>
  <c r="C24" i="2"/>
  <c r="T25" i="2"/>
  <c r="N24" i="2"/>
  <c r="X25" i="2"/>
  <c r="AI24" i="2"/>
  <c r="Q48" i="2"/>
  <c r="U47" i="2"/>
  <c r="Y22" i="2"/>
  <c r="Y25" i="2" s="1"/>
  <c r="AC22" i="2"/>
  <c r="AC25" i="2" s="1"/>
  <c r="P22" i="2"/>
  <c r="P25" i="2" s="1"/>
  <c r="O47" i="2"/>
  <c r="S47" i="2"/>
  <c r="W47" i="2"/>
  <c r="P24" i="2"/>
  <c r="Y24" i="2"/>
  <c r="AC24" i="2"/>
  <c r="AG24" i="2"/>
  <c r="O45" i="2"/>
  <c r="O48" i="2" s="1"/>
  <c r="W45" i="2"/>
  <c r="W48" i="2" s="1"/>
  <c r="S24" i="2"/>
  <c r="U24" i="2"/>
  <c r="Q47" i="2"/>
  <c r="O24" i="2"/>
  <c r="V24" i="2"/>
  <c r="AB24" i="2"/>
  <c r="AF24" i="2"/>
  <c r="N47" i="2"/>
  <c r="R47" i="2"/>
  <c r="V47" i="2"/>
  <c r="AA45" i="2"/>
  <c r="AA48" i="2" s="1"/>
  <c r="AE45" i="2"/>
  <c r="AE48" i="2" s="1"/>
  <c r="AB47" i="2"/>
  <c r="AF47" i="2"/>
  <c r="W24" i="2"/>
  <c r="Q24" i="2"/>
  <c r="T24" i="2"/>
  <c r="X24" i="2"/>
  <c r="Z24" i="2"/>
  <c r="AD24" i="2"/>
  <c r="P47" i="2"/>
  <c r="T47" i="2"/>
  <c r="X47" i="2"/>
  <c r="AB45" i="2"/>
  <c r="AB48" i="2" s="1"/>
  <c r="AG48" i="2"/>
  <c r="Z47" i="2"/>
  <c r="AD47" i="2"/>
  <c r="AH47" i="2"/>
  <c r="N25" i="2"/>
  <c r="AB22" i="2"/>
  <c r="AB25" i="2" s="1"/>
  <c r="AF22" i="2"/>
  <c r="AF25" i="2" s="1"/>
  <c r="P45" i="2"/>
  <c r="P48" i="2" s="1"/>
  <c r="T45" i="2"/>
  <c r="T48" i="2" s="1"/>
  <c r="X45" i="2"/>
  <c r="X48" i="2" s="1"/>
  <c r="S45" i="2"/>
  <c r="S48" i="2" s="1"/>
  <c r="Z22" i="2"/>
  <c r="Z25" i="2" s="1"/>
  <c r="AD22" i="2"/>
  <c r="AD25" i="2" s="1"/>
  <c r="N45" i="2"/>
  <c r="N48" i="2" s="1"/>
  <c r="R48" i="2"/>
  <c r="V45" i="2"/>
  <c r="V48" i="2" s="1"/>
  <c r="Q25" i="2"/>
  <c r="U25" i="2"/>
  <c r="AG25" i="2"/>
  <c r="AF48" i="2"/>
  <c r="AH25" i="2"/>
  <c r="AA22" i="2"/>
  <c r="AA25" i="2" s="1"/>
  <c r="AE22" i="2"/>
  <c r="AE25" i="2" s="1"/>
  <c r="AI22" i="2"/>
  <c r="AI25" i="2" s="1"/>
  <c r="U45" i="2"/>
  <c r="U48" i="2" s="1"/>
  <c r="Y45" i="2"/>
  <c r="Y48" i="2" s="1"/>
  <c r="AC45" i="2"/>
  <c r="AC48" i="2" s="1"/>
  <c r="Z45" i="2"/>
  <c r="Z48" i="2" s="1"/>
  <c r="AD45" i="2"/>
  <c r="AD48" i="2" s="1"/>
  <c r="AI48" i="2"/>
  <c r="R25" i="2"/>
  <c r="V25" i="2"/>
  <c r="AH48" i="2"/>
  <c r="N63" i="1"/>
  <c r="M63" i="1"/>
  <c r="L63" i="1"/>
  <c r="K63" i="1"/>
  <c r="J63" i="1"/>
  <c r="I63" i="1"/>
  <c r="H63" i="1"/>
  <c r="G63" i="1"/>
  <c r="F63" i="1"/>
  <c r="E63" i="1"/>
  <c r="D63" i="1"/>
  <c r="N61" i="1"/>
  <c r="M61" i="1"/>
  <c r="L61" i="1"/>
  <c r="K61" i="1"/>
  <c r="J61" i="1"/>
  <c r="I61" i="1"/>
  <c r="H61" i="1"/>
  <c r="G61" i="1"/>
  <c r="F61" i="1"/>
  <c r="E61" i="1"/>
  <c r="D61" i="1"/>
  <c r="N60" i="1"/>
  <c r="M60" i="1"/>
  <c r="L60" i="1"/>
  <c r="K60" i="1"/>
  <c r="J60" i="1"/>
  <c r="I60" i="1"/>
  <c r="H60" i="1"/>
  <c r="G60" i="1"/>
  <c r="F60" i="1"/>
  <c r="E60" i="1"/>
  <c r="D60" i="1"/>
  <c r="K32" i="1"/>
  <c r="L32" i="1"/>
  <c r="M32" i="1"/>
  <c r="N32" i="1"/>
  <c r="J32" i="1"/>
  <c r="I32" i="1"/>
  <c r="H32" i="1"/>
  <c r="G32" i="1"/>
  <c r="F32" i="1"/>
  <c r="E32" i="1"/>
  <c r="D32" i="1"/>
  <c r="N30" i="1"/>
  <c r="N33" i="1" s="1"/>
  <c r="M30" i="1"/>
  <c r="L30" i="1"/>
  <c r="L33" i="1" s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N21" i="1"/>
  <c r="M21" i="1"/>
  <c r="L21" i="1"/>
  <c r="K21" i="1"/>
  <c r="J21" i="1"/>
  <c r="I21" i="1"/>
  <c r="H21" i="1"/>
  <c r="G21" i="1"/>
  <c r="F21" i="1"/>
  <c r="E21" i="1"/>
  <c r="D21" i="1"/>
  <c r="D19" i="1"/>
  <c r="N18" i="1"/>
  <c r="M18" i="1"/>
  <c r="L18" i="1"/>
  <c r="J18" i="1"/>
  <c r="I18" i="1"/>
  <c r="H18" i="1"/>
  <c r="G18" i="1"/>
  <c r="F18" i="1"/>
  <c r="E18" i="1"/>
  <c r="D18" i="1"/>
  <c r="J64" i="1" l="1"/>
  <c r="N64" i="1"/>
  <c r="E64" i="1"/>
  <c r="I64" i="1"/>
  <c r="M64" i="1"/>
  <c r="G64" i="1"/>
  <c r="K64" i="1"/>
  <c r="E33" i="1"/>
  <c r="I33" i="1"/>
  <c r="M33" i="1"/>
  <c r="F33" i="1"/>
  <c r="D64" i="1"/>
  <c r="H64" i="1"/>
  <c r="L64" i="1"/>
  <c r="F64" i="1"/>
  <c r="J33" i="1"/>
  <c r="G33" i="1"/>
  <c r="K33" i="1"/>
  <c r="D33" i="1"/>
  <c r="H33" i="1"/>
  <c r="D20" i="1"/>
  <c r="G20" i="2"/>
  <c r="G21" i="2"/>
  <c r="G24" i="2" s="1"/>
  <c r="G43" i="2"/>
  <c r="G44" i="2"/>
  <c r="G66" i="2"/>
  <c r="G67" i="2"/>
  <c r="G70" i="2" s="1"/>
  <c r="M20" i="2"/>
  <c r="M21" i="2"/>
  <c r="M24" i="2" s="1"/>
  <c r="M43" i="2"/>
  <c r="M44" i="2"/>
  <c r="M47" i="2" s="1"/>
  <c r="L67" i="2"/>
  <c r="L70" i="2" s="1"/>
  <c r="K67" i="2"/>
  <c r="K70" i="2" s="1"/>
  <c r="J67" i="2"/>
  <c r="J70" i="2" s="1"/>
  <c r="I67" i="2"/>
  <c r="I70" i="2" s="1"/>
  <c r="H67" i="2"/>
  <c r="H70" i="2" s="1"/>
  <c r="F67" i="2"/>
  <c r="F70" i="2" s="1"/>
  <c r="E67" i="2"/>
  <c r="E70" i="2" s="1"/>
  <c r="D67" i="2"/>
  <c r="D70" i="2" s="1"/>
  <c r="C67" i="2"/>
  <c r="C70" i="2" s="1"/>
  <c r="L66" i="2"/>
  <c r="K66" i="2"/>
  <c r="J66" i="2"/>
  <c r="I66" i="2"/>
  <c r="H66" i="2"/>
  <c r="F66" i="2"/>
  <c r="E66" i="2"/>
  <c r="D66" i="2"/>
  <c r="C66" i="2"/>
  <c r="L44" i="2"/>
  <c r="L47" i="2" s="1"/>
  <c r="K44" i="2"/>
  <c r="K47" i="2" s="1"/>
  <c r="J44" i="2"/>
  <c r="J47" i="2" s="1"/>
  <c r="I44" i="2"/>
  <c r="I47" i="2" s="1"/>
  <c r="H44" i="2"/>
  <c r="H47" i="2" s="1"/>
  <c r="F44" i="2"/>
  <c r="F47" i="2" s="1"/>
  <c r="E44" i="2"/>
  <c r="E47" i="2" s="1"/>
  <c r="D44" i="2"/>
  <c r="D47" i="2" s="1"/>
  <c r="C44" i="2"/>
  <c r="C47" i="2" s="1"/>
  <c r="L43" i="2"/>
  <c r="K43" i="2"/>
  <c r="K45" i="2" s="1"/>
  <c r="K48" i="2" s="1"/>
  <c r="J43" i="2"/>
  <c r="I43" i="2"/>
  <c r="I45" i="2" s="1"/>
  <c r="I48" i="2" s="1"/>
  <c r="H43" i="2"/>
  <c r="F43" i="2"/>
  <c r="F45" i="2" s="1"/>
  <c r="F48" i="2" s="1"/>
  <c r="E43" i="2"/>
  <c r="D43" i="2"/>
  <c r="D45" i="2" s="1"/>
  <c r="D48" i="2" s="1"/>
  <c r="C43" i="2"/>
  <c r="L21" i="2"/>
  <c r="L24" i="2" s="1"/>
  <c r="K21" i="2"/>
  <c r="K24" i="2" s="1"/>
  <c r="J21" i="2"/>
  <c r="J24" i="2" s="1"/>
  <c r="I21" i="2"/>
  <c r="I24" i="2" s="1"/>
  <c r="H21" i="2"/>
  <c r="H24" i="2" s="1"/>
  <c r="F21" i="2"/>
  <c r="F24" i="2" s="1"/>
  <c r="E21" i="2"/>
  <c r="E24" i="2" s="1"/>
  <c r="D21" i="2"/>
  <c r="D24" i="2" s="1"/>
  <c r="L20" i="2"/>
  <c r="L22" i="2" s="1"/>
  <c r="L25" i="2" s="1"/>
  <c r="K20" i="2"/>
  <c r="K22" i="2" s="1"/>
  <c r="K25" i="2" s="1"/>
  <c r="J20" i="2"/>
  <c r="I20" i="2"/>
  <c r="H20" i="2"/>
  <c r="H22" i="2" s="1"/>
  <c r="H25" i="2" s="1"/>
  <c r="F20" i="2"/>
  <c r="F22" i="2" s="1"/>
  <c r="F25" i="2" s="1"/>
  <c r="E20" i="2"/>
  <c r="D22" i="2"/>
  <c r="D25" i="2" s="1"/>
  <c r="E68" i="2" l="1"/>
  <c r="E71" i="2" s="1"/>
  <c r="J68" i="2"/>
  <c r="J71" i="2" s="1"/>
  <c r="C68" i="2"/>
  <c r="C71" i="2" s="1"/>
  <c r="K68" i="2"/>
  <c r="K71" i="2" s="1"/>
  <c r="G45" i="2"/>
  <c r="G48" i="2" s="1"/>
  <c r="G47" i="2"/>
  <c r="E45" i="2"/>
  <c r="E48" i="2" s="1"/>
  <c r="J45" i="2"/>
  <c r="J48" i="2" s="1"/>
  <c r="F68" i="2"/>
  <c r="F71" i="2" s="1"/>
  <c r="M68" i="2"/>
  <c r="M71" i="2" s="1"/>
  <c r="M70" i="2"/>
  <c r="M45" i="2"/>
  <c r="M48" i="2" s="1"/>
  <c r="G68" i="2"/>
  <c r="G71" i="2" s="1"/>
  <c r="G22" i="2"/>
  <c r="G25" i="2" s="1"/>
  <c r="M22" i="2"/>
  <c r="M25" i="2" s="1"/>
  <c r="C45" i="2"/>
  <c r="C48" i="2" s="1"/>
  <c r="D68" i="2"/>
  <c r="D71" i="2" s="1"/>
  <c r="I68" i="2"/>
  <c r="I71" i="2" s="1"/>
  <c r="I22" i="2"/>
  <c r="I25" i="2" s="1"/>
  <c r="E22" i="2"/>
  <c r="E25" i="2" s="1"/>
  <c r="J22" i="2"/>
  <c r="J25" i="2" s="1"/>
  <c r="H45" i="2"/>
  <c r="H48" i="2" s="1"/>
  <c r="L45" i="2"/>
  <c r="L48" i="2" s="1"/>
  <c r="H68" i="2"/>
  <c r="H71" i="2" s="1"/>
  <c r="L68" i="2"/>
  <c r="L71" i="2" s="1"/>
  <c r="K18" i="1"/>
  <c r="F62" i="1"/>
  <c r="F65" i="1" s="1"/>
  <c r="E19" i="1"/>
  <c r="E20" i="1" s="1"/>
  <c r="F19" i="1"/>
  <c r="F22" i="1" s="1"/>
  <c r="G19" i="1"/>
  <c r="H19" i="1"/>
  <c r="H22" i="1" s="1"/>
  <c r="I19" i="1"/>
  <c r="J19" i="1"/>
  <c r="J22" i="1" s="1"/>
  <c r="K19" i="1"/>
  <c r="K22" i="1" s="1"/>
  <c r="L19" i="1"/>
  <c r="L22" i="1" s="1"/>
  <c r="M19" i="1"/>
  <c r="N19" i="1"/>
  <c r="N22" i="1" s="1"/>
  <c r="M20" i="1" l="1"/>
  <c r="M23" i="1" s="1"/>
  <c r="M22" i="1"/>
  <c r="I20" i="1"/>
  <c r="I23" i="1" s="1"/>
  <c r="I22" i="1"/>
  <c r="E23" i="1"/>
  <c r="E22" i="1"/>
  <c r="L31" i="1"/>
  <c r="L34" i="1" s="1"/>
  <c r="H31" i="1"/>
  <c r="H34" i="1" s="1"/>
  <c r="D31" i="1"/>
  <c r="D34" i="1" s="1"/>
  <c r="D23" i="1"/>
  <c r="D22" i="1"/>
  <c r="G20" i="1"/>
  <c r="G23" i="1" s="1"/>
  <c r="G22" i="1"/>
  <c r="N31" i="1"/>
  <c r="N34" i="1" s="1"/>
  <c r="J31" i="1"/>
  <c r="J34" i="1" s="1"/>
  <c r="F31" i="1"/>
  <c r="F34" i="1" s="1"/>
  <c r="K20" i="1"/>
  <c r="K23" i="1" s="1"/>
  <c r="D62" i="1"/>
  <c r="D65" i="1" s="1"/>
  <c r="N62" i="1"/>
  <c r="N65" i="1" s="1"/>
  <c r="J62" i="1"/>
  <c r="J65" i="1" s="1"/>
  <c r="M31" i="1"/>
  <c r="M34" i="1" s="1"/>
  <c r="I31" i="1"/>
  <c r="I34" i="1" s="1"/>
  <c r="E31" i="1"/>
  <c r="E34" i="1" s="1"/>
  <c r="N20" i="1"/>
  <c r="N23" i="1" s="1"/>
  <c r="J20" i="1"/>
  <c r="J23" i="1" s="1"/>
  <c r="F20" i="1"/>
  <c r="F23" i="1" s="1"/>
  <c r="M62" i="1"/>
  <c r="M65" i="1" s="1"/>
  <c r="I62" i="1"/>
  <c r="I65" i="1" s="1"/>
  <c r="E62" i="1"/>
  <c r="E65" i="1" s="1"/>
  <c r="K31" i="1"/>
  <c r="K34" i="1" s="1"/>
  <c r="G31" i="1"/>
  <c r="G34" i="1" s="1"/>
  <c r="L62" i="1"/>
  <c r="L65" i="1" s="1"/>
  <c r="H62" i="1"/>
  <c r="H65" i="1" s="1"/>
  <c r="L20" i="1"/>
  <c r="L23" i="1" s="1"/>
  <c r="H20" i="1"/>
  <c r="H23" i="1" s="1"/>
  <c r="K62" i="1"/>
  <c r="K65" i="1" s="1"/>
  <c r="G62" i="1"/>
  <c r="G65" i="1" s="1"/>
</calcChain>
</file>

<file path=xl/sharedStrings.xml><?xml version="1.0" encoding="utf-8"?>
<sst xmlns="http://schemas.openxmlformats.org/spreadsheetml/2006/main" count="246" uniqueCount="100">
  <si>
    <t>Unidades vendidas (Q)</t>
  </si>
  <si>
    <t>Ingreso x Venta (TR)</t>
  </si>
  <si>
    <t>Costo variable total (V)</t>
  </si>
  <si>
    <t>Margen de Contribucion (C)</t>
  </si>
  <si>
    <t>Costo Fijo (F)</t>
  </si>
  <si>
    <t>Ingreso neto en operación (X)</t>
  </si>
  <si>
    <t>Empresa</t>
  </si>
  <si>
    <t>A</t>
  </si>
  <si>
    <t>B</t>
  </si>
  <si>
    <t>C</t>
  </si>
  <si>
    <t>Precio de Venta</t>
  </si>
  <si>
    <t>Costos Fijos</t>
  </si>
  <si>
    <t>Costos Variables x Unidad</t>
  </si>
  <si>
    <t>Información correspondiente a tres empresas diferentes, la cuales venden el mismo producto</t>
  </si>
  <si>
    <t>Modelo financiero para producto "A"</t>
  </si>
  <si>
    <t>Modelo financiero para producto "B"</t>
  </si>
  <si>
    <t>Modelo financiero para producto "C"</t>
  </si>
  <si>
    <t>Costo total</t>
  </si>
  <si>
    <t xml:space="preserve">La siguiente informacion corresponde a 3 empresas diferentes, las cuales se dedican a vender el mismo producto y al mismo precio. </t>
  </si>
  <si>
    <t>Elabora un modelo financiero que te permita generar la siguente tabla para cada una de las empresas.</t>
  </si>
  <si>
    <t>Dicho modelo debe mostrar cual es el punto de equilibrio tanto en unidades como en ingreso de cada empreza, y elaborar la gafica correspondiente</t>
  </si>
  <si>
    <t>1~¿Cuál de las 3 empresas soporta bajo su precio de venta a 1.50 y seguir generando ganancias?¿Cuanto es lo que ganara?</t>
  </si>
  <si>
    <t>La empresa B y C generan 20,000 y 40,000 respectivamente en la produccion.</t>
  </si>
  <si>
    <t>2°¿Qué empreza no soportaria sobre su precio a 1.50?¿Por qué?</t>
  </si>
  <si>
    <t>La emprza A no genra ganancias (maneja el mismocosto variable).</t>
  </si>
  <si>
    <t>3°¿Cuál de las 3 emprezas obtiene los mejores rendimientos a nivel de ventas de 60,000 a 80,000, de 80,000 a 100,000 y de 100,000 a 120,000 unidades? Explica tu respuesta.</t>
  </si>
  <si>
    <t>De 60 a 80 mil la empresa B, de 80 a 100 mil la empreza C y de 100 a 120 mil la empresa C y esta genera mas ingresos.</t>
  </si>
  <si>
    <t>4° Con la informacion que obtuviste has una descripcion de las fortalezas y debilidades de cada una de las emprezas.</t>
  </si>
  <si>
    <t>La empresa A no podria disminuir su precio de venta pues podria no generar ganancias.</t>
  </si>
  <si>
    <t>5° Escribe tus conclusiones.</t>
  </si>
  <si>
    <t>La empresa C puede variar su precio de venta ya que aun si produce mas unidades sigue generando ganancias, ademas de que a mayor unidades de venta genere mejor sera su rendimiento.</t>
  </si>
  <si>
    <t>Empresa "A"</t>
  </si>
  <si>
    <t>Prod1</t>
  </si>
  <si>
    <t>Prod2</t>
  </si>
  <si>
    <t>Prod3</t>
  </si>
  <si>
    <t>Empresa "B"</t>
  </si>
  <si>
    <t>Prod4</t>
  </si>
  <si>
    <t>Empresa "C"</t>
  </si>
  <si>
    <t>Prod5</t>
  </si>
  <si>
    <t>Precio de venta</t>
  </si>
  <si>
    <t>Costos fijos</t>
  </si>
  <si>
    <t>Costos Variables y de produccion</t>
  </si>
  <si>
    <t xml:space="preserve">Costos variables y de produccion </t>
  </si>
  <si>
    <t>Nivel de produccion y ventas</t>
  </si>
  <si>
    <t>Unidades vendidas</t>
  </si>
  <si>
    <t>Ingreso por venta(TR)</t>
  </si>
  <si>
    <t>Margen de contribución ©</t>
  </si>
  <si>
    <t>La siguiente informacion corresponde a tres empresas diferentes, las cuales venden tres productos iguales al mismo precio y dos de ellas venden algunos productos extra.</t>
  </si>
  <si>
    <t>a) Calcula el punto de equilibrio de cada una de las empresas.</t>
  </si>
  <si>
    <t>b) Determina cual de las tres empresas genera mayores ganancias. Explica tu respuesta.</t>
  </si>
  <si>
    <t>d) Determina cual de las tres empresas genera mayores ganancias. Explica tu respuesta.</t>
  </si>
  <si>
    <t>e) Conclusiones.</t>
  </si>
  <si>
    <t>c) de los 6 productos que venden las empresas ¿Cuál es que mayores ganancias genera?</t>
  </si>
  <si>
    <t>Producto 1 Empesa A</t>
  </si>
  <si>
    <t>Producto 2</t>
  </si>
  <si>
    <t>Producto 3</t>
  </si>
  <si>
    <t>Producto 1 Empresa B</t>
  </si>
  <si>
    <t>Punto No. 3: Punto de equilibrio cuando la empresa produce y vende mas de un  producto</t>
  </si>
  <si>
    <t xml:space="preserve">Para realizar la actividad se nos proporsionan los siguientes datos: </t>
  </si>
  <si>
    <t>EMPRESA A</t>
  </si>
  <si>
    <t>Producto 1</t>
  </si>
  <si>
    <t>Prodcuto 2</t>
  </si>
  <si>
    <t>Precio de venta P</t>
  </si>
  <si>
    <t>Costo variable V</t>
  </si>
  <si>
    <t>Costos fijos F</t>
  </si>
  <si>
    <t>Proporcion de produccion</t>
  </si>
  <si>
    <t>EMPRESA B</t>
  </si>
  <si>
    <t>Producto 4</t>
  </si>
  <si>
    <t>EMPRESA C</t>
  </si>
  <si>
    <t>Producto 5</t>
  </si>
  <si>
    <t>CALCULO DE LA CONTRIBUCION MARGINAL PONDERADA</t>
  </si>
  <si>
    <t>Contribucion marginal</t>
  </si>
  <si>
    <t>Contribucion marginal ponderada</t>
  </si>
  <si>
    <t>Contribucion marginal ponderada promedio</t>
  </si>
  <si>
    <t xml:space="preserve">CALCULO DE PUNTO DE EQUILIBRIO EN UNIDADES MEZCLADAS </t>
  </si>
  <si>
    <t>CALCULO DE UNIDADES A VENDER POR PRODUCTO</t>
  </si>
  <si>
    <t>CALCULO DE INGRESOS POR PRODUCTO</t>
  </si>
  <si>
    <t xml:space="preserve">COSTOS VARIABLES POR UNIDAD </t>
  </si>
  <si>
    <t xml:space="preserve">COMPROBACION </t>
  </si>
  <si>
    <t>Prodcuto 1</t>
  </si>
  <si>
    <t>Margen de contribucion</t>
  </si>
  <si>
    <t xml:space="preserve">Contribucion total </t>
  </si>
  <si>
    <t>Contribucion total</t>
  </si>
  <si>
    <t xml:space="preserve">Costos fijos </t>
  </si>
  <si>
    <t>Utilidad</t>
  </si>
  <si>
    <t xml:space="preserve">Utilidad </t>
  </si>
  <si>
    <t>PUNTO DE EQUILIBRIO SI SE DESEA 150'000 EN UTILIDADES</t>
  </si>
  <si>
    <t>EMPRESA 1</t>
  </si>
  <si>
    <t>EMPRESA 2</t>
  </si>
  <si>
    <t>EMPRESA 3</t>
  </si>
  <si>
    <t>PE.</t>
  </si>
  <si>
    <t>Producto 2 Empresa B</t>
  </si>
  <si>
    <t>Producto 2 Empresa A</t>
  </si>
  <si>
    <t>Producto 3 Empresa B</t>
  </si>
  <si>
    <t>Producto 3 Empresa A</t>
  </si>
  <si>
    <t>Producto 2 Empresa C</t>
  </si>
  <si>
    <t>Producto 3 Empresa C</t>
  </si>
  <si>
    <t>Producto 1 Empresa C</t>
  </si>
  <si>
    <t>Costo Total (CT)</t>
  </si>
  <si>
    <t>Costo variable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</si>
</sst>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5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43" fontId="4" fillId="0" borderId="0" applyFont="0" applyFill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4" fillId="12" borderId="5" applyNumberFormat="0" applyFont="0" applyAlignment="0" applyProtection="0"/>
  </cellStyleXfs>
  <cellXfs count="183">
    <xf numFmtId="0" fontId="0" fillId="0" borderId="0" xfId="0"/>
    <xf numFmtId="10" fontId="0" fillId="0" borderId="0" xfId="7" applyNumberFormat="1" applyFont="1"/>
    <xf numFmtId="9" fontId="0" fillId="0" borderId="0" xfId="8" applyFont="1"/>
    <xf numFmtId="44" fontId="0" fillId="0" borderId="1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Border="1"/>
    <xf numFmtId="0" fontId="3" fillId="2" borderId="0" xfId="2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8" fillId="11" borderId="9" xfId="13" applyBorder="1" applyAlignment="1">
      <alignment horizontal="center"/>
    </xf>
    <xf numFmtId="0" fontId="8" fillId="11" borderId="7" xfId="13" applyBorder="1" applyAlignment="1">
      <alignment horizontal="center"/>
    </xf>
    <xf numFmtId="44" fontId="0" fillId="0" borderId="12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44" fontId="0" fillId="0" borderId="14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7" fillId="10" borderId="9" xfId="12" applyBorder="1" applyAlignment="1">
      <alignment horizontal="center"/>
    </xf>
    <xf numFmtId="0" fontId="7" fillId="10" borderId="7" xfId="12" applyBorder="1" applyAlignment="1">
      <alignment horizontal="center"/>
    </xf>
    <xf numFmtId="0" fontId="5" fillId="7" borderId="9" xfId="9" applyBorder="1" applyAlignment="1">
      <alignment horizontal="center"/>
    </xf>
    <xf numFmtId="0" fontId="5" fillId="7" borderId="7" xfId="9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44" fontId="0" fillId="0" borderId="13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44" fontId="0" fillId="0" borderId="16" xfId="0" applyNumberFormat="1" applyBorder="1" applyAlignment="1">
      <alignment horizontal="center"/>
    </xf>
    <xf numFmtId="0" fontId="8" fillId="11" borderId="33" xfId="13" applyBorder="1" applyAlignment="1">
      <alignment horizontal="center"/>
    </xf>
    <xf numFmtId="0" fontId="7" fillId="10" borderId="33" xfId="12" applyBorder="1" applyAlignment="1">
      <alignment horizontal="center"/>
    </xf>
    <xf numFmtId="0" fontId="5" fillId="7" borderId="33" xfId="9" applyBorder="1" applyAlignment="1">
      <alignment horizontal="center"/>
    </xf>
    <xf numFmtId="44" fontId="8" fillId="11" borderId="33" xfId="13" applyNumberFormat="1" applyBorder="1" applyAlignment="1">
      <alignment horizontal="center"/>
    </xf>
    <xf numFmtId="44" fontId="7" fillId="10" borderId="33" xfId="12" applyNumberFormat="1" applyBorder="1" applyAlignment="1">
      <alignment horizontal="center"/>
    </xf>
    <xf numFmtId="44" fontId="5" fillId="7" borderId="33" xfId="9" applyNumberForma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4" fontId="8" fillId="11" borderId="20" xfId="13" applyNumberFormat="1" applyBorder="1" applyAlignment="1">
      <alignment horizontal="center"/>
    </xf>
    <xf numFmtId="44" fontId="7" fillId="10" borderId="20" xfId="12" applyNumberFormat="1" applyBorder="1" applyAlignment="1">
      <alignment horizontal="center"/>
    </xf>
    <xf numFmtId="44" fontId="5" fillId="7" borderId="20" xfId="9" applyNumberFormat="1" applyBorder="1" applyAlignment="1">
      <alignment horizontal="center"/>
    </xf>
    <xf numFmtId="0" fontId="0" fillId="0" borderId="0" xfId="0" applyBorder="1"/>
    <xf numFmtId="0" fontId="0" fillId="0" borderId="1" xfId="0" applyBorder="1"/>
    <xf numFmtId="44" fontId="0" fillId="0" borderId="1" xfId="0" applyNumberFormat="1" applyBorder="1"/>
    <xf numFmtId="44" fontId="0" fillId="0" borderId="1" xfId="7" applyFont="1" applyBorder="1"/>
    <xf numFmtId="44" fontId="0" fillId="0" borderId="3" xfId="0" applyNumberFormat="1" applyBorder="1"/>
    <xf numFmtId="44" fontId="0" fillId="0" borderId="13" xfId="0" applyNumberFormat="1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8" xfId="0" applyNumberFormat="1" applyBorder="1"/>
    <xf numFmtId="44" fontId="0" fillId="0" borderId="16" xfId="0" applyNumberFormat="1" applyBorder="1"/>
    <xf numFmtId="44" fontId="0" fillId="0" borderId="14" xfId="7" applyFont="1" applyBorder="1"/>
    <xf numFmtId="44" fontId="0" fillId="0" borderId="17" xfId="0" applyNumberFormat="1" applyBorder="1"/>
    <xf numFmtId="0" fontId="0" fillId="0" borderId="13" xfId="0" applyBorder="1"/>
    <xf numFmtId="0" fontId="0" fillId="0" borderId="15" xfId="0" applyBorder="1"/>
    <xf numFmtId="0" fontId="0" fillId="0" borderId="41" xfId="0" applyBorder="1"/>
    <xf numFmtId="164" fontId="5" fillId="12" borderId="1" xfId="11" applyNumberFormat="1" applyFont="1" applyFill="1" applyBorder="1"/>
    <xf numFmtId="0" fontId="5" fillId="12" borderId="13" xfId="14" applyFont="1" applyBorder="1"/>
    <xf numFmtId="164" fontId="5" fillId="12" borderId="14" xfId="11" applyNumberFormat="1" applyFont="1" applyFill="1" applyBorder="1"/>
    <xf numFmtId="0" fontId="1" fillId="8" borderId="38" xfId="10" applyBorder="1"/>
    <xf numFmtId="0" fontId="1" fillId="8" borderId="39" xfId="10" applyBorder="1" applyAlignment="1">
      <alignment horizontal="center" vertical="center"/>
    </xf>
    <xf numFmtId="0" fontId="1" fillId="8" borderId="39" xfId="10" applyBorder="1" applyAlignment="1">
      <alignment horizontal="center"/>
    </xf>
    <xf numFmtId="0" fontId="1" fillId="8" borderId="40" xfId="10" applyBorder="1" applyAlignment="1">
      <alignment horizontal="center"/>
    </xf>
    <xf numFmtId="10" fontId="0" fillId="0" borderId="18" xfId="7" applyNumberFormat="1" applyFont="1" applyBorder="1"/>
    <xf numFmtId="10" fontId="0" fillId="0" borderId="16" xfId="7" applyNumberFormat="1" applyFont="1" applyBorder="1"/>
    <xf numFmtId="0" fontId="3" fillId="4" borderId="38" xfId="4" applyBorder="1"/>
    <xf numFmtId="0" fontId="3" fillId="4" borderId="39" xfId="4" applyBorder="1"/>
    <xf numFmtId="0" fontId="3" fillId="4" borderId="40" xfId="4" applyBorder="1"/>
    <xf numFmtId="9" fontId="0" fillId="0" borderId="18" xfId="8" applyFont="1" applyBorder="1"/>
    <xf numFmtId="9" fontId="0" fillId="0" borderId="16" xfId="8" applyFont="1" applyBorder="1"/>
    <xf numFmtId="0" fontId="5" fillId="7" borderId="38" xfId="9" applyBorder="1"/>
    <xf numFmtId="0" fontId="5" fillId="7" borderId="39" xfId="9" applyBorder="1"/>
    <xf numFmtId="0" fontId="5" fillId="7" borderId="40" xfId="9" applyBorder="1"/>
    <xf numFmtId="44" fontId="0" fillId="0" borderId="34" xfId="7" applyFont="1" applyBorder="1"/>
    <xf numFmtId="164" fontId="0" fillId="0" borderId="0" xfId="11" applyNumberFormat="1" applyFont="1"/>
    <xf numFmtId="164" fontId="1" fillId="8" borderId="13" xfId="11" applyNumberFormat="1" applyFont="1" applyFill="1" applyBorder="1"/>
    <xf numFmtId="164" fontId="1" fillId="8" borderId="1" xfId="11" applyNumberFormat="1" applyFont="1" applyFill="1" applyBorder="1"/>
    <xf numFmtId="164" fontId="1" fillId="8" borderId="14" xfId="11" applyNumberFormat="1" applyFont="1" applyFill="1" applyBorder="1"/>
    <xf numFmtId="164" fontId="1" fillId="8" borderId="3" xfId="11" applyNumberFormat="1" applyFont="1" applyFill="1" applyBorder="1"/>
    <xf numFmtId="164" fontId="0" fillId="0" borderId="0" xfId="11" applyNumberFormat="1" applyFont="1" applyBorder="1"/>
    <xf numFmtId="164" fontId="1" fillId="9" borderId="13" xfId="11" applyNumberFormat="1" applyFont="1" applyFill="1" applyBorder="1"/>
    <xf numFmtId="164" fontId="1" fillId="9" borderId="1" xfId="11" applyNumberFormat="1" applyFont="1" applyFill="1" applyBorder="1"/>
    <xf numFmtId="165" fontId="0" fillId="0" borderId="0" xfId="0" applyNumberFormat="1" applyAlignment="1"/>
    <xf numFmtId="165" fontId="0" fillId="0" borderId="0" xfId="0" applyNumberFormat="1" applyAlignment="1">
      <alignment horizontal="center"/>
    </xf>
    <xf numFmtId="165" fontId="3" fillId="6" borderId="1" xfId="6" applyNumberFormat="1" applyBorder="1" applyAlignment="1">
      <alignment horizontal="center"/>
    </xf>
    <xf numFmtId="165" fontId="3" fillId="5" borderId="1" xfId="5" applyNumberFormat="1" applyBorder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1" xfId="1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9" fillId="0" borderId="0" xfId="0" applyNumberFormat="1" applyFont="1" applyAlignment="1"/>
    <xf numFmtId="165" fontId="6" fillId="0" borderId="0" xfId="0" applyNumberFormat="1" applyFont="1" applyAlignment="1"/>
    <xf numFmtId="165" fontId="0" fillId="0" borderId="0" xfId="0" applyNumberFormat="1" applyFont="1" applyAlignment="1"/>
    <xf numFmtId="165" fontId="2" fillId="0" borderId="2" xfId="1" applyNumberFormat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3" fillId="5" borderId="1" xfId="5" applyNumberFormat="1" applyBorder="1" applyAlignment="1">
      <alignment horizontal="center"/>
    </xf>
    <xf numFmtId="165" fontId="3" fillId="6" borderId="1" xfId="6" applyNumberFormat="1" applyBorder="1" applyAlignment="1">
      <alignment horizontal="center"/>
    </xf>
    <xf numFmtId="165" fontId="3" fillId="2" borderId="1" xfId="2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3" fillId="3" borderId="1" xfId="3" applyNumberFormat="1" applyBorder="1" applyAlignment="1">
      <alignment horizontal="center"/>
    </xf>
    <xf numFmtId="165" fontId="3" fillId="4" borderId="1" xfId="4" applyNumberFormat="1" applyBorder="1" applyAlignment="1">
      <alignment horizontal="center"/>
    </xf>
    <xf numFmtId="0" fontId="5" fillId="7" borderId="38" xfId="9" applyBorder="1" applyAlignment="1">
      <alignment horizontal="center"/>
    </xf>
    <xf numFmtId="0" fontId="5" fillId="7" borderId="39" xfId="9" applyBorder="1" applyAlignment="1">
      <alignment horizontal="center"/>
    </xf>
    <xf numFmtId="0" fontId="5" fillId="7" borderId="42" xfId="9" applyBorder="1" applyAlignment="1">
      <alignment horizontal="center"/>
    </xf>
    <xf numFmtId="0" fontId="5" fillId="7" borderId="43" xfId="9" applyBorder="1" applyAlignment="1">
      <alignment horizontal="center"/>
    </xf>
    <xf numFmtId="0" fontId="5" fillId="7" borderId="44" xfId="9" applyBorder="1" applyAlignment="1">
      <alignment horizontal="center"/>
    </xf>
    <xf numFmtId="0" fontId="5" fillId="7" borderId="40" xfId="9" applyBorder="1" applyAlignment="1">
      <alignment horizontal="center"/>
    </xf>
    <xf numFmtId="0" fontId="3" fillId="2" borderId="38" xfId="2" applyBorder="1" applyAlignment="1">
      <alignment horizontal="center"/>
    </xf>
    <xf numFmtId="0" fontId="3" fillId="2" borderId="39" xfId="2" applyBorder="1" applyAlignment="1">
      <alignment horizontal="center"/>
    </xf>
    <xf numFmtId="0" fontId="3" fillId="2" borderId="40" xfId="2" applyBorder="1" applyAlignment="1">
      <alignment horizontal="center"/>
    </xf>
    <xf numFmtId="0" fontId="3" fillId="2" borderId="28" xfId="2" applyBorder="1" applyAlignment="1">
      <alignment horizontal="center"/>
    </xf>
    <xf numFmtId="0" fontId="3" fillId="2" borderId="37" xfId="2" applyBorder="1" applyAlignment="1">
      <alignment horizontal="center"/>
    </xf>
    <xf numFmtId="0" fontId="3" fillId="2" borderId="27" xfId="2" applyBorder="1" applyAlignment="1">
      <alignment horizontal="center" wrapText="1"/>
    </xf>
    <xf numFmtId="0" fontId="3" fillId="2" borderId="28" xfId="2" applyBorder="1" applyAlignment="1">
      <alignment horizontal="center" wrapText="1"/>
    </xf>
    <xf numFmtId="0" fontId="3" fillId="2" borderId="37" xfId="2" applyBorder="1" applyAlignment="1">
      <alignment horizontal="center" wrapText="1"/>
    </xf>
    <xf numFmtId="0" fontId="3" fillId="4" borderId="38" xfId="4" applyBorder="1" applyAlignment="1">
      <alignment horizontal="center"/>
    </xf>
    <xf numFmtId="0" fontId="3" fillId="4" borderId="39" xfId="4" applyBorder="1" applyAlignment="1">
      <alignment horizontal="center"/>
    </xf>
    <xf numFmtId="0" fontId="3" fillId="4" borderId="42" xfId="4" applyBorder="1" applyAlignment="1">
      <alignment horizontal="center"/>
    </xf>
    <xf numFmtId="0" fontId="3" fillId="4" borderId="43" xfId="4" applyBorder="1" applyAlignment="1">
      <alignment horizontal="center"/>
    </xf>
    <xf numFmtId="0" fontId="3" fillId="4" borderId="44" xfId="4" applyBorder="1" applyAlignment="1">
      <alignment horizontal="center"/>
    </xf>
    <xf numFmtId="0" fontId="3" fillId="4" borderId="40" xfId="4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8" fillId="11" borderId="6" xfId="13" applyBorder="1" applyAlignment="1">
      <alignment horizontal="center"/>
    </xf>
    <xf numFmtId="0" fontId="8" fillId="11" borderId="7" xfId="13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19" xfId="12" applyBorder="1" applyAlignment="1">
      <alignment horizontal="center"/>
    </xf>
    <xf numFmtId="0" fontId="7" fillId="10" borderId="20" xfId="12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7" borderId="19" xfId="9" applyBorder="1" applyAlignment="1">
      <alignment horizontal="center"/>
    </xf>
    <xf numFmtId="0" fontId="5" fillId="7" borderId="20" xfId="9" applyBorder="1" applyAlignment="1">
      <alignment horizontal="center"/>
    </xf>
    <xf numFmtId="0" fontId="3" fillId="2" borderId="19" xfId="2" applyBorder="1" applyAlignment="1">
      <alignment horizontal="center"/>
    </xf>
    <xf numFmtId="0" fontId="3" fillId="2" borderId="8" xfId="2" applyBorder="1" applyAlignment="1">
      <alignment horizontal="center"/>
    </xf>
    <xf numFmtId="0" fontId="3" fillId="2" borderId="20" xfId="2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44" fontId="8" fillId="11" borderId="19" xfId="13" applyNumberFormat="1" applyBorder="1" applyAlignment="1">
      <alignment horizontal="center"/>
    </xf>
    <xf numFmtId="44" fontId="8" fillId="11" borderId="20" xfId="13" applyNumberFormat="1" applyBorder="1" applyAlignment="1">
      <alignment horizontal="center"/>
    </xf>
    <xf numFmtId="44" fontId="7" fillId="10" borderId="19" xfId="12" applyNumberFormat="1" applyBorder="1" applyAlignment="1">
      <alignment horizontal="center"/>
    </xf>
    <xf numFmtId="44" fontId="7" fillId="10" borderId="20" xfId="12" applyNumberFormat="1" applyBorder="1" applyAlignment="1">
      <alignment horizontal="center"/>
    </xf>
    <xf numFmtId="0" fontId="7" fillId="10" borderId="6" xfId="12" applyBorder="1" applyAlignment="1">
      <alignment horizontal="center"/>
    </xf>
    <xf numFmtId="0" fontId="7" fillId="10" borderId="9" xfId="12" applyBorder="1" applyAlignment="1">
      <alignment horizontal="center"/>
    </xf>
    <xf numFmtId="0" fontId="7" fillId="10" borderId="7" xfId="12" applyBorder="1" applyAlignment="1">
      <alignment horizontal="center"/>
    </xf>
    <xf numFmtId="0" fontId="5" fillId="7" borderId="6" xfId="9" applyBorder="1" applyAlignment="1">
      <alignment horizontal="center"/>
    </xf>
    <xf numFmtId="0" fontId="5" fillId="7" borderId="9" xfId="9" applyBorder="1" applyAlignment="1">
      <alignment horizontal="center"/>
    </xf>
    <xf numFmtId="0" fontId="5" fillId="7" borderId="7" xfId="9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8" fillId="11" borderId="9" xfId="13" applyBorder="1" applyAlignment="1">
      <alignment horizontal="center"/>
    </xf>
    <xf numFmtId="44" fontId="5" fillId="7" borderId="19" xfId="9" applyNumberFormat="1" applyBorder="1" applyAlignment="1">
      <alignment horizontal="center"/>
    </xf>
    <xf numFmtId="44" fontId="5" fillId="7" borderId="20" xfId="9" applyNumberFormat="1" applyBorder="1" applyAlignment="1">
      <alignment horizontal="center"/>
    </xf>
    <xf numFmtId="44" fontId="0" fillId="0" borderId="23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25" xfId="0" applyNumberFormat="1" applyBorder="1" applyAlignment="1">
      <alignment horizontal="center"/>
    </xf>
    <xf numFmtId="44" fontId="0" fillId="0" borderId="17" xfId="0" applyNumberFormat="1" applyBorder="1" applyAlignment="1">
      <alignment horizontal="center"/>
    </xf>
    <xf numFmtId="44" fontId="5" fillId="7" borderId="6" xfId="9" applyNumberFormat="1" applyBorder="1" applyAlignment="1">
      <alignment horizontal="center"/>
    </xf>
    <xf numFmtId="44" fontId="5" fillId="7" borderId="9" xfId="9" applyNumberFormat="1" applyBorder="1" applyAlignment="1">
      <alignment horizontal="center"/>
    </xf>
    <xf numFmtId="44" fontId="5" fillId="7" borderId="35" xfId="9" applyNumberFormat="1" applyBorder="1" applyAlignment="1">
      <alignment horizontal="center"/>
    </xf>
    <xf numFmtId="44" fontId="5" fillId="7" borderId="36" xfId="9" applyNumberFormat="1" applyBorder="1" applyAlignment="1">
      <alignment horizontal="center"/>
    </xf>
    <xf numFmtId="44" fontId="8" fillId="11" borderId="6" xfId="13" applyNumberFormat="1" applyBorder="1" applyAlignment="1">
      <alignment horizontal="center"/>
    </xf>
    <xf numFmtId="44" fontId="8" fillId="11" borderId="9" xfId="13" applyNumberFormat="1" applyBorder="1" applyAlignment="1">
      <alignment horizontal="center"/>
    </xf>
    <xf numFmtId="44" fontId="8" fillId="11" borderId="7" xfId="13" applyNumberFormat="1" applyBorder="1" applyAlignment="1">
      <alignment horizontal="center"/>
    </xf>
    <xf numFmtId="44" fontId="7" fillId="10" borderId="6" xfId="12" applyNumberFormat="1" applyBorder="1" applyAlignment="1">
      <alignment horizontal="center"/>
    </xf>
    <xf numFmtId="44" fontId="7" fillId="10" borderId="9" xfId="12" applyNumberFormat="1" applyBorder="1" applyAlignment="1">
      <alignment horizontal="center"/>
    </xf>
    <xf numFmtId="44" fontId="7" fillId="10" borderId="7" xfId="12" applyNumberFormat="1" applyBorder="1" applyAlignment="1">
      <alignment horizontal="center"/>
    </xf>
    <xf numFmtId="0" fontId="8" fillId="11" borderId="19" xfId="13" applyBorder="1" applyAlignment="1">
      <alignment horizontal="center"/>
    </xf>
    <xf numFmtId="0" fontId="8" fillId="11" borderId="20" xfId="13" applyBorder="1" applyAlignment="1">
      <alignment horizontal="center"/>
    </xf>
  </cellXfs>
  <cellStyles count="15">
    <cellStyle name="60% - Énfasis1" xfId="10" builtinId="32"/>
    <cellStyle name="Bueno" xfId="12" builtinId="26"/>
    <cellStyle name="Encabezado 1" xfId="1" builtinId="16"/>
    <cellStyle name="Énfasis1" xfId="2" builtinId="29"/>
    <cellStyle name="Énfasis2" xfId="3" builtinId="33"/>
    <cellStyle name="Énfasis3" xfId="4" builtinId="37"/>
    <cellStyle name="Énfasis4" xfId="5" builtinId="41"/>
    <cellStyle name="Énfasis6" xfId="6" builtinId="49"/>
    <cellStyle name="Incorrecto" xfId="13" builtinId="27"/>
    <cellStyle name="Millares" xfId="11" builtinId="3"/>
    <cellStyle name="Moneda" xfId="7" builtinId="4"/>
    <cellStyle name="Neutral" xfId="9" builtinId="28"/>
    <cellStyle name="Normal" xfId="0" builtinId="0"/>
    <cellStyle name="Notas" xfId="14" builtinId="10"/>
    <cellStyle name="Porcentaje" xfId="8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</a:t>
            </a:r>
            <a:r>
              <a:rPr lang="es-MX" baseline="0"/>
              <a:t> A</a:t>
            </a:r>
            <a:endParaRPr lang="es-MX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I'!$B$22:$C$22</c:f>
              <c:strCache>
                <c:ptCount val="2"/>
                <c:pt idx="0">
                  <c:v>Costo total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('Ejercicio I'!$D$21,'Ejercicio I'!$D$22:$N$22)</c:f>
              <c:numCache>
                <c:formatCode>_-"$"* #,##0_-;\-"$"* #,##0_-;_-"$"* "-"??_-;_-@_-</c:formatCode>
                <c:ptCount val="12"/>
                <c:pt idx="0">
                  <c:v>20000</c:v>
                </c:pt>
                <c:pt idx="1">
                  <c:v>50000</c:v>
                </c:pt>
                <c:pt idx="2">
                  <c:v>80000</c:v>
                </c:pt>
                <c:pt idx="3">
                  <c:v>95000</c:v>
                </c:pt>
                <c:pt idx="4">
                  <c:v>110000</c:v>
                </c:pt>
                <c:pt idx="5">
                  <c:v>140000</c:v>
                </c:pt>
                <c:pt idx="6">
                  <c:v>170000</c:v>
                </c:pt>
                <c:pt idx="7">
                  <c:v>200000</c:v>
                </c:pt>
                <c:pt idx="8">
                  <c:v>230000</c:v>
                </c:pt>
                <c:pt idx="9">
                  <c:v>260000</c:v>
                </c:pt>
                <c:pt idx="10">
                  <c:v>290000</c:v>
                </c:pt>
                <c:pt idx="11">
                  <c:v>320000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A-4804-8CC3-FA625ADBF2C4}"/>
            </c:ext>
          </c:extLst>
        </c:ser>
        <c:ser>
          <c:idx val="1"/>
          <c:order val="1"/>
          <c:tx>
            <c:strRef>
              <c:f>'Ejercicio I'!$B$18:$C$18</c:f>
              <c:strCache>
                <c:ptCount val="2"/>
                <c:pt idx="0">
                  <c:v>Ingreso x Venta (TR)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General</c:formatCode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numLit>
          </c:cat>
          <c:val>
            <c:numRef>
              <c:f>('Ejercicio I'!$I$6,'Ejercicio I'!$D$18:$N$18)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40000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  <c:pt idx="7">
                  <c:v>240000</c:v>
                </c:pt>
                <c:pt idx="8">
                  <c:v>280000</c:v>
                </c:pt>
                <c:pt idx="9">
                  <c:v>320000</c:v>
                </c:pt>
                <c:pt idx="10">
                  <c:v>360000</c:v>
                </c:pt>
                <c:pt idx="11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804-8CC3-FA625ADBF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43616"/>
        <c:axId val="92145152"/>
      </c:lineChart>
      <c:catAx>
        <c:axId val="921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145152"/>
        <c:crosses val="autoZero"/>
        <c:auto val="1"/>
        <c:lblAlgn val="ctr"/>
        <c:lblOffset val="100"/>
        <c:noMultiLvlLbl val="0"/>
      </c:catAx>
      <c:valAx>
        <c:axId val="92145152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ln w="6350">
            <a:noFill/>
          </a:ln>
        </c:spPr>
        <c:crossAx val="92143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1 Empresa 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II'!$B$70</c:f>
              <c:strCache>
                <c:ptCount val="1"/>
                <c:pt idx="0">
                  <c:v>Costo Total (CT)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II'!$C$69,'Ejercicio II'!$C$70:$M$70)</c:f>
              <c:numCache>
                <c:formatCode>_("$"* #,##0.00_);_("$"* \(#,##0.00\);_("$"* "-"??_);_(@_)</c:formatCode>
                <c:ptCount val="12"/>
                <c:pt idx="0">
                  <c:v>125000</c:v>
                </c:pt>
                <c:pt idx="1">
                  <c:v>178000</c:v>
                </c:pt>
                <c:pt idx="2">
                  <c:v>231000</c:v>
                </c:pt>
                <c:pt idx="3">
                  <c:v>257500</c:v>
                </c:pt>
                <c:pt idx="4">
                  <c:v>284000</c:v>
                </c:pt>
                <c:pt idx="5">
                  <c:v>337000</c:v>
                </c:pt>
                <c:pt idx="6">
                  <c:v>390000</c:v>
                </c:pt>
                <c:pt idx="7">
                  <c:v>443000</c:v>
                </c:pt>
                <c:pt idx="8">
                  <c:v>496000</c:v>
                </c:pt>
                <c:pt idx="9">
                  <c:v>549000</c:v>
                </c:pt>
                <c:pt idx="10">
                  <c:v>602000</c:v>
                </c:pt>
                <c:pt idx="11">
                  <c:v>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9-414A-B014-F8183A095A60}"/>
            </c:ext>
          </c:extLst>
        </c:ser>
        <c:ser>
          <c:idx val="1"/>
          <c:order val="1"/>
          <c:tx>
            <c:strRef>
              <c:f>'Ejercicio II'!$B$66</c:f>
              <c:strCache>
                <c:ptCount val="1"/>
                <c:pt idx="0">
                  <c:v>Ingreso por venta(TR)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II'!$B$76,'Ejercicio II'!$C$66:$M$66)</c:f>
              <c:numCache>
                <c:formatCode>_("$"* #,##0.00_);_("$"* \(#,##0.00\);_("$"* "-"??_);_(@_)</c:formatCode>
                <c:ptCount val="12"/>
                <c:pt idx="0" formatCode="General">
                  <c:v>0</c:v>
                </c:pt>
                <c:pt idx="1">
                  <c:v>76000</c:v>
                </c:pt>
                <c:pt idx="2">
                  <c:v>152000</c:v>
                </c:pt>
                <c:pt idx="3">
                  <c:v>190000</c:v>
                </c:pt>
                <c:pt idx="4">
                  <c:v>228000</c:v>
                </c:pt>
                <c:pt idx="5">
                  <c:v>304000</c:v>
                </c:pt>
                <c:pt idx="6">
                  <c:v>380000</c:v>
                </c:pt>
                <c:pt idx="7">
                  <c:v>456000</c:v>
                </c:pt>
                <c:pt idx="8">
                  <c:v>532000</c:v>
                </c:pt>
                <c:pt idx="9">
                  <c:v>608000</c:v>
                </c:pt>
                <c:pt idx="10">
                  <c:v>684000</c:v>
                </c:pt>
                <c:pt idx="11">
                  <c:v>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9-414A-B014-F8183A09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89856"/>
        <c:axId val="105691776"/>
      </c:lineChart>
      <c:catAx>
        <c:axId val="10568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5691776"/>
        <c:crosses val="autoZero"/>
        <c:auto val="1"/>
        <c:lblAlgn val="ctr"/>
        <c:lblOffset val="100"/>
        <c:noMultiLvlLbl val="0"/>
      </c:catAx>
      <c:valAx>
        <c:axId val="1056917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105689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2 Empresa 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II'!$B$70</c:f>
              <c:strCache>
                <c:ptCount val="1"/>
                <c:pt idx="0">
                  <c:v>Costo Total (CT)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II'!$N$69,'Ejercicio II'!$N$70:$X$70)</c:f>
              <c:numCache>
                <c:formatCode>_("$"* #,##0.00_);_("$"* \(#,##0.00\);_("$"* "-"??_);_(@_)</c:formatCode>
                <c:ptCount val="12"/>
                <c:pt idx="0">
                  <c:v>125000</c:v>
                </c:pt>
                <c:pt idx="1">
                  <c:v>208000</c:v>
                </c:pt>
                <c:pt idx="2">
                  <c:v>291000</c:v>
                </c:pt>
                <c:pt idx="3">
                  <c:v>332500</c:v>
                </c:pt>
                <c:pt idx="4">
                  <c:v>374000</c:v>
                </c:pt>
                <c:pt idx="5">
                  <c:v>457000</c:v>
                </c:pt>
                <c:pt idx="6">
                  <c:v>540000</c:v>
                </c:pt>
                <c:pt idx="7">
                  <c:v>623000</c:v>
                </c:pt>
                <c:pt idx="8">
                  <c:v>706000</c:v>
                </c:pt>
                <c:pt idx="9">
                  <c:v>789000</c:v>
                </c:pt>
                <c:pt idx="10">
                  <c:v>872000.00000000012</c:v>
                </c:pt>
                <c:pt idx="11">
                  <c:v>955000.00000000012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E-4B80-B700-F7BA1C530FE5}"/>
            </c:ext>
          </c:extLst>
        </c:ser>
        <c:ser>
          <c:idx val="1"/>
          <c:order val="1"/>
          <c:tx>
            <c:strRef>
              <c:f>'Ejercicio II'!$B$66</c:f>
              <c:strCache>
                <c:ptCount val="1"/>
                <c:pt idx="0">
                  <c:v>Ingreso por venta(TR)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II'!$B$76,'Ejercicio II'!$N$66:$X$66)</c:f>
              <c:numCache>
                <c:formatCode>_("$"* #,##0.00_);_("$"* \(#,##0.00\);_("$"* "-"??_);_(@_)</c:formatCode>
                <c:ptCount val="12"/>
                <c:pt idx="0" formatCode="General">
                  <c:v>0</c:v>
                </c:pt>
                <c:pt idx="1">
                  <c:v>106000</c:v>
                </c:pt>
                <c:pt idx="2">
                  <c:v>212000</c:v>
                </c:pt>
                <c:pt idx="3">
                  <c:v>265000</c:v>
                </c:pt>
                <c:pt idx="4">
                  <c:v>318000</c:v>
                </c:pt>
                <c:pt idx="5">
                  <c:v>424000</c:v>
                </c:pt>
                <c:pt idx="6">
                  <c:v>530000</c:v>
                </c:pt>
                <c:pt idx="7">
                  <c:v>636000</c:v>
                </c:pt>
                <c:pt idx="8">
                  <c:v>742000</c:v>
                </c:pt>
                <c:pt idx="9">
                  <c:v>848000</c:v>
                </c:pt>
                <c:pt idx="10">
                  <c:v>954000</c:v>
                </c:pt>
                <c:pt idx="11">
                  <c:v>1060000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E-4B80-B700-F7BA1C530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60608"/>
        <c:axId val="114274688"/>
      </c:lineChart>
      <c:catAx>
        <c:axId val="1142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274688"/>
        <c:crosses val="autoZero"/>
        <c:auto val="1"/>
        <c:lblAlgn val="ctr"/>
        <c:lblOffset val="100"/>
        <c:noMultiLvlLbl val="0"/>
      </c:catAx>
      <c:valAx>
        <c:axId val="11427468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11426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3 Empresa 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II'!$B$70</c:f>
              <c:strCache>
                <c:ptCount val="1"/>
                <c:pt idx="0">
                  <c:v>Costo Total (CT)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II'!$Y$69,'Ejercicio II'!$Y$70:$AI$70)</c:f>
              <c:numCache>
                <c:formatCode>_("$"* #,##0.00_);_("$"* \(#,##0.00\);_("$"* "-"??_);_(@_)</c:formatCode>
                <c:ptCount val="12"/>
                <c:pt idx="0">
                  <c:v>125000</c:v>
                </c:pt>
                <c:pt idx="1">
                  <c:v>239000</c:v>
                </c:pt>
                <c:pt idx="2">
                  <c:v>353000</c:v>
                </c:pt>
                <c:pt idx="3">
                  <c:v>410000</c:v>
                </c:pt>
                <c:pt idx="4">
                  <c:v>467000</c:v>
                </c:pt>
                <c:pt idx="5">
                  <c:v>581000</c:v>
                </c:pt>
                <c:pt idx="6">
                  <c:v>695000</c:v>
                </c:pt>
                <c:pt idx="7">
                  <c:v>809000</c:v>
                </c:pt>
                <c:pt idx="8">
                  <c:v>923000</c:v>
                </c:pt>
                <c:pt idx="9">
                  <c:v>1037000</c:v>
                </c:pt>
                <c:pt idx="10">
                  <c:v>1151000</c:v>
                </c:pt>
                <c:pt idx="11">
                  <c:v>1265000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F0D-9D31-2EAF3CC6BD1B}"/>
            </c:ext>
          </c:extLst>
        </c:ser>
        <c:ser>
          <c:idx val="1"/>
          <c:order val="1"/>
          <c:tx>
            <c:strRef>
              <c:f>'Ejercicio II'!$B$66</c:f>
              <c:strCache>
                <c:ptCount val="1"/>
                <c:pt idx="0">
                  <c:v>Ingreso por venta(TR)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II'!$B$76,'Ejercicio II'!$Y$66:$AI$66)</c:f>
              <c:numCache>
                <c:formatCode>_("$"* #,##0.00_);_("$"* \(#,##0.00\);_("$"* "-"??_);_(@_)</c:formatCode>
                <c:ptCount val="12"/>
                <c:pt idx="0" formatCode="General">
                  <c:v>0</c:v>
                </c:pt>
                <c:pt idx="1">
                  <c:v>150000</c:v>
                </c:pt>
                <c:pt idx="2">
                  <c:v>300000</c:v>
                </c:pt>
                <c:pt idx="3">
                  <c:v>375000</c:v>
                </c:pt>
                <c:pt idx="4">
                  <c:v>450000</c:v>
                </c:pt>
                <c:pt idx="5">
                  <c:v>600000</c:v>
                </c:pt>
                <c:pt idx="6">
                  <c:v>750000</c:v>
                </c:pt>
                <c:pt idx="7">
                  <c:v>900000</c:v>
                </c:pt>
                <c:pt idx="8">
                  <c:v>1050000</c:v>
                </c:pt>
                <c:pt idx="9">
                  <c:v>1200000</c:v>
                </c:pt>
                <c:pt idx="10">
                  <c:v>1350000</c:v>
                </c:pt>
                <c:pt idx="11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5-4F0D-9D31-2EAF3CC6B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9728"/>
        <c:axId val="40491264"/>
      </c:lineChart>
      <c:catAx>
        <c:axId val="4048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491264"/>
        <c:crosses val="autoZero"/>
        <c:auto val="1"/>
        <c:lblAlgn val="ctr"/>
        <c:lblOffset val="100"/>
        <c:noMultiLvlLbl val="0"/>
      </c:catAx>
      <c:valAx>
        <c:axId val="4049126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404897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Producto</a:t>
            </a:r>
            <a:r>
              <a:rPr lang="en-US" baseline="0"/>
              <a:t> B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I'!$B$33:$C$33</c:f>
              <c:strCache>
                <c:ptCount val="2"/>
                <c:pt idx="0">
                  <c:v>Costo total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I'!$D$32,'Ejercicio I'!$D$33:$N$33)</c:f>
              <c:numCache>
                <c:formatCode>_-"$"* #,##0_-;\-"$"* #,##0_-;_-"$"* "-"??_-;_-@_-</c:formatCode>
                <c:ptCount val="12"/>
                <c:pt idx="0">
                  <c:v>40000</c:v>
                </c:pt>
                <c:pt idx="1">
                  <c:v>64000</c:v>
                </c:pt>
                <c:pt idx="2">
                  <c:v>88000</c:v>
                </c:pt>
                <c:pt idx="3">
                  <c:v>100000</c:v>
                </c:pt>
                <c:pt idx="4">
                  <c:v>112000</c:v>
                </c:pt>
                <c:pt idx="5">
                  <c:v>136000</c:v>
                </c:pt>
                <c:pt idx="6">
                  <c:v>160000</c:v>
                </c:pt>
                <c:pt idx="7">
                  <c:v>184000</c:v>
                </c:pt>
                <c:pt idx="8">
                  <c:v>208000</c:v>
                </c:pt>
                <c:pt idx="9">
                  <c:v>232000</c:v>
                </c:pt>
                <c:pt idx="10">
                  <c:v>256000</c:v>
                </c:pt>
                <c:pt idx="11">
                  <c:v>280000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0D6-96CA-04BAD686AB96}"/>
            </c:ext>
          </c:extLst>
        </c:ser>
        <c:ser>
          <c:idx val="1"/>
          <c:order val="1"/>
          <c:tx>
            <c:strRef>
              <c:f>'Ejercicio I'!$B$29:$C$29</c:f>
              <c:strCache>
                <c:ptCount val="2"/>
                <c:pt idx="0">
                  <c:v>Ingreso x Venta (TR)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I'!$I$6,'Ejercicio I'!$D$29:$N$29)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40000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  <c:pt idx="7">
                  <c:v>240000</c:v>
                </c:pt>
                <c:pt idx="8">
                  <c:v>280000</c:v>
                </c:pt>
                <c:pt idx="9">
                  <c:v>320000</c:v>
                </c:pt>
                <c:pt idx="10">
                  <c:v>360000</c:v>
                </c:pt>
                <c:pt idx="11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0D6-96CA-04BAD686A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0352"/>
        <c:axId val="43798528"/>
      </c:lineChart>
      <c:catAx>
        <c:axId val="437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798528"/>
        <c:crosses val="autoZero"/>
        <c:auto val="1"/>
        <c:lblAlgn val="ctr"/>
        <c:lblOffset val="100"/>
        <c:noMultiLvlLbl val="0"/>
      </c:catAx>
      <c:valAx>
        <c:axId val="43798528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ln w="6350">
            <a:noFill/>
          </a:ln>
        </c:spPr>
        <c:crossAx val="4378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I'!$B$64:$C$64</c:f>
              <c:strCache>
                <c:ptCount val="2"/>
                <c:pt idx="0">
                  <c:v>Costo total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I'!$D$63,'Ejercicio I'!$D$64:$N$64)</c:f>
              <c:numCache>
                <c:formatCode>_-"$"* #,##0_-;\-"$"* #,##0_-;_-"$"* "-"??_-;_-@_-</c:formatCode>
                <c:ptCount val="12"/>
                <c:pt idx="0">
                  <c:v>60000</c:v>
                </c:pt>
                <c:pt idx="1">
                  <c:v>80000</c:v>
                </c:pt>
                <c:pt idx="2">
                  <c:v>100000</c:v>
                </c:pt>
                <c:pt idx="3">
                  <c:v>110000</c:v>
                </c:pt>
                <c:pt idx="4">
                  <c:v>120000</c:v>
                </c:pt>
                <c:pt idx="5">
                  <c:v>140000</c:v>
                </c:pt>
                <c:pt idx="6">
                  <c:v>160000</c:v>
                </c:pt>
                <c:pt idx="7">
                  <c:v>180000</c:v>
                </c:pt>
                <c:pt idx="8">
                  <c:v>200000</c:v>
                </c:pt>
                <c:pt idx="9">
                  <c:v>220000</c:v>
                </c:pt>
                <c:pt idx="10">
                  <c:v>240000</c:v>
                </c:pt>
                <c:pt idx="11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6-46BB-9742-245E40BE52B7}"/>
            </c:ext>
          </c:extLst>
        </c:ser>
        <c:ser>
          <c:idx val="1"/>
          <c:order val="1"/>
          <c:tx>
            <c:strRef>
              <c:f>'Ejercicio I'!$B$60:$C$60</c:f>
              <c:strCache>
                <c:ptCount val="2"/>
                <c:pt idx="0">
                  <c:v>Ingreso x Venta (TR)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I'!$I$6,'Ejercicio I'!$D$60:$N$60)</c:f>
              <c:numCache>
                <c:formatCode>_-"$"* #,##0_-;\-"$"* #,##0_-;_-"$"* "-"??_-;_-@_-</c:formatCode>
                <c:ptCount val="12"/>
                <c:pt idx="0">
                  <c:v>0</c:v>
                </c:pt>
                <c:pt idx="1">
                  <c:v>40000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  <c:pt idx="7">
                  <c:v>240000</c:v>
                </c:pt>
                <c:pt idx="8">
                  <c:v>280000</c:v>
                </c:pt>
                <c:pt idx="9">
                  <c:v>320000</c:v>
                </c:pt>
                <c:pt idx="10">
                  <c:v>360000</c:v>
                </c:pt>
                <c:pt idx="11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6-46BB-9742-245E40BE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19776"/>
        <c:axId val="43821312"/>
      </c:lineChart>
      <c:catAx>
        <c:axId val="438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3821312"/>
        <c:crosses val="autoZero"/>
        <c:auto val="1"/>
        <c:lblAlgn val="ctr"/>
        <c:lblOffset val="100"/>
        <c:noMultiLvlLbl val="0"/>
      </c:catAx>
      <c:valAx>
        <c:axId val="43821312"/>
        <c:scaling>
          <c:orientation val="minMax"/>
        </c:scaling>
        <c:delete val="0"/>
        <c:axPos val="l"/>
        <c:majorGridlines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ln w="6350">
            <a:noFill/>
          </a:ln>
        </c:spPr>
        <c:crossAx val="4381977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 orientation="landscape" horizontalDpi="-3" vertic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1 Empesa 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II'!$B$24</c:f>
              <c:strCache>
                <c:ptCount val="1"/>
                <c:pt idx="0">
                  <c:v>Costo Total (CT)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II'!$C$23,'Ejercicio II'!$C$24:$M$24)</c:f>
              <c:numCache>
                <c:formatCode>_("$"* #,##0.00_);_("$"* \(#,##0.00\);_("$"* "-"??_);_(@_)</c:formatCode>
                <c:ptCount val="12"/>
                <c:pt idx="0">
                  <c:v>85000</c:v>
                </c:pt>
                <c:pt idx="1">
                  <c:v>140000</c:v>
                </c:pt>
                <c:pt idx="2">
                  <c:v>195000</c:v>
                </c:pt>
                <c:pt idx="3">
                  <c:v>222500</c:v>
                </c:pt>
                <c:pt idx="4">
                  <c:v>250000</c:v>
                </c:pt>
                <c:pt idx="5">
                  <c:v>305000</c:v>
                </c:pt>
                <c:pt idx="6">
                  <c:v>360000</c:v>
                </c:pt>
                <c:pt idx="7">
                  <c:v>415000</c:v>
                </c:pt>
                <c:pt idx="8">
                  <c:v>470000</c:v>
                </c:pt>
                <c:pt idx="9">
                  <c:v>525000</c:v>
                </c:pt>
                <c:pt idx="10">
                  <c:v>580000</c:v>
                </c:pt>
                <c:pt idx="11">
                  <c:v>635000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B-495B-B1E3-4E55D896DFAA}"/>
            </c:ext>
          </c:extLst>
        </c:ser>
        <c:ser>
          <c:idx val="1"/>
          <c:order val="1"/>
          <c:tx>
            <c:strRef>
              <c:f>'Ejercicio II'!$B$20</c:f>
              <c:strCache>
                <c:ptCount val="1"/>
                <c:pt idx="0">
                  <c:v>Ingreso por venta(TR)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II'!$H$7,'Ejercicio II'!$C$20:$M$20)</c:f>
              <c:numCache>
                <c:formatCode>_("$"* #,##0.00_);_("$"* \(#,##0.00\);_("$"* "-"??_);_(@_)</c:formatCode>
                <c:ptCount val="12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400000</c:v>
                </c:pt>
                <c:pt idx="6">
                  <c:v>500000</c:v>
                </c:pt>
                <c:pt idx="7">
                  <c:v>600000</c:v>
                </c:pt>
                <c:pt idx="8">
                  <c:v>700000</c:v>
                </c:pt>
                <c:pt idx="9">
                  <c:v>800000</c:v>
                </c:pt>
                <c:pt idx="10">
                  <c:v>900000</c:v>
                </c:pt>
                <c:pt idx="11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B-495B-B1E3-4E55D896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00352"/>
        <c:axId val="32502144"/>
      </c:lineChart>
      <c:catAx>
        <c:axId val="325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2502144"/>
        <c:crosses val="autoZero"/>
        <c:auto val="1"/>
        <c:lblAlgn val="ctr"/>
        <c:lblOffset val="100"/>
        <c:noMultiLvlLbl val="0"/>
      </c:catAx>
      <c:valAx>
        <c:axId val="32502144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32500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2 Empresa 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II'!$B$24</c:f>
              <c:strCache>
                <c:ptCount val="1"/>
                <c:pt idx="0">
                  <c:v>Costo Total (CT)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II'!$N$23,'Ejercicio II'!$N$24:$X$24)</c:f>
              <c:numCache>
                <c:formatCode>_("$"* #,##0.00_);_("$"* \(#,##0.00\);_("$"* "-"??_);_(@_)</c:formatCode>
                <c:ptCount val="12"/>
                <c:pt idx="0">
                  <c:v>85000</c:v>
                </c:pt>
                <c:pt idx="1">
                  <c:v>175000</c:v>
                </c:pt>
                <c:pt idx="2">
                  <c:v>265000</c:v>
                </c:pt>
                <c:pt idx="3">
                  <c:v>310000</c:v>
                </c:pt>
                <c:pt idx="4">
                  <c:v>355000</c:v>
                </c:pt>
                <c:pt idx="5">
                  <c:v>445000</c:v>
                </c:pt>
                <c:pt idx="6">
                  <c:v>535000</c:v>
                </c:pt>
                <c:pt idx="7">
                  <c:v>625000</c:v>
                </c:pt>
                <c:pt idx="8">
                  <c:v>715000</c:v>
                </c:pt>
                <c:pt idx="9">
                  <c:v>805000</c:v>
                </c:pt>
                <c:pt idx="10">
                  <c:v>895000</c:v>
                </c:pt>
                <c:pt idx="11">
                  <c:v>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E-407C-89AC-82FC612E3158}"/>
            </c:ext>
          </c:extLst>
        </c:ser>
        <c:ser>
          <c:idx val="1"/>
          <c:order val="1"/>
          <c:tx>
            <c:strRef>
              <c:f>'Ejercicio II'!$B$20</c:f>
              <c:strCache>
                <c:ptCount val="1"/>
                <c:pt idx="0">
                  <c:v>Ingreso por venta(TR)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II'!$H$7,'Ejercicio II'!$N$20:$X$20)</c:f>
              <c:numCache>
                <c:formatCode>_("$"* #,##0.00_);_("$"* \(#,##0.00\);_("$"* "-"??_);_(@_)</c:formatCode>
                <c:ptCount val="12"/>
                <c:pt idx="0" formatCode="General">
                  <c:v>0</c:v>
                </c:pt>
                <c:pt idx="1">
                  <c:v>180000</c:v>
                </c:pt>
                <c:pt idx="2">
                  <c:v>360000</c:v>
                </c:pt>
                <c:pt idx="3">
                  <c:v>450000</c:v>
                </c:pt>
                <c:pt idx="4">
                  <c:v>540000</c:v>
                </c:pt>
                <c:pt idx="5">
                  <c:v>720000</c:v>
                </c:pt>
                <c:pt idx="6">
                  <c:v>900000</c:v>
                </c:pt>
                <c:pt idx="7">
                  <c:v>1080000</c:v>
                </c:pt>
                <c:pt idx="8">
                  <c:v>1260000</c:v>
                </c:pt>
                <c:pt idx="9">
                  <c:v>1440000</c:v>
                </c:pt>
                <c:pt idx="10">
                  <c:v>1620000</c:v>
                </c:pt>
                <c:pt idx="11">
                  <c:v>1800000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E-407C-89AC-82FC612E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7776"/>
        <c:axId val="68909696"/>
      </c:lineChart>
      <c:catAx>
        <c:axId val="689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8909696"/>
        <c:crosses val="autoZero"/>
        <c:auto val="1"/>
        <c:lblAlgn val="ctr"/>
        <c:lblOffset val="100"/>
        <c:noMultiLvlLbl val="0"/>
      </c:catAx>
      <c:valAx>
        <c:axId val="6890969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68907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3 Empresa 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II'!$B$24</c:f>
              <c:strCache>
                <c:ptCount val="1"/>
                <c:pt idx="0">
                  <c:v>Costo Total (CT)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II'!$Y$23,'Ejercicio II'!$Y$24:$AI$24)</c:f>
              <c:numCache>
                <c:formatCode>_("$"* #,##0.00_);_("$"* \(#,##0.00\);_("$"* "-"??_);_(@_)</c:formatCode>
                <c:ptCount val="12"/>
                <c:pt idx="0">
                  <c:v>85000</c:v>
                </c:pt>
                <c:pt idx="1">
                  <c:v>209000</c:v>
                </c:pt>
                <c:pt idx="2">
                  <c:v>333000</c:v>
                </c:pt>
                <c:pt idx="3">
                  <c:v>395000</c:v>
                </c:pt>
                <c:pt idx="4">
                  <c:v>457000</c:v>
                </c:pt>
                <c:pt idx="5">
                  <c:v>581000</c:v>
                </c:pt>
                <c:pt idx="6">
                  <c:v>705000</c:v>
                </c:pt>
                <c:pt idx="7">
                  <c:v>829000</c:v>
                </c:pt>
                <c:pt idx="8">
                  <c:v>953000</c:v>
                </c:pt>
                <c:pt idx="9">
                  <c:v>1077000</c:v>
                </c:pt>
                <c:pt idx="10">
                  <c:v>1201000</c:v>
                </c:pt>
                <c:pt idx="11">
                  <c:v>1325000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5-43E4-AF79-8C394BA9EB0A}"/>
            </c:ext>
          </c:extLst>
        </c:ser>
        <c:ser>
          <c:idx val="1"/>
          <c:order val="1"/>
          <c:tx>
            <c:strRef>
              <c:f>'Ejercicio II'!$B$20</c:f>
              <c:strCache>
                <c:ptCount val="1"/>
                <c:pt idx="0">
                  <c:v>Ingreso por venta(TR)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II'!$H$7,'Ejercicio II'!$Y$20:$AI$20)</c:f>
              <c:numCache>
                <c:formatCode>_("$"* #,##0.00_);_("$"* \(#,##0.00\);_("$"* "-"??_);_(@_)</c:formatCode>
                <c:ptCount val="12"/>
                <c:pt idx="0" formatCode="General">
                  <c:v>0</c:v>
                </c:pt>
                <c:pt idx="1">
                  <c:v>160000</c:v>
                </c:pt>
                <c:pt idx="2">
                  <c:v>320000</c:v>
                </c:pt>
                <c:pt idx="3">
                  <c:v>400000</c:v>
                </c:pt>
                <c:pt idx="4">
                  <c:v>480000</c:v>
                </c:pt>
                <c:pt idx="5">
                  <c:v>640000</c:v>
                </c:pt>
                <c:pt idx="6">
                  <c:v>800000</c:v>
                </c:pt>
                <c:pt idx="7">
                  <c:v>960000</c:v>
                </c:pt>
                <c:pt idx="8">
                  <c:v>1120000</c:v>
                </c:pt>
                <c:pt idx="9">
                  <c:v>1280000</c:v>
                </c:pt>
                <c:pt idx="10">
                  <c:v>1440000</c:v>
                </c:pt>
                <c:pt idx="11">
                  <c:v>1600000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5-43E4-AF79-8C394BA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48992"/>
        <c:axId val="68923776"/>
      </c:lineChart>
      <c:catAx>
        <c:axId val="333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8923776"/>
        <c:crosses val="autoZero"/>
        <c:auto val="1"/>
        <c:lblAlgn val="ctr"/>
        <c:lblOffset val="100"/>
        <c:noMultiLvlLbl val="0"/>
      </c:catAx>
      <c:valAx>
        <c:axId val="689237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33348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1 Empresa 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II'!$B$47</c:f>
              <c:strCache>
                <c:ptCount val="1"/>
                <c:pt idx="0">
                  <c:v>Costo Total (CT)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II'!$C$46,'Ejercicio II'!$C$47:$M$47)</c:f>
              <c:numCache>
                <c:formatCode>_("$"* #,##0.00_);_("$"* \(#,##0.00\);_("$"* "-"??_);_(@_)</c:formatCode>
                <c:ptCount val="12"/>
                <c:pt idx="0">
                  <c:v>105000</c:v>
                </c:pt>
                <c:pt idx="1">
                  <c:v>161000</c:v>
                </c:pt>
                <c:pt idx="2">
                  <c:v>217000</c:v>
                </c:pt>
                <c:pt idx="3">
                  <c:v>245000</c:v>
                </c:pt>
                <c:pt idx="4">
                  <c:v>273000</c:v>
                </c:pt>
                <c:pt idx="5">
                  <c:v>329000</c:v>
                </c:pt>
                <c:pt idx="6">
                  <c:v>385000</c:v>
                </c:pt>
                <c:pt idx="7">
                  <c:v>441000</c:v>
                </c:pt>
                <c:pt idx="8">
                  <c:v>497000</c:v>
                </c:pt>
                <c:pt idx="9">
                  <c:v>553000</c:v>
                </c:pt>
                <c:pt idx="10">
                  <c:v>609000</c:v>
                </c:pt>
                <c:pt idx="11">
                  <c:v>665000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E-4132-A7BD-1D7BD60D4976}"/>
            </c:ext>
          </c:extLst>
        </c:ser>
        <c:ser>
          <c:idx val="1"/>
          <c:order val="1"/>
          <c:tx>
            <c:strRef>
              <c:f>'Ejercicio II'!$B$43</c:f>
              <c:strCache>
                <c:ptCount val="1"/>
                <c:pt idx="0">
                  <c:v>Ingreso por venta(TR)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II'!$H$7,'Ejercicio II'!$C$43:$M$43)</c:f>
              <c:numCache>
                <c:formatCode>_("$"* #,##0.00_);_("$"* \(#,##0.00\);_("$"* "-"??_);_(@_)</c:formatCode>
                <c:ptCount val="12"/>
                <c:pt idx="0" formatCode="General">
                  <c:v>0</c:v>
                </c:pt>
                <c:pt idx="1">
                  <c:v>76000</c:v>
                </c:pt>
                <c:pt idx="2">
                  <c:v>152000</c:v>
                </c:pt>
                <c:pt idx="3">
                  <c:v>190000</c:v>
                </c:pt>
                <c:pt idx="4">
                  <c:v>228000</c:v>
                </c:pt>
                <c:pt idx="5">
                  <c:v>304000</c:v>
                </c:pt>
                <c:pt idx="6">
                  <c:v>380000</c:v>
                </c:pt>
                <c:pt idx="7">
                  <c:v>456000</c:v>
                </c:pt>
                <c:pt idx="8">
                  <c:v>532000</c:v>
                </c:pt>
                <c:pt idx="9">
                  <c:v>608000</c:v>
                </c:pt>
                <c:pt idx="10">
                  <c:v>684000</c:v>
                </c:pt>
                <c:pt idx="11">
                  <c:v>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E-4132-A7BD-1D7BD60D4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5424"/>
        <c:axId val="98216960"/>
      </c:lineChart>
      <c:catAx>
        <c:axId val="982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8216960"/>
        <c:crosses val="autoZero"/>
        <c:auto val="1"/>
        <c:lblAlgn val="ctr"/>
        <c:lblOffset val="100"/>
        <c:noMultiLvlLbl val="0"/>
      </c:catAx>
      <c:valAx>
        <c:axId val="9821696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982154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2 Empresa 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II'!$B$47</c:f>
              <c:strCache>
                <c:ptCount val="1"/>
                <c:pt idx="0">
                  <c:v>Costo Total (CT)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II'!$N$46,'Ejercicio II'!$N$47:$X$47)</c:f>
              <c:numCache>
                <c:formatCode>_("$"* #,##0.00_);_("$"* \(#,##0.00\);_("$"* "-"??_);_(@_)</c:formatCode>
                <c:ptCount val="12"/>
                <c:pt idx="0">
                  <c:v>105000</c:v>
                </c:pt>
                <c:pt idx="1">
                  <c:v>201000</c:v>
                </c:pt>
                <c:pt idx="2">
                  <c:v>297000</c:v>
                </c:pt>
                <c:pt idx="3">
                  <c:v>345000</c:v>
                </c:pt>
                <c:pt idx="4">
                  <c:v>393000</c:v>
                </c:pt>
                <c:pt idx="5">
                  <c:v>489000</c:v>
                </c:pt>
                <c:pt idx="6">
                  <c:v>585000</c:v>
                </c:pt>
                <c:pt idx="7">
                  <c:v>681000</c:v>
                </c:pt>
                <c:pt idx="8">
                  <c:v>777000</c:v>
                </c:pt>
                <c:pt idx="9">
                  <c:v>873000</c:v>
                </c:pt>
                <c:pt idx="10">
                  <c:v>969000</c:v>
                </c:pt>
                <c:pt idx="11">
                  <c:v>1065000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E-4631-BA02-CE58740D0A80}"/>
            </c:ext>
          </c:extLst>
        </c:ser>
        <c:ser>
          <c:idx val="1"/>
          <c:order val="1"/>
          <c:tx>
            <c:strRef>
              <c:f>'Ejercicio II'!$B$43</c:f>
              <c:strCache>
                <c:ptCount val="1"/>
                <c:pt idx="0">
                  <c:v>Ingreso por venta(TR)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II'!$H$7,'Ejercicio II'!$N$43:$X$43)</c:f>
              <c:numCache>
                <c:formatCode>_("$"* #,##0.00_);_("$"* \(#,##0.00\);_("$"* "-"??_);_(@_)</c:formatCode>
                <c:ptCount val="12"/>
                <c:pt idx="0" formatCode="General">
                  <c:v>0</c:v>
                </c:pt>
                <c:pt idx="1">
                  <c:v>106000</c:v>
                </c:pt>
                <c:pt idx="2">
                  <c:v>212000</c:v>
                </c:pt>
                <c:pt idx="3">
                  <c:v>265000</c:v>
                </c:pt>
                <c:pt idx="4">
                  <c:v>318000</c:v>
                </c:pt>
                <c:pt idx="5">
                  <c:v>424000</c:v>
                </c:pt>
                <c:pt idx="6">
                  <c:v>530000</c:v>
                </c:pt>
                <c:pt idx="7">
                  <c:v>530000</c:v>
                </c:pt>
                <c:pt idx="8">
                  <c:v>742000</c:v>
                </c:pt>
                <c:pt idx="9">
                  <c:v>848000</c:v>
                </c:pt>
                <c:pt idx="10">
                  <c:v>954000</c:v>
                </c:pt>
                <c:pt idx="11">
                  <c:v>1060000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E-4631-BA02-CE58740D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86528"/>
        <c:axId val="92355968"/>
      </c:lineChart>
      <c:catAx>
        <c:axId val="688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2355968"/>
        <c:crosses val="autoZero"/>
        <c:auto val="1"/>
        <c:lblAlgn val="ctr"/>
        <c:lblOffset val="100"/>
        <c:noMultiLvlLbl val="0"/>
      </c:catAx>
      <c:valAx>
        <c:axId val="9235596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68886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Producto 3 Empresa 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II'!$B$47</c:f>
              <c:strCache>
                <c:ptCount val="1"/>
                <c:pt idx="0">
                  <c:v>Costo Total (CT)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II'!$Y$46,'Ejercicio II'!$Y$47:$AI$47)</c:f>
              <c:numCache>
                <c:formatCode>_("$"* #,##0.00_);_("$"* \(#,##0.00\);_("$"* "-"??_);_(@_)</c:formatCode>
                <c:ptCount val="12"/>
                <c:pt idx="0">
                  <c:v>105000</c:v>
                </c:pt>
                <c:pt idx="1">
                  <c:v>232000</c:v>
                </c:pt>
                <c:pt idx="2">
                  <c:v>359000</c:v>
                </c:pt>
                <c:pt idx="3">
                  <c:v>422500</c:v>
                </c:pt>
                <c:pt idx="4">
                  <c:v>486000</c:v>
                </c:pt>
                <c:pt idx="5">
                  <c:v>613000</c:v>
                </c:pt>
                <c:pt idx="6">
                  <c:v>740000</c:v>
                </c:pt>
                <c:pt idx="7">
                  <c:v>867000</c:v>
                </c:pt>
                <c:pt idx="8">
                  <c:v>994000</c:v>
                </c:pt>
                <c:pt idx="9">
                  <c:v>1121000</c:v>
                </c:pt>
                <c:pt idx="10">
                  <c:v>1248000</c:v>
                </c:pt>
                <c:pt idx="11">
                  <c:v>1375000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B-4A04-B0C5-E20BB8FE3627}"/>
            </c:ext>
          </c:extLst>
        </c:ser>
        <c:ser>
          <c:idx val="1"/>
          <c:order val="1"/>
          <c:tx>
            <c:strRef>
              <c:f>'Ejercicio II'!$B$43</c:f>
              <c:strCache>
                <c:ptCount val="1"/>
                <c:pt idx="0">
                  <c:v>Ingreso por venta(TR)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('Ejercicio II'!$H$7,'Ejercicio II'!$Y$43:$AI$43)</c:f>
              <c:numCache>
                <c:formatCode>_("$"* #,##0.00_);_("$"* \(#,##0.00\);_("$"* "-"??_);_(@_)</c:formatCode>
                <c:ptCount val="12"/>
                <c:pt idx="0" formatCode="General">
                  <c:v>0</c:v>
                </c:pt>
                <c:pt idx="1">
                  <c:v>150000</c:v>
                </c:pt>
                <c:pt idx="2">
                  <c:v>300000</c:v>
                </c:pt>
                <c:pt idx="3">
                  <c:v>375000</c:v>
                </c:pt>
                <c:pt idx="4">
                  <c:v>450000</c:v>
                </c:pt>
                <c:pt idx="5">
                  <c:v>600000</c:v>
                </c:pt>
                <c:pt idx="6">
                  <c:v>750000</c:v>
                </c:pt>
                <c:pt idx="7">
                  <c:v>900000</c:v>
                </c:pt>
                <c:pt idx="8">
                  <c:v>1050000</c:v>
                </c:pt>
                <c:pt idx="9">
                  <c:v>1200000</c:v>
                </c:pt>
                <c:pt idx="10">
                  <c:v>1350000</c:v>
                </c:pt>
                <c:pt idx="11">
                  <c:v>1500000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B-4A04-B0C5-E20BB8FE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3888"/>
        <c:axId val="111016960"/>
      </c:lineChart>
      <c:catAx>
        <c:axId val="1110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016960"/>
        <c:crosses val="autoZero"/>
        <c:auto val="1"/>
        <c:lblAlgn val="ctr"/>
        <c:lblOffset val="100"/>
        <c:noMultiLvlLbl val="0"/>
      </c:catAx>
      <c:valAx>
        <c:axId val="11101696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6350">
            <a:noFill/>
          </a:ln>
        </c:spPr>
        <c:crossAx val="111013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193199</xdr:colOff>
      <xdr:row>0</xdr:row>
      <xdr:rowOff>64585</xdr:rowOff>
    </xdr:from>
    <xdr:ext cx="3290260" cy="530658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21874" y="64585"/>
          <a:ext cx="329026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800" b="1" cap="none" spc="100">
              <a:ln w="18000">
                <a:solidFill>
                  <a:schemeClr val="accent1">
                    <a:satMod val="200000"/>
                    <a:tint val="72000"/>
                  </a:schemeClr>
                </a:solidFill>
                <a:prstDash val="solid"/>
              </a:ln>
              <a:solidFill>
                <a:schemeClr val="accent1">
                  <a:satMod val="280000"/>
                  <a:tint val="100000"/>
                  <a:alpha val="5700"/>
                </a:schemeClr>
              </a:solidFill>
              <a:effectLst>
                <a:outerShdw blurRad="25000" dist="20000" dir="16020000" algn="tl">
                  <a:schemeClr val="accent1">
                    <a:satMod val="200000"/>
                    <a:shade val="1000"/>
                    <a:alpha val="60000"/>
                  </a:schemeClr>
                </a:outerShdw>
              </a:effectLst>
            </a:rPr>
            <a:t>Punto de equilibrio</a:t>
          </a:r>
        </a:p>
      </xdr:txBody>
    </xdr:sp>
    <xdr:clientData/>
  </xdr:oneCellAnchor>
  <xdr:twoCellAnchor>
    <xdr:from>
      <xdr:col>1</xdr:col>
      <xdr:colOff>21164</xdr:colOff>
      <xdr:row>35</xdr:row>
      <xdr:rowOff>173565</xdr:rowOff>
    </xdr:from>
    <xdr:to>
      <xdr:col>6</xdr:col>
      <xdr:colOff>910166</xdr:colOff>
      <xdr:row>51</xdr:row>
      <xdr:rowOff>190499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10584</xdr:colOff>
      <xdr:row>36</xdr:row>
      <xdr:rowOff>25400</xdr:rowOff>
    </xdr:from>
    <xdr:to>
      <xdr:col>13</xdr:col>
      <xdr:colOff>899584</xdr:colOff>
      <xdr:row>51</xdr:row>
      <xdr:rowOff>190500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105834</xdr:colOff>
      <xdr:row>66</xdr:row>
      <xdr:rowOff>25398</xdr:rowOff>
    </xdr:from>
    <xdr:to>
      <xdr:col>10</xdr:col>
      <xdr:colOff>846668</xdr:colOff>
      <xdr:row>82</xdr:row>
      <xdr:rowOff>42334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7512</xdr:colOff>
      <xdr:row>0</xdr:row>
      <xdr:rowOff>7435</xdr:rowOff>
    </xdr:from>
    <xdr:ext cx="13453362" cy="593304"/>
    <xdr:sp macro="" textlink="">
      <xdr:nvSpPr>
        <xdr:cNvPr id="2" name="1 Rectángul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45712" y="7435"/>
          <a:ext cx="13453362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2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Punto</a:t>
          </a:r>
          <a:r>
            <a:rPr lang="es-ES" sz="32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de equilibrio cuando la empresa produce y vende mas de un producto.</a:t>
          </a:r>
          <a:endParaRPr lang="es-ES" sz="32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847725</xdr:colOff>
      <xdr:row>25</xdr:row>
      <xdr:rowOff>161925</xdr:rowOff>
    </xdr:from>
    <xdr:to>
      <xdr:col>8</xdr:col>
      <xdr:colOff>352425</xdr:colOff>
      <xdr:row>39</xdr:row>
      <xdr:rowOff>104775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1228725</xdr:colOff>
      <xdr:row>25</xdr:row>
      <xdr:rowOff>133350</xdr:rowOff>
    </xdr:from>
    <xdr:to>
      <xdr:col>20</xdr:col>
      <xdr:colOff>561975</xdr:colOff>
      <xdr:row>39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333375</xdr:colOff>
      <xdr:row>25</xdr:row>
      <xdr:rowOff>152400</xdr:rowOff>
    </xdr:from>
    <xdr:to>
      <xdr:col>32</xdr:col>
      <xdr:colOff>19050</xdr:colOff>
      <xdr:row>39</xdr:row>
      <xdr:rowOff>95250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48</xdr:row>
      <xdr:rowOff>114300</xdr:rowOff>
    </xdr:from>
    <xdr:to>
      <xdr:col>8</xdr:col>
      <xdr:colOff>647700</xdr:colOff>
      <xdr:row>62</xdr:row>
      <xdr:rowOff>57150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66675</xdr:colOff>
      <xdr:row>49</xdr:row>
      <xdr:rowOff>28575</xdr:rowOff>
    </xdr:from>
    <xdr:to>
      <xdr:col>20</xdr:col>
      <xdr:colOff>714375</xdr:colOff>
      <xdr:row>62</xdr:row>
      <xdr:rowOff>171450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895350</xdr:colOff>
      <xdr:row>48</xdr:row>
      <xdr:rowOff>104775</xdr:rowOff>
    </xdr:from>
    <xdr:to>
      <xdr:col>31</xdr:col>
      <xdr:colOff>657225</xdr:colOff>
      <xdr:row>62</xdr:row>
      <xdr:rowOff>47625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7</xdr:col>
      <xdr:colOff>466725</xdr:colOff>
      <xdr:row>86</xdr:row>
      <xdr:rowOff>142875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971550</xdr:colOff>
      <xdr:row>72</xdr:row>
      <xdr:rowOff>85725</xdr:rowOff>
    </xdr:from>
    <xdr:to>
      <xdr:col>19</xdr:col>
      <xdr:colOff>28575</xdr:colOff>
      <xdr:row>86</xdr:row>
      <xdr:rowOff>28575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72</xdr:row>
      <xdr:rowOff>76200</xdr:rowOff>
    </xdr:from>
    <xdr:to>
      <xdr:col>31</xdr:col>
      <xdr:colOff>723900</xdr:colOff>
      <xdr:row>86</xdr:row>
      <xdr:rowOff>19050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02"/>
  <sheetViews>
    <sheetView topLeftCell="A54" zoomScale="90" zoomScaleNormal="90" workbookViewId="0">
      <selection activeCell="L68" sqref="L68"/>
    </sheetView>
  </sheetViews>
  <sheetFormatPr baseColWidth="10" defaultColWidth="10.875" defaultRowHeight="15.75" x14ac:dyDescent="0.25"/>
  <cols>
    <col min="1" max="2" width="10.875" style="86"/>
    <col min="3" max="3" width="13.625" style="86" customWidth="1"/>
    <col min="4" max="4" width="11.5" style="86" bestFit="1" customWidth="1"/>
    <col min="5" max="6" width="12.125" style="86" bestFit="1" customWidth="1"/>
    <col min="7" max="11" width="12.5" style="86" bestFit="1" customWidth="1"/>
    <col min="12" max="12" width="12.125" style="86" bestFit="1" customWidth="1"/>
    <col min="13" max="13" width="12.5" style="86" bestFit="1" customWidth="1"/>
    <col min="14" max="14" width="12.125" style="86" bestFit="1" customWidth="1"/>
    <col min="15" max="16" width="10.875" style="86"/>
    <col min="17" max="19" width="11.5" style="86" bestFit="1" customWidth="1"/>
    <col min="20" max="16384" width="10.875" style="86"/>
  </cols>
  <sheetData>
    <row r="2" spans="2:14" x14ac:dyDescent="0.25">
      <c r="B2" s="85"/>
      <c r="C2" s="85"/>
      <c r="D2" s="85"/>
    </row>
    <row r="3" spans="2:14" x14ac:dyDescent="0.25">
      <c r="B3" s="85"/>
      <c r="C3" s="85"/>
      <c r="D3" s="85"/>
    </row>
    <row r="4" spans="2:14" x14ac:dyDescent="0.25">
      <c r="B4" s="99" t="s">
        <v>13</v>
      </c>
      <c r="C4" s="99"/>
      <c r="D4" s="99"/>
      <c r="E4" s="99"/>
      <c r="F4" s="99"/>
      <c r="G4" s="99"/>
      <c r="H4" s="99"/>
    </row>
    <row r="6" spans="2:14" x14ac:dyDescent="0.25">
      <c r="B6" s="101" t="s">
        <v>6</v>
      </c>
      <c r="C6" s="101"/>
      <c r="D6" s="87" t="s">
        <v>7</v>
      </c>
      <c r="E6" s="87" t="s">
        <v>8</v>
      </c>
      <c r="F6" s="87" t="s">
        <v>9</v>
      </c>
      <c r="I6" s="86">
        <v>0</v>
      </c>
    </row>
    <row r="7" spans="2:14" x14ac:dyDescent="0.25">
      <c r="B7" s="100" t="s">
        <v>10</v>
      </c>
      <c r="C7" s="100"/>
      <c r="D7" s="88">
        <v>2</v>
      </c>
      <c r="E7" s="88">
        <v>2</v>
      </c>
      <c r="F7" s="88">
        <v>2</v>
      </c>
    </row>
    <row r="8" spans="2:14" x14ac:dyDescent="0.25">
      <c r="B8" s="100" t="s">
        <v>11</v>
      </c>
      <c r="C8" s="100"/>
      <c r="D8" s="88">
        <v>20000</v>
      </c>
      <c r="E8" s="88">
        <v>40000</v>
      </c>
      <c r="F8" s="88">
        <v>60000</v>
      </c>
    </row>
    <row r="9" spans="2:14" x14ac:dyDescent="0.25">
      <c r="B9" s="100" t="s">
        <v>12</v>
      </c>
      <c r="C9" s="100"/>
      <c r="D9" s="88">
        <v>1.5</v>
      </c>
      <c r="E9" s="88">
        <v>1.2</v>
      </c>
      <c r="F9" s="88">
        <v>1</v>
      </c>
    </row>
    <row r="11" spans="2:14" x14ac:dyDescent="0.25">
      <c r="B11" s="89" t="s">
        <v>18</v>
      </c>
    </row>
    <row r="12" spans="2:14" x14ac:dyDescent="0.25">
      <c r="B12" s="89" t="s">
        <v>19</v>
      </c>
    </row>
    <row r="13" spans="2:14" x14ac:dyDescent="0.25">
      <c r="B13" s="89"/>
    </row>
    <row r="14" spans="2:14" ht="20.25" thickBot="1" x14ac:dyDescent="0.35">
      <c r="B14" s="97" t="s">
        <v>14</v>
      </c>
      <c r="C14" s="97"/>
      <c r="D14" s="97"/>
      <c r="E14" s="97"/>
    </row>
    <row r="15" spans="2:14" ht="16.5" thickTop="1" x14ac:dyDescent="0.25"/>
    <row r="16" spans="2:14" x14ac:dyDescent="0.25">
      <c r="B16" s="102" t="s">
        <v>7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</row>
    <row r="17" spans="2:14" x14ac:dyDescent="0.25">
      <c r="B17" s="103" t="s">
        <v>0</v>
      </c>
      <c r="C17" s="103"/>
      <c r="D17" s="90">
        <v>20000</v>
      </c>
      <c r="E17" s="90">
        <v>40000</v>
      </c>
      <c r="F17" s="90">
        <v>50000</v>
      </c>
      <c r="G17" s="90">
        <v>60000</v>
      </c>
      <c r="H17" s="90">
        <v>80000</v>
      </c>
      <c r="I17" s="90">
        <v>100000</v>
      </c>
      <c r="J17" s="90">
        <v>120000</v>
      </c>
      <c r="K17" s="90">
        <v>140000</v>
      </c>
      <c r="L17" s="90">
        <v>160000</v>
      </c>
      <c r="M17" s="90">
        <v>180000</v>
      </c>
      <c r="N17" s="90">
        <v>200000</v>
      </c>
    </row>
    <row r="18" spans="2:14" x14ac:dyDescent="0.25">
      <c r="B18" s="103" t="s">
        <v>1</v>
      </c>
      <c r="C18" s="103"/>
      <c r="D18" s="91">
        <f>D17*D7</f>
        <v>40000</v>
      </c>
      <c r="E18" s="91">
        <f>E17*D7</f>
        <v>80000</v>
      </c>
      <c r="F18" s="91">
        <f>F17*D7</f>
        <v>100000</v>
      </c>
      <c r="G18" s="91">
        <f>G17*D7</f>
        <v>120000</v>
      </c>
      <c r="H18" s="91">
        <f>H17*D7</f>
        <v>160000</v>
      </c>
      <c r="I18" s="91">
        <f>I17*D7</f>
        <v>200000</v>
      </c>
      <c r="J18" s="91">
        <f>J17*D7</f>
        <v>240000</v>
      </c>
      <c r="K18" s="91">
        <f t="shared" ref="K18" si="0">K17*2</f>
        <v>280000</v>
      </c>
      <c r="L18" s="91">
        <f>L17*D7</f>
        <v>320000</v>
      </c>
      <c r="M18" s="91">
        <f>M17*D7</f>
        <v>360000</v>
      </c>
      <c r="N18" s="91">
        <f>N17*D7</f>
        <v>400000</v>
      </c>
    </row>
    <row r="19" spans="2:14" x14ac:dyDescent="0.25">
      <c r="B19" s="103" t="s">
        <v>2</v>
      </c>
      <c r="C19" s="103"/>
      <c r="D19" s="91">
        <f>D17*D9</f>
        <v>30000</v>
      </c>
      <c r="E19" s="91">
        <f t="shared" ref="E19:N19" si="1">E17*1.5</f>
        <v>60000</v>
      </c>
      <c r="F19" s="91">
        <f t="shared" si="1"/>
        <v>75000</v>
      </c>
      <c r="G19" s="91">
        <f t="shared" si="1"/>
        <v>90000</v>
      </c>
      <c r="H19" s="91">
        <f t="shared" si="1"/>
        <v>120000</v>
      </c>
      <c r="I19" s="91">
        <f t="shared" si="1"/>
        <v>150000</v>
      </c>
      <c r="J19" s="91">
        <f t="shared" si="1"/>
        <v>180000</v>
      </c>
      <c r="K19" s="91">
        <f t="shared" si="1"/>
        <v>210000</v>
      </c>
      <c r="L19" s="91">
        <f t="shared" si="1"/>
        <v>240000</v>
      </c>
      <c r="M19" s="91">
        <f t="shared" si="1"/>
        <v>270000</v>
      </c>
      <c r="N19" s="91">
        <f t="shared" si="1"/>
        <v>300000</v>
      </c>
    </row>
    <row r="20" spans="2:14" x14ac:dyDescent="0.25">
      <c r="B20" s="98" t="s">
        <v>3</v>
      </c>
      <c r="C20" s="98"/>
      <c r="D20" s="91">
        <f>D18-D19</f>
        <v>10000</v>
      </c>
      <c r="E20" s="91">
        <f>E18-E19</f>
        <v>20000</v>
      </c>
      <c r="F20" s="91">
        <f t="shared" ref="F20:N20" si="2">F18-F19</f>
        <v>25000</v>
      </c>
      <c r="G20" s="91">
        <f t="shared" si="2"/>
        <v>30000</v>
      </c>
      <c r="H20" s="91">
        <f t="shared" si="2"/>
        <v>40000</v>
      </c>
      <c r="I20" s="91">
        <f t="shared" si="2"/>
        <v>50000</v>
      </c>
      <c r="J20" s="91">
        <f t="shared" si="2"/>
        <v>60000</v>
      </c>
      <c r="K20" s="91">
        <f t="shared" si="2"/>
        <v>70000</v>
      </c>
      <c r="L20" s="91">
        <f t="shared" si="2"/>
        <v>80000</v>
      </c>
      <c r="M20" s="91">
        <f t="shared" si="2"/>
        <v>90000</v>
      </c>
      <c r="N20" s="91">
        <f t="shared" si="2"/>
        <v>100000</v>
      </c>
    </row>
    <row r="21" spans="2:14" x14ac:dyDescent="0.25">
      <c r="B21" s="98" t="s">
        <v>4</v>
      </c>
      <c r="C21" s="98"/>
      <c r="D21" s="91">
        <f>D8</f>
        <v>20000</v>
      </c>
      <c r="E21" s="91">
        <f>D8</f>
        <v>20000</v>
      </c>
      <c r="F21" s="91">
        <f>D8</f>
        <v>20000</v>
      </c>
      <c r="G21" s="91">
        <f>D8</f>
        <v>20000</v>
      </c>
      <c r="H21" s="91">
        <f>D8</f>
        <v>20000</v>
      </c>
      <c r="I21" s="91">
        <f>D8</f>
        <v>20000</v>
      </c>
      <c r="J21" s="91">
        <f>D8</f>
        <v>20000</v>
      </c>
      <c r="K21" s="91">
        <f>D8</f>
        <v>20000</v>
      </c>
      <c r="L21" s="91">
        <f>D8</f>
        <v>20000</v>
      </c>
      <c r="M21" s="91">
        <f>D8</f>
        <v>20000</v>
      </c>
      <c r="N21" s="91">
        <f>D8</f>
        <v>20000</v>
      </c>
    </row>
    <row r="22" spans="2:14" x14ac:dyDescent="0.25">
      <c r="B22" s="103" t="s">
        <v>17</v>
      </c>
      <c r="C22" s="103"/>
      <c r="D22" s="91">
        <f>D19+D21</f>
        <v>50000</v>
      </c>
      <c r="E22" s="91">
        <f>E19+E21</f>
        <v>80000</v>
      </c>
      <c r="F22" s="91">
        <f>F21+F19</f>
        <v>95000</v>
      </c>
      <c r="G22" s="91">
        <f t="shared" ref="G22:N22" si="3">G19+G21</f>
        <v>110000</v>
      </c>
      <c r="H22" s="91">
        <f t="shared" si="3"/>
        <v>140000</v>
      </c>
      <c r="I22" s="91">
        <f t="shared" si="3"/>
        <v>170000</v>
      </c>
      <c r="J22" s="91">
        <f t="shared" si="3"/>
        <v>200000</v>
      </c>
      <c r="K22" s="91">
        <f t="shared" si="3"/>
        <v>230000</v>
      </c>
      <c r="L22" s="91">
        <f t="shared" si="3"/>
        <v>260000</v>
      </c>
      <c r="M22" s="91">
        <f t="shared" si="3"/>
        <v>290000</v>
      </c>
      <c r="N22" s="91">
        <f t="shared" si="3"/>
        <v>320000</v>
      </c>
    </row>
    <row r="23" spans="2:14" x14ac:dyDescent="0.25">
      <c r="B23" s="98" t="s">
        <v>5</v>
      </c>
      <c r="C23" s="98"/>
      <c r="D23" s="91">
        <f>D20-D21</f>
        <v>-10000</v>
      </c>
      <c r="E23" s="91">
        <f t="shared" ref="E23:N23" si="4">E20-E21</f>
        <v>0</v>
      </c>
      <c r="F23" s="91">
        <f t="shared" si="4"/>
        <v>5000</v>
      </c>
      <c r="G23" s="91">
        <f>G20-G21</f>
        <v>10000</v>
      </c>
      <c r="H23" s="91">
        <f t="shared" si="4"/>
        <v>20000</v>
      </c>
      <c r="I23" s="91">
        <f t="shared" si="4"/>
        <v>30000</v>
      </c>
      <c r="J23" s="91">
        <f t="shared" si="4"/>
        <v>40000</v>
      </c>
      <c r="K23" s="91">
        <f t="shared" si="4"/>
        <v>50000</v>
      </c>
      <c r="L23" s="91">
        <f t="shared" si="4"/>
        <v>60000</v>
      </c>
      <c r="M23" s="91">
        <f t="shared" si="4"/>
        <v>70000</v>
      </c>
      <c r="N23" s="91">
        <f t="shared" si="4"/>
        <v>80000</v>
      </c>
    </row>
    <row r="25" spans="2:14" ht="20.25" thickBot="1" x14ac:dyDescent="0.35">
      <c r="B25" s="97" t="s">
        <v>15</v>
      </c>
      <c r="C25" s="97"/>
      <c r="D25" s="97"/>
      <c r="E25" s="97"/>
    </row>
    <row r="26" spans="2:14" ht="16.5" thickTop="1" x14ac:dyDescent="0.25"/>
    <row r="27" spans="2:14" x14ac:dyDescent="0.25">
      <c r="B27" s="104" t="s">
        <v>8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</row>
    <row r="28" spans="2:14" x14ac:dyDescent="0.25">
      <c r="B28" s="103" t="s">
        <v>0</v>
      </c>
      <c r="C28" s="103"/>
      <c r="D28" s="90">
        <v>20000</v>
      </c>
      <c r="E28" s="90">
        <v>40000</v>
      </c>
      <c r="F28" s="90">
        <v>50000</v>
      </c>
      <c r="G28" s="90">
        <v>60000</v>
      </c>
      <c r="H28" s="90">
        <v>80000</v>
      </c>
      <c r="I28" s="90">
        <v>100000</v>
      </c>
      <c r="J28" s="90">
        <v>120000</v>
      </c>
      <c r="K28" s="90">
        <v>140000</v>
      </c>
      <c r="L28" s="90">
        <v>160000</v>
      </c>
      <c r="M28" s="90">
        <v>180000</v>
      </c>
      <c r="N28" s="90">
        <v>200000</v>
      </c>
    </row>
    <row r="29" spans="2:14" x14ac:dyDescent="0.25">
      <c r="B29" s="103" t="s">
        <v>1</v>
      </c>
      <c r="C29" s="103"/>
      <c r="D29" s="91">
        <f>D28*E7</f>
        <v>40000</v>
      </c>
      <c r="E29" s="91">
        <f>E28*E7</f>
        <v>80000</v>
      </c>
      <c r="F29" s="91">
        <f>F28*E7</f>
        <v>100000</v>
      </c>
      <c r="G29" s="91">
        <f>G28*E7</f>
        <v>120000</v>
      </c>
      <c r="H29" s="91">
        <f>H28*E7</f>
        <v>160000</v>
      </c>
      <c r="I29" s="91">
        <f>I28*E7</f>
        <v>200000</v>
      </c>
      <c r="J29" s="91">
        <f>J28*E7</f>
        <v>240000</v>
      </c>
      <c r="K29" s="91">
        <f>K28*E7</f>
        <v>280000</v>
      </c>
      <c r="L29" s="91">
        <f>L28*E7</f>
        <v>320000</v>
      </c>
      <c r="M29" s="91">
        <f>M28*E7</f>
        <v>360000</v>
      </c>
      <c r="N29" s="91">
        <f>N28*E7</f>
        <v>400000</v>
      </c>
    </row>
    <row r="30" spans="2:14" x14ac:dyDescent="0.25">
      <c r="B30" s="103" t="s">
        <v>2</v>
      </c>
      <c r="C30" s="103"/>
      <c r="D30" s="91">
        <f>D28*E9</f>
        <v>24000</v>
      </c>
      <c r="E30" s="91">
        <f>E28*E9</f>
        <v>48000</v>
      </c>
      <c r="F30" s="91">
        <f>F28*E9</f>
        <v>60000</v>
      </c>
      <c r="G30" s="91">
        <f>G28*E9</f>
        <v>72000</v>
      </c>
      <c r="H30" s="91">
        <f>H28*E9</f>
        <v>96000</v>
      </c>
      <c r="I30" s="91">
        <f>I28*E9</f>
        <v>120000</v>
      </c>
      <c r="J30" s="91">
        <f>J28*E9</f>
        <v>144000</v>
      </c>
      <c r="K30" s="91">
        <f>K28*E9</f>
        <v>168000</v>
      </c>
      <c r="L30" s="91">
        <f>L28*E9</f>
        <v>192000</v>
      </c>
      <c r="M30" s="91">
        <f>M28*E9</f>
        <v>216000</v>
      </c>
      <c r="N30" s="91">
        <f>N28*E9</f>
        <v>240000</v>
      </c>
    </row>
    <row r="31" spans="2:14" x14ac:dyDescent="0.25">
      <c r="B31" s="98" t="s">
        <v>3</v>
      </c>
      <c r="C31" s="98"/>
      <c r="D31" s="91">
        <f>D29-D30</f>
        <v>16000</v>
      </c>
      <c r="E31" s="91">
        <f t="shared" ref="E31:N31" si="5">E29-E30</f>
        <v>32000</v>
      </c>
      <c r="F31" s="91">
        <f t="shared" si="5"/>
        <v>40000</v>
      </c>
      <c r="G31" s="91">
        <f t="shared" si="5"/>
        <v>48000</v>
      </c>
      <c r="H31" s="91">
        <f t="shared" si="5"/>
        <v>64000</v>
      </c>
      <c r="I31" s="91">
        <f t="shared" si="5"/>
        <v>80000</v>
      </c>
      <c r="J31" s="91">
        <f t="shared" si="5"/>
        <v>96000</v>
      </c>
      <c r="K31" s="91">
        <f t="shared" si="5"/>
        <v>112000</v>
      </c>
      <c r="L31" s="91">
        <f t="shared" si="5"/>
        <v>128000</v>
      </c>
      <c r="M31" s="91">
        <f t="shared" si="5"/>
        <v>144000</v>
      </c>
      <c r="N31" s="91">
        <f t="shared" si="5"/>
        <v>160000</v>
      </c>
    </row>
    <row r="32" spans="2:14" x14ac:dyDescent="0.25">
      <c r="B32" s="98" t="s">
        <v>4</v>
      </c>
      <c r="C32" s="98"/>
      <c r="D32" s="91">
        <f>E8</f>
        <v>40000</v>
      </c>
      <c r="E32" s="91">
        <f>E8</f>
        <v>40000</v>
      </c>
      <c r="F32" s="91">
        <f>E8</f>
        <v>40000</v>
      </c>
      <c r="G32" s="91">
        <f>E8</f>
        <v>40000</v>
      </c>
      <c r="H32" s="91">
        <f>E8</f>
        <v>40000</v>
      </c>
      <c r="I32" s="91">
        <f>E8</f>
        <v>40000</v>
      </c>
      <c r="J32" s="91">
        <f>E8</f>
        <v>40000</v>
      </c>
      <c r="K32" s="91">
        <f>E8</f>
        <v>40000</v>
      </c>
      <c r="L32" s="91">
        <f>E8</f>
        <v>40000</v>
      </c>
      <c r="M32" s="91">
        <f>E8</f>
        <v>40000</v>
      </c>
      <c r="N32" s="91">
        <f>E8</f>
        <v>40000</v>
      </c>
    </row>
    <row r="33" spans="2:14" x14ac:dyDescent="0.25">
      <c r="B33" s="103" t="s">
        <v>17</v>
      </c>
      <c r="C33" s="103"/>
      <c r="D33" s="91">
        <f>D30+D32</f>
        <v>64000</v>
      </c>
      <c r="E33" s="91">
        <f>E30+E32</f>
        <v>88000</v>
      </c>
      <c r="F33" s="91">
        <f>F32+F30</f>
        <v>100000</v>
      </c>
      <c r="G33" s="91">
        <f t="shared" ref="G33:N33" si="6">G30+G32</f>
        <v>112000</v>
      </c>
      <c r="H33" s="91">
        <f t="shared" si="6"/>
        <v>136000</v>
      </c>
      <c r="I33" s="91">
        <f t="shared" si="6"/>
        <v>160000</v>
      </c>
      <c r="J33" s="91">
        <f t="shared" si="6"/>
        <v>184000</v>
      </c>
      <c r="K33" s="91">
        <f t="shared" si="6"/>
        <v>208000</v>
      </c>
      <c r="L33" s="91">
        <f t="shared" si="6"/>
        <v>232000</v>
      </c>
      <c r="M33" s="91">
        <f t="shared" si="6"/>
        <v>256000</v>
      </c>
      <c r="N33" s="91">
        <f t="shared" si="6"/>
        <v>280000</v>
      </c>
    </row>
    <row r="34" spans="2:14" x14ac:dyDescent="0.25">
      <c r="B34" s="98" t="s">
        <v>5</v>
      </c>
      <c r="C34" s="98"/>
      <c r="D34" s="91">
        <f>D31-D32</f>
        <v>-24000</v>
      </c>
      <c r="E34" s="91">
        <f t="shared" ref="E34:N34" si="7">E31-E32</f>
        <v>-8000</v>
      </c>
      <c r="F34" s="91">
        <f t="shared" si="7"/>
        <v>0</v>
      </c>
      <c r="G34" s="91">
        <f t="shared" si="7"/>
        <v>8000</v>
      </c>
      <c r="H34" s="91">
        <f t="shared" si="7"/>
        <v>24000</v>
      </c>
      <c r="I34" s="91">
        <f t="shared" si="7"/>
        <v>40000</v>
      </c>
      <c r="J34" s="91">
        <f t="shared" si="7"/>
        <v>56000</v>
      </c>
      <c r="K34" s="91">
        <f t="shared" si="7"/>
        <v>72000</v>
      </c>
      <c r="L34" s="91">
        <f t="shared" si="7"/>
        <v>88000</v>
      </c>
      <c r="M34" s="91">
        <f t="shared" si="7"/>
        <v>104000</v>
      </c>
      <c r="N34" s="91">
        <f t="shared" si="7"/>
        <v>120000</v>
      </c>
    </row>
    <row r="35" spans="2:14" x14ac:dyDescent="0.25">
      <c r="B35" s="92"/>
      <c r="C35" s="92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</row>
    <row r="36" spans="2:14" x14ac:dyDescent="0.25">
      <c r="B36" s="92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</row>
    <row r="37" spans="2:14" x14ac:dyDescent="0.25">
      <c r="B37" s="92"/>
      <c r="C37" s="92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</row>
    <row r="38" spans="2:14" x14ac:dyDescent="0.25">
      <c r="B38" s="92"/>
      <c r="C38" s="92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</row>
    <row r="39" spans="2:14" x14ac:dyDescent="0.25">
      <c r="B39" s="92"/>
      <c r="C39" s="92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</row>
    <row r="40" spans="2:14" x14ac:dyDescent="0.25">
      <c r="B40" s="92"/>
      <c r="C40" s="92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</row>
    <row r="41" spans="2:14" x14ac:dyDescent="0.25">
      <c r="B41" s="92"/>
      <c r="C41" s="92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</row>
    <row r="42" spans="2:14" x14ac:dyDescent="0.25">
      <c r="B42" s="92"/>
      <c r="C42" s="92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</row>
    <row r="43" spans="2:14" x14ac:dyDescent="0.25">
      <c r="B43" s="92"/>
      <c r="C43" s="92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</row>
    <row r="44" spans="2:14" x14ac:dyDescent="0.25">
      <c r="B44" s="92"/>
      <c r="C44" s="92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</row>
    <row r="45" spans="2:14" x14ac:dyDescent="0.25">
      <c r="B45" s="92"/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</row>
    <row r="46" spans="2:14" x14ac:dyDescent="0.25">
      <c r="B46" s="92"/>
      <c r="C46" s="92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</row>
    <row r="47" spans="2:14" x14ac:dyDescent="0.25">
      <c r="B47" s="92"/>
      <c r="C47" s="92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</row>
    <row r="48" spans="2:14" x14ac:dyDescent="0.25">
      <c r="B48" s="92"/>
      <c r="C48" s="92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</row>
    <row r="49" spans="2:14" x14ac:dyDescent="0.25">
      <c r="B49" s="92"/>
      <c r="C49" s="92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</row>
    <row r="50" spans="2:14" x14ac:dyDescent="0.25">
      <c r="B50" s="92"/>
      <c r="C50" s="92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</row>
    <row r="51" spans="2:14" x14ac:dyDescent="0.25">
      <c r="B51" s="92"/>
      <c r="C51" s="92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</row>
    <row r="52" spans="2:14" x14ac:dyDescent="0.25">
      <c r="B52" s="92"/>
      <c r="C52" s="92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</row>
    <row r="53" spans="2:14" x14ac:dyDescent="0.25">
      <c r="B53" s="92"/>
      <c r="C53" s="92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</row>
    <row r="54" spans="2:14" x14ac:dyDescent="0.25">
      <c r="B54" s="92"/>
      <c r="C54" s="92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</row>
    <row r="56" spans="2:14" ht="20.25" thickBot="1" x14ac:dyDescent="0.35">
      <c r="B56" s="97" t="s">
        <v>16</v>
      </c>
      <c r="C56" s="97"/>
      <c r="D56" s="97"/>
      <c r="E56" s="97"/>
    </row>
    <row r="57" spans="2:14" ht="16.5" thickTop="1" x14ac:dyDescent="0.25"/>
    <row r="58" spans="2:14" x14ac:dyDescent="0.25">
      <c r="B58" s="105" t="s">
        <v>9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</row>
    <row r="59" spans="2:14" x14ac:dyDescent="0.25">
      <c r="B59" s="103" t="s">
        <v>0</v>
      </c>
      <c r="C59" s="103"/>
      <c r="D59" s="90">
        <v>20000</v>
      </c>
      <c r="E59" s="90">
        <v>40000</v>
      </c>
      <c r="F59" s="90">
        <v>50000</v>
      </c>
      <c r="G59" s="90">
        <v>60000</v>
      </c>
      <c r="H59" s="90">
        <v>80000</v>
      </c>
      <c r="I59" s="90">
        <v>100000</v>
      </c>
      <c r="J59" s="90">
        <v>120000</v>
      </c>
      <c r="K59" s="90">
        <v>140000</v>
      </c>
      <c r="L59" s="90">
        <v>160000</v>
      </c>
      <c r="M59" s="90">
        <v>180000</v>
      </c>
      <c r="N59" s="90">
        <v>200000</v>
      </c>
    </row>
    <row r="60" spans="2:14" x14ac:dyDescent="0.25">
      <c r="B60" s="103" t="s">
        <v>1</v>
      </c>
      <c r="C60" s="103"/>
      <c r="D60" s="91">
        <f>D59*F7</f>
        <v>40000</v>
      </c>
      <c r="E60" s="91">
        <f>E59*F7</f>
        <v>80000</v>
      </c>
      <c r="F60" s="91">
        <f>F59*F7</f>
        <v>100000</v>
      </c>
      <c r="G60" s="91">
        <f>G59*F7</f>
        <v>120000</v>
      </c>
      <c r="H60" s="91">
        <f>H59*F7</f>
        <v>160000</v>
      </c>
      <c r="I60" s="91">
        <f>I59*F7</f>
        <v>200000</v>
      </c>
      <c r="J60" s="91">
        <f>J59*F7</f>
        <v>240000</v>
      </c>
      <c r="K60" s="91">
        <f>K59*F7</f>
        <v>280000</v>
      </c>
      <c r="L60" s="91">
        <f>L59*F7</f>
        <v>320000</v>
      </c>
      <c r="M60" s="91">
        <f>M59*F7</f>
        <v>360000</v>
      </c>
      <c r="N60" s="91">
        <f>N59*F7</f>
        <v>400000</v>
      </c>
    </row>
    <row r="61" spans="2:14" x14ac:dyDescent="0.25">
      <c r="B61" s="103" t="s">
        <v>2</v>
      </c>
      <c r="C61" s="103"/>
      <c r="D61" s="91">
        <f>D59*F9</f>
        <v>20000</v>
      </c>
      <c r="E61" s="91">
        <f>E59*F9</f>
        <v>40000</v>
      </c>
      <c r="F61" s="91">
        <f>F59*F9</f>
        <v>50000</v>
      </c>
      <c r="G61" s="91">
        <f>G59*F9</f>
        <v>60000</v>
      </c>
      <c r="H61" s="91">
        <f>H59*F9</f>
        <v>80000</v>
      </c>
      <c r="I61" s="91">
        <f>I59*F9</f>
        <v>100000</v>
      </c>
      <c r="J61" s="91">
        <f>J59*F9</f>
        <v>120000</v>
      </c>
      <c r="K61" s="91">
        <f>K59*F9</f>
        <v>140000</v>
      </c>
      <c r="L61" s="91">
        <f>L59*F9</f>
        <v>160000</v>
      </c>
      <c r="M61" s="91">
        <f>M59*F9</f>
        <v>180000</v>
      </c>
      <c r="N61" s="91">
        <f>N59*F9</f>
        <v>200000</v>
      </c>
    </row>
    <row r="62" spans="2:14" x14ac:dyDescent="0.25">
      <c r="B62" s="98" t="s">
        <v>3</v>
      </c>
      <c r="C62" s="98"/>
      <c r="D62" s="91">
        <f>D60-D61</f>
        <v>20000</v>
      </c>
      <c r="E62" s="91">
        <f t="shared" ref="E62:N62" si="8">E60-E61</f>
        <v>40000</v>
      </c>
      <c r="F62" s="91">
        <f t="shared" si="8"/>
        <v>50000</v>
      </c>
      <c r="G62" s="91">
        <f t="shared" si="8"/>
        <v>60000</v>
      </c>
      <c r="H62" s="91">
        <f t="shared" si="8"/>
        <v>80000</v>
      </c>
      <c r="I62" s="91">
        <f t="shared" si="8"/>
        <v>100000</v>
      </c>
      <c r="J62" s="91">
        <f t="shared" si="8"/>
        <v>120000</v>
      </c>
      <c r="K62" s="91">
        <f t="shared" si="8"/>
        <v>140000</v>
      </c>
      <c r="L62" s="91">
        <f t="shared" si="8"/>
        <v>160000</v>
      </c>
      <c r="M62" s="91">
        <f t="shared" si="8"/>
        <v>180000</v>
      </c>
      <c r="N62" s="91">
        <f t="shared" si="8"/>
        <v>200000</v>
      </c>
    </row>
    <row r="63" spans="2:14" x14ac:dyDescent="0.25">
      <c r="B63" s="98" t="s">
        <v>4</v>
      </c>
      <c r="C63" s="98"/>
      <c r="D63" s="91">
        <f>F8</f>
        <v>60000</v>
      </c>
      <c r="E63" s="91">
        <f>F8</f>
        <v>60000</v>
      </c>
      <c r="F63" s="91">
        <f>F8</f>
        <v>60000</v>
      </c>
      <c r="G63" s="91">
        <f>F8</f>
        <v>60000</v>
      </c>
      <c r="H63" s="91">
        <f>F8</f>
        <v>60000</v>
      </c>
      <c r="I63" s="91">
        <f>F8</f>
        <v>60000</v>
      </c>
      <c r="J63" s="91">
        <f>F8</f>
        <v>60000</v>
      </c>
      <c r="K63" s="91">
        <f>F8</f>
        <v>60000</v>
      </c>
      <c r="L63" s="91">
        <f>F8</f>
        <v>60000</v>
      </c>
      <c r="M63" s="91">
        <f>F8</f>
        <v>60000</v>
      </c>
      <c r="N63" s="91">
        <f>F8</f>
        <v>60000</v>
      </c>
    </row>
    <row r="64" spans="2:14" x14ac:dyDescent="0.25">
      <c r="B64" s="103" t="s">
        <v>17</v>
      </c>
      <c r="C64" s="103"/>
      <c r="D64" s="91">
        <f>D61+D63</f>
        <v>80000</v>
      </c>
      <c r="E64" s="91">
        <f>E61+E63</f>
        <v>100000</v>
      </c>
      <c r="F64" s="91">
        <f>F63+F61</f>
        <v>110000</v>
      </c>
      <c r="G64" s="91">
        <f t="shared" ref="G64:N64" si="9">G61+G63</f>
        <v>120000</v>
      </c>
      <c r="H64" s="91">
        <f t="shared" si="9"/>
        <v>140000</v>
      </c>
      <c r="I64" s="91">
        <f t="shared" si="9"/>
        <v>160000</v>
      </c>
      <c r="J64" s="91">
        <f t="shared" si="9"/>
        <v>180000</v>
      </c>
      <c r="K64" s="91">
        <f t="shared" si="9"/>
        <v>200000</v>
      </c>
      <c r="L64" s="91">
        <f t="shared" si="9"/>
        <v>220000</v>
      </c>
      <c r="M64" s="91">
        <f t="shared" si="9"/>
        <v>240000</v>
      </c>
      <c r="N64" s="91">
        <f t="shared" si="9"/>
        <v>260000</v>
      </c>
    </row>
    <row r="65" spans="2:14" x14ac:dyDescent="0.25">
      <c r="B65" s="98" t="s">
        <v>5</v>
      </c>
      <c r="C65" s="98"/>
      <c r="D65" s="91">
        <f>D62-D63</f>
        <v>-40000</v>
      </c>
      <c r="E65" s="91">
        <f t="shared" ref="E65:N65" si="10">E62-E63</f>
        <v>-20000</v>
      </c>
      <c r="F65" s="91">
        <f t="shared" si="10"/>
        <v>-10000</v>
      </c>
      <c r="G65" s="91">
        <f t="shared" si="10"/>
        <v>0</v>
      </c>
      <c r="H65" s="91">
        <f t="shared" si="10"/>
        <v>20000</v>
      </c>
      <c r="I65" s="91">
        <f t="shared" si="10"/>
        <v>40000</v>
      </c>
      <c r="J65" s="91">
        <f t="shared" si="10"/>
        <v>60000</v>
      </c>
      <c r="K65" s="91">
        <f t="shared" si="10"/>
        <v>80000</v>
      </c>
      <c r="L65" s="91">
        <f t="shared" si="10"/>
        <v>100000</v>
      </c>
      <c r="M65" s="91">
        <f t="shared" si="10"/>
        <v>120000</v>
      </c>
      <c r="N65" s="91">
        <f t="shared" si="10"/>
        <v>140000</v>
      </c>
    </row>
    <row r="66" spans="2:14" x14ac:dyDescent="0.25">
      <c r="B66" s="92"/>
      <c r="C66" s="92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</row>
    <row r="67" spans="2:14" x14ac:dyDescent="0.25">
      <c r="B67" s="92"/>
      <c r="C67" s="92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</row>
    <row r="68" spans="2:14" x14ac:dyDescent="0.25">
      <c r="B68" s="92"/>
      <c r="C68" s="92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</row>
    <row r="69" spans="2:14" x14ac:dyDescent="0.25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</row>
    <row r="70" spans="2:14" x14ac:dyDescent="0.25">
      <c r="B70" s="92"/>
      <c r="C70" s="92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</row>
    <row r="71" spans="2:14" x14ac:dyDescent="0.25">
      <c r="B71" s="92"/>
      <c r="C71" s="92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</row>
    <row r="72" spans="2:14" x14ac:dyDescent="0.25">
      <c r="B72" s="92"/>
      <c r="C72" s="92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</row>
    <row r="73" spans="2:14" x14ac:dyDescent="0.25">
      <c r="B73" s="92"/>
      <c r="C73" s="92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</row>
    <row r="74" spans="2:14" x14ac:dyDescent="0.25">
      <c r="B74" s="92"/>
      <c r="C74" s="92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</row>
    <row r="75" spans="2:14" x14ac:dyDescent="0.25">
      <c r="B75" s="92"/>
      <c r="C75" s="92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</row>
    <row r="76" spans="2:14" x14ac:dyDescent="0.25">
      <c r="B76" s="92"/>
      <c r="C76" s="92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</row>
    <row r="77" spans="2:14" x14ac:dyDescent="0.25">
      <c r="B77" s="92"/>
      <c r="C77" s="92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</row>
    <row r="78" spans="2:14" x14ac:dyDescent="0.25">
      <c r="B78" s="92"/>
      <c r="C78" s="92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</row>
    <row r="79" spans="2:14" x14ac:dyDescent="0.25">
      <c r="B79" s="92"/>
      <c r="C79" s="92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</row>
    <row r="80" spans="2:14" x14ac:dyDescent="0.25">
      <c r="B80" s="92"/>
      <c r="C80" s="92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</row>
    <row r="81" spans="2:14" x14ac:dyDescent="0.25">
      <c r="B81" s="92"/>
      <c r="C81" s="92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</row>
    <row r="82" spans="2:14" x14ac:dyDescent="0.25">
      <c r="B82" s="92"/>
      <c r="C82" s="92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</row>
    <row r="83" spans="2:14" x14ac:dyDescent="0.25">
      <c r="B83" s="92"/>
      <c r="C83" s="92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</row>
    <row r="85" spans="2:14" ht="26.25" x14ac:dyDescent="0.4">
      <c r="B85" s="94" t="s">
        <v>20</v>
      </c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</row>
    <row r="86" spans="2:14" x14ac:dyDescent="0.25"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</row>
    <row r="87" spans="2:14" x14ac:dyDescent="0.25">
      <c r="B87" s="85" t="s">
        <v>21</v>
      </c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</row>
    <row r="88" spans="2:14" x14ac:dyDescent="0.25">
      <c r="B88" s="95" t="s">
        <v>22</v>
      </c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</row>
    <row r="89" spans="2:14" x14ac:dyDescent="0.25"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</row>
    <row r="90" spans="2:14" x14ac:dyDescent="0.25">
      <c r="B90" s="85" t="s">
        <v>23</v>
      </c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</row>
    <row r="91" spans="2:14" x14ac:dyDescent="0.25">
      <c r="B91" s="95" t="s">
        <v>24</v>
      </c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</row>
    <row r="92" spans="2:14" x14ac:dyDescent="0.25"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</row>
    <row r="93" spans="2:14" x14ac:dyDescent="0.25">
      <c r="B93" s="96" t="s">
        <v>25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</row>
    <row r="94" spans="2:14" x14ac:dyDescent="0.25">
      <c r="B94" s="95" t="s">
        <v>26</v>
      </c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</row>
    <row r="95" spans="2:14" x14ac:dyDescent="0.25"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</row>
    <row r="96" spans="2:14" x14ac:dyDescent="0.25">
      <c r="B96" s="85" t="s">
        <v>27</v>
      </c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</row>
    <row r="97" spans="1:14" x14ac:dyDescent="0.25">
      <c r="A97" s="95"/>
      <c r="B97" s="95" t="s">
        <v>28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</row>
    <row r="98" spans="1:14" x14ac:dyDescent="0.25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</row>
    <row r="99" spans="1:14" x14ac:dyDescent="0.25">
      <c r="B99" s="85" t="s">
        <v>29</v>
      </c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</row>
    <row r="100" spans="1:14" x14ac:dyDescent="0.25">
      <c r="B100" s="95" t="s">
        <v>30</v>
      </c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</row>
    <row r="101" spans="1:14" x14ac:dyDescent="0.25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</row>
    <row r="102" spans="1:14" x14ac:dyDescent="0.25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</row>
  </sheetData>
  <mergeCells count="32">
    <mergeCell ref="B65:C65"/>
    <mergeCell ref="B27:N27"/>
    <mergeCell ref="B60:C60"/>
    <mergeCell ref="B61:C61"/>
    <mergeCell ref="B62:C62"/>
    <mergeCell ref="B63:C63"/>
    <mergeCell ref="B31:C31"/>
    <mergeCell ref="B32:C32"/>
    <mergeCell ref="B34:C34"/>
    <mergeCell ref="B58:N58"/>
    <mergeCell ref="B59:C59"/>
    <mergeCell ref="B28:C28"/>
    <mergeCell ref="B29:C29"/>
    <mergeCell ref="B30:C30"/>
    <mergeCell ref="B33:C33"/>
    <mergeCell ref="B64:C64"/>
    <mergeCell ref="B25:E25"/>
    <mergeCell ref="B56:E56"/>
    <mergeCell ref="B21:C21"/>
    <mergeCell ref="B23:C23"/>
    <mergeCell ref="B4:H4"/>
    <mergeCell ref="B9:C9"/>
    <mergeCell ref="B8:C8"/>
    <mergeCell ref="B7:C7"/>
    <mergeCell ref="B6:C6"/>
    <mergeCell ref="B14:E14"/>
    <mergeCell ref="B16:N16"/>
    <mergeCell ref="B17:C17"/>
    <mergeCell ref="B18:C18"/>
    <mergeCell ref="B19:C19"/>
    <mergeCell ref="B20:C20"/>
    <mergeCell ref="B22:C22"/>
  </mergeCells>
  <pageMargins left="0.25" right="0.25" top="0.75" bottom="0.75" header="0.3" footer="0.3"/>
  <pageSetup scale="58" fitToHeight="0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76"/>
  <sheetViews>
    <sheetView tabSelected="1" topLeftCell="A68" workbookViewId="0">
      <selection activeCell="AB75" sqref="AB75"/>
    </sheetView>
  </sheetViews>
  <sheetFormatPr baseColWidth="10" defaultColWidth="12.625" defaultRowHeight="15.75" x14ac:dyDescent="0.25"/>
  <cols>
    <col min="2" max="2" width="28.625" customWidth="1"/>
    <col min="7" max="7" width="28.625" customWidth="1"/>
    <col min="13" max="13" width="28.625" customWidth="1"/>
    <col min="14" max="16" width="17.25" bestFit="1" customWidth="1"/>
    <col min="20" max="24" width="13.625" bestFit="1" customWidth="1"/>
    <col min="32" max="35" width="13.625" bestFit="1" customWidth="1"/>
  </cols>
  <sheetData>
    <row r="4" spans="2:18" x14ac:dyDescent="0.25">
      <c r="B4" t="s">
        <v>47</v>
      </c>
    </row>
    <row r="5" spans="2:18" x14ac:dyDescent="0.25">
      <c r="B5" t="s">
        <v>48</v>
      </c>
    </row>
    <row r="6" spans="2:18" x14ac:dyDescent="0.25">
      <c r="B6" t="s">
        <v>49</v>
      </c>
    </row>
    <row r="7" spans="2:18" x14ac:dyDescent="0.25">
      <c r="B7" t="s">
        <v>52</v>
      </c>
      <c r="H7">
        <v>0</v>
      </c>
    </row>
    <row r="8" spans="2:18" x14ac:dyDescent="0.25">
      <c r="B8" t="s">
        <v>50</v>
      </c>
    </row>
    <row r="9" spans="2:18" x14ac:dyDescent="0.25">
      <c r="B9" t="s">
        <v>51</v>
      </c>
    </row>
    <row r="11" spans="2:18" ht="16.5" thickBot="1" x14ac:dyDescent="0.3"/>
    <row r="12" spans="2:18" x14ac:dyDescent="0.25">
      <c r="B12" s="62" t="s">
        <v>31</v>
      </c>
      <c r="C12" s="63" t="s">
        <v>32</v>
      </c>
      <c r="D12" s="64" t="s">
        <v>33</v>
      </c>
      <c r="E12" s="65" t="s">
        <v>34</v>
      </c>
      <c r="G12" s="68" t="s">
        <v>35</v>
      </c>
      <c r="H12" s="69" t="s">
        <v>32</v>
      </c>
      <c r="I12" s="69" t="s">
        <v>33</v>
      </c>
      <c r="J12" s="69" t="s">
        <v>34</v>
      </c>
      <c r="K12" s="70" t="s">
        <v>36</v>
      </c>
      <c r="M12" s="73" t="s">
        <v>37</v>
      </c>
      <c r="N12" s="74" t="s">
        <v>32</v>
      </c>
      <c r="O12" s="74" t="s">
        <v>33</v>
      </c>
      <c r="P12" s="74" t="s">
        <v>34</v>
      </c>
      <c r="Q12" s="74" t="s">
        <v>36</v>
      </c>
      <c r="R12" s="75" t="s">
        <v>38</v>
      </c>
    </row>
    <row r="13" spans="2:18" x14ac:dyDescent="0.25">
      <c r="B13" s="56" t="s">
        <v>39</v>
      </c>
      <c r="C13" s="47">
        <v>5</v>
      </c>
      <c r="D13" s="47">
        <v>9</v>
      </c>
      <c r="E13" s="54">
        <v>8</v>
      </c>
      <c r="G13" s="56" t="s">
        <v>39</v>
      </c>
      <c r="H13" s="47">
        <v>3.8</v>
      </c>
      <c r="I13" s="47">
        <v>5.3</v>
      </c>
      <c r="J13" s="47">
        <v>7.5</v>
      </c>
      <c r="K13" s="54">
        <v>6.5</v>
      </c>
      <c r="M13" s="56" t="s">
        <v>39</v>
      </c>
      <c r="N13" s="47">
        <v>3.8</v>
      </c>
      <c r="O13" s="47">
        <v>5.3</v>
      </c>
      <c r="P13" s="47">
        <v>7.5</v>
      </c>
      <c r="Q13" s="47">
        <v>4.5</v>
      </c>
      <c r="R13" s="54">
        <v>5.3</v>
      </c>
    </row>
    <row r="14" spans="2:18" x14ac:dyDescent="0.25">
      <c r="B14" s="56" t="s">
        <v>40</v>
      </c>
      <c r="C14" s="47">
        <v>85000</v>
      </c>
      <c r="D14" s="47">
        <v>85000</v>
      </c>
      <c r="E14" s="54">
        <v>85000</v>
      </c>
      <c r="G14" s="56" t="s">
        <v>40</v>
      </c>
      <c r="H14" s="47">
        <v>105000</v>
      </c>
      <c r="I14" s="47">
        <v>105000</v>
      </c>
      <c r="J14" s="47">
        <v>105000</v>
      </c>
      <c r="K14" s="54">
        <v>105000</v>
      </c>
      <c r="M14" s="56" t="s">
        <v>40</v>
      </c>
      <c r="N14" s="47">
        <v>125000</v>
      </c>
      <c r="O14" s="47">
        <v>125000</v>
      </c>
      <c r="P14" s="47">
        <v>125000</v>
      </c>
      <c r="Q14" s="47">
        <v>125000</v>
      </c>
      <c r="R14" s="54">
        <v>125000</v>
      </c>
    </row>
    <row r="15" spans="2:18" x14ac:dyDescent="0.25">
      <c r="B15" s="56" t="s">
        <v>41</v>
      </c>
      <c r="C15" s="47">
        <v>2.75</v>
      </c>
      <c r="D15" s="47">
        <v>4.5</v>
      </c>
      <c r="E15" s="54">
        <v>6.2</v>
      </c>
      <c r="G15" s="56" t="s">
        <v>42</v>
      </c>
      <c r="H15" s="47">
        <v>2.8</v>
      </c>
      <c r="I15" s="47">
        <v>4.8</v>
      </c>
      <c r="J15" s="47">
        <v>6.35</v>
      </c>
      <c r="K15" s="54">
        <v>4.5</v>
      </c>
      <c r="M15" s="56" t="s">
        <v>42</v>
      </c>
      <c r="N15" s="47">
        <v>2.65</v>
      </c>
      <c r="O15" s="47">
        <v>4.1500000000000004</v>
      </c>
      <c r="P15" s="47">
        <v>5.7</v>
      </c>
      <c r="Q15" s="47">
        <v>3.9</v>
      </c>
      <c r="R15" s="54">
        <v>4.5</v>
      </c>
    </row>
    <row r="16" spans="2:18" ht="16.5" thickBot="1" x14ac:dyDescent="0.3">
      <c r="B16" s="57" t="s">
        <v>43</v>
      </c>
      <c r="C16" s="66">
        <v>0.35</v>
      </c>
      <c r="D16" s="66">
        <v>0.25</v>
      </c>
      <c r="E16" s="67">
        <v>0.4</v>
      </c>
      <c r="G16" s="57" t="s">
        <v>43</v>
      </c>
      <c r="H16" s="71">
        <v>0.28000000000000003</v>
      </c>
      <c r="I16" s="71">
        <v>0.31</v>
      </c>
      <c r="J16" s="71">
        <v>0.17</v>
      </c>
      <c r="K16" s="72">
        <v>0.24</v>
      </c>
      <c r="M16" s="57" t="s">
        <v>43</v>
      </c>
      <c r="N16" s="71">
        <v>0.16</v>
      </c>
      <c r="O16" s="71">
        <v>0.21</v>
      </c>
      <c r="P16" s="71">
        <v>0.31</v>
      </c>
      <c r="Q16" s="71">
        <v>0.17</v>
      </c>
      <c r="R16" s="72">
        <v>0.15</v>
      </c>
    </row>
    <row r="17" spans="1:35" ht="16.5" thickBot="1" x14ac:dyDescent="0.3">
      <c r="C17" s="1"/>
      <c r="D17" s="1"/>
      <c r="E17" s="1"/>
      <c r="H17" s="2"/>
      <c r="I17" s="2"/>
      <c r="J17" s="2"/>
      <c r="K17" s="2"/>
      <c r="N17" s="2"/>
      <c r="O17" s="2"/>
      <c r="P17" s="2"/>
      <c r="Q17" s="2"/>
      <c r="R17" s="2"/>
    </row>
    <row r="18" spans="1:35" x14ac:dyDescent="0.25">
      <c r="B18" s="112" t="s">
        <v>53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4"/>
      <c r="N18" s="115" t="s">
        <v>92</v>
      </c>
      <c r="O18" s="115"/>
      <c r="P18" s="115"/>
      <c r="Q18" s="115"/>
      <c r="R18" s="115"/>
      <c r="S18" s="115"/>
      <c r="T18" s="115"/>
      <c r="U18" s="115"/>
      <c r="V18" s="115"/>
      <c r="W18" s="115"/>
      <c r="X18" s="116"/>
      <c r="Y18" s="117" t="s">
        <v>94</v>
      </c>
      <c r="Z18" s="118"/>
      <c r="AA18" s="118"/>
      <c r="AB18" s="118"/>
      <c r="AC18" s="118"/>
      <c r="AD18" s="118"/>
      <c r="AE18" s="118"/>
      <c r="AF18" s="118"/>
      <c r="AG18" s="118"/>
      <c r="AH18" s="118"/>
      <c r="AI18" s="119"/>
    </row>
    <row r="19" spans="1:35" s="77" customFormat="1" x14ac:dyDescent="0.25">
      <c r="B19" s="78" t="s">
        <v>44</v>
      </c>
      <c r="C19" s="79">
        <v>20000</v>
      </c>
      <c r="D19" s="79">
        <v>40000</v>
      </c>
      <c r="E19" s="79">
        <v>50000</v>
      </c>
      <c r="F19" s="79">
        <v>60000</v>
      </c>
      <c r="G19" s="79">
        <v>80000</v>
      </c>
      <c r="H19" s="79">
        <v>100000</v>
      </c>
      <c r="I19" s="79">
        <v>120000</v>
      </c>
      <c r="J19" s="79">
        <v>140000</v>
      </c>
      <c r="K19" s="79">
        <v>160000</v>
      </c>
      <c r="L19" s="79">
        <v>180000</v>
      </c>
      <c r="M19" s="80">
        <v>200000</v>
      </c>
      <c r="N19" s="81">
        <v>20000</v>
      </c>
      <c r="O19" s="79">
        <v>40000</v>
      </c>
      <c r="P19" s="79">
        <v>50000</v>
      </c>
      <c r="Q19" s="79">
        <v>60000</v>
      </c>
      <c r="R19" s="79">
        <v>80000</v>
      </c>
      <c r="S19" s="79">
        <v>100000</v>
      </c>
      <c r="T19" s="79">
        <v>120000</v>
      </c>
      <c r="U19" s="79">
        <v>140000</v>
      </c>
      <c r="V19" s="79">
        <v>160000</v>
      </c>
      <c r="W19" s="79">
        <v>180000</v>
      </c>
      <c r="X19" s="80">
        <v>200000</v>
      </c>
      <c r="Y19" s="78">
        <v>20000</v>
      </c>
      <c r="Z19" s="79">
        <v>40000</v>
      </c>
      <c r="AA19" s="79">
        <v>50000</v>
      </c>
      <c r="AB19" s="79">
        <v>60000</v>
      </c>
      <c r="AC19" s="79">
        <v>80000</v>
      </c>
      <c r="AD19" s="79">
        <v>100000</v>
      </c>
      <c r="AE19" s="79">
        <v>120000</v>
      </c>
      <c r="AF19" s="79">
        <v>140000</v>
      </c>
      <c r="AG19" s="79">
        <v>160000</v>
      </c>
      <c r="AH19" s="79">
        <v>180000</v>
      </c>
      <c r="AI19" s="80">
        <v>200000</v>
      </c>
    </row>
    <row r="20" spans="1:35" x14ac:dyDescent="0.25">
      <c r="B20" s="56" t="s">
        <v>45</v>
      </c>
      <c r="C20" s="46">
        <f>C13*C19</f>
        <v>100000</v>
      </c>
      <c r="D20" s="46">
        <f>C13*D19</f>
        <v>200000</v>
      </c>
      <c r="E20" s="46">
        <f>C13*E19</f>
        <v>250000</v>
      </c>
      <c r="F20" s="46">
        <f>C13*F19</f>
        <v>300000</v>
      </c>
      <c r="G20" s="46">
        <f>C13*G19</f>
        <v>400000</v>
      </c>
      <c r="H20" s="46">
        <f>C13*H19</f>
        <v>500000</v>
      </c>
      <c r="I20" s="46">
        <f>C13*I19</f>
        <v>600000</v>
      </c>
      <c r="J20" s="46">
        <f>C13*J19</f>
        <v>700000</v>
      </c>
      <c r="K20" s="46">
        <f>C13*K19</f>
        <v>800000</v>
      </c>
      <c r="L20" s="46">
        <f>C13*L19</f>
        <v>900000</v>
      </c>
      <c r="M20" s="50">
        <f>C13*M19</f>
        <v>1000000</v>
      </c>
      <c r="N20" s="48">
        <f>C19*D13</f>
        <v>180000</v>
      </c>
      <c r="O20" s="46">
        <f>D13*D19</f>
        <v>360000</v>
      </c>
      <c r="P20" s="46">
        <f>D13*E19</f>
        <v>450000</v>
      </c>
      <c r="Q20" s="46">
        <f>D13*F19</f>
        <v>540000</v>
      </c>
      <c r="R20" s="46">
        <f>D13*G19</f>
        <v>720000</v>
      </c>
      <c r="S20" s="46">
        <f>D13*H19</f>
        <v>900000</v>
      </c>
      <c r="T20" s="46">
        <f>D13*I19</f>
        <v>1080000</v>
      </c>
      <c r="U20" s="46">
        <f>D13*J19</f>
        <v>1260000</v>
      </c>
      <c r="V20" s="46">
        <f>D13*K19</f>
        <v>1440000</v>
      </c>
      <c r="W20" s="46">
        <f>D13*L19</f>
        <v>1620000</v>
      </c>
      <c r="X20" s="50">
        <f>D13*M19</f>
        <v>1800000</v>
      </c>
      <c r="Y20" s="49">
        <f>E13*C19</f>
        <v>160000</v>
      </c>
      <c r="Z20" s="46">
        <f>E13*D19</f>
        <v>320000</v>
      </c>
      <c r="AA20" s="46">
        <f>E13*E19</f>
        <v>400000</v>
      </c>
      <c r="AB20" s="46">
        <f>E13*F19</f>
        <v>480000</v>
      </c>
      <c r="AC20" s="46">
        <f>E13*G19</f>
        <v>640000</v>
      </c>
      <c r="AD20" s="46">
        <f>E13*H19</f>
        <v>800000</v>
      </c>
      <c r="AE20" s="46">
        <f>E13*I19</f>
        <v>960000</v>
      </c>
      <c r="AF20" s="46">
        <f>E13*J19</f>
        <v>1120000</v>
      </c>
      <c r="AG20" s="46">
        <f>E13*K19</f>
        <v>1280000</v>
      </c>
      <c r="AH20" s="46">
        <f>E13*L19</f>
        <v>1440000</v>
      </c>
      <c r="AI20" s="50">
        <f>E13*M19</f>
        <v>1600000</v>
      </c>
    </row>
    <row r="21" spans="1:35" x14ac:dyDescent="0.25">
      <c r="B21" s="56" t="s">
        <v>99</v>
      </c>
      <c r="C21" s="46">
        <f>C15*C19</f>
        <v>55000</v>
      </c>
      <c r="D21" s="46">
        <f>C15*D19</f>
        <v>110000</v>
      </c>
      <c r="E21" s="46">
        <f>C15*E19</f>
        <v>137500</v>
      </c>
      <c r="F21" s="46">
        <f>C15*F19</f>
        <v>165000</v>
      </c>
      <c r="G21" s="46">
        <f>C15*G19</f>
        <v>220000</v>
      </c>
      <c r="H21" s="46">
        <f>C15*H19</f>
        <v>275000</v>
      </c>
      <c r="I21" s="46">
        <f>C15*I19</f>
        <v>330000</v>
      </c>
      <c r="J21" s="46">
        <f>C15*J19</f>
        <v>385000</v>
      </c>
      <c r="K21" s="46">
        <f>C15*K19</f>
        <v>440000</v>
      </c>
      <c r="L21" s="46">
        <f>C15*L19</f>
        <v>495000</v>
      </c>
      <c r="M21" s="50">
        <f>C15*M19</f>
        <v>550000</v>
      </c>
      <c r="N21" s="48">
        <f>D15*C19</f>
        <v>90000</v>
      </c>
      <c r="O21" s="46">
        <f>D15*D19</f>
        <v>180000</v>
      </c>
      <c r="P21" s="46">
        <f>D15*E19</f>
        <v>225000</v>
      </c>
      <c r="Q21" s="46">
        <f>D15*F19</f>
        <v>270000</v>
      </c>
      <c r="R21" s="46">
        <f>D15*G19</f>
        <v>360000</v>
      </c>
      <c r="S21" s="46">
        <f>D15*H19</f>
        <v>450000</v>
      </c>
      <c r="T21" s="46">
        <f>D15*I19</f>
        <v>540000</v>
      </c>
      <c r="U21" s="46">
        <f>D15*J19</f>
        <v>630000</v>
      </c>
      <c r="V21" s="46">
        <f>D15*K19</f>
        <v>720000</v>
      </c>
      <c r="W21" s="46">
        <f>D15*L19</f>
        <v>810000</v>
      </c>
      <c r="X21" s="50">
        <f>D15*M19</f>
        <v>900000</v>
      </c>
      <c r="Y21" s="49">
        <f>E15*C19</f>
        <v>124000</v>
      </c>
      <c r="Z21" s="46">
        <f>E15*D19</f>
        <v>248000</v>
      </c>
      <c r="AA21" s="46">
        <f>E15*E19</f>
        <v>310000</v>
      </c>
      <c r="AB21" s="46">
        <f>E15*F19</f>
        <v>372000</v>
      </c>
      <c r="AC21" s="46">
        <f>E15*G19</f>
        <v>496000</v>
      </c>
      <c r="AD21" s="46">
        <f>E15*H19</f>
        <v>620000</v>
      </c>
      <c r="AE21" s="46">
        <f>E15*I19</f>
        <v>744000</v>
      </c>
      <c r="AF21" s="46">
        <f>E15*J19</f>
        <v>868000</v>
      </c>
      <c r="AG21" s="46">
        <f>E15*K19</f>
        <v>992000</v>
      </c>
      <c r="AH21" s="46">
        <f>E15*L19</f>
        <v>1116000</v>
      </c>
      <c r="AI21" s="50">
        <f>E15*M19</f>
        <v>1240000</v>
      </c>
    </row>
    <row r="22" spans="1:35" x14ac:dyDescent="0.25">
      <c r="B22" s="56" t="s">
        <v>46</v>
      </c>
      <c r="C22" s="46">
        <f>C20-C21</f>
        <v>45000</v>
      </c>
      <c r="D22" s="46">
        <f t="shared" ref="D22:M22" si="0">D20-D21</f>
        <v>90000</v>
      </c>
      <c r="E22" s="46">
        <f t="shared" si="0"/>
        <v>112500</v>
      </c>
      <c r="F22" s="46">
        <f t="shared" si="0"/>
        <v>135000</v>
      </c>
      <c r="G22" s="46">
        <f t="shared" si="0"/>
        <v>180000</v>
      </c>
      <c r="H22" s="46">
        <f t="shared" si="0"/>
        <v>225000</v>
      </c>
      <c r="I22" s="46">
        <f t="shared" si="0"/>
        <v>270000</v>
      </c>
      <c r="J22" s="46">
        <f t="shared" si="0"/>
        <v>315000</v>
      </c>
      <c r="K22" s="46">
        <f t="shared" si="0"/>
        <v>360000</v>
      </c>
      <c r="L22" s="46">
        <f t="shared" si="0"/>
        <v>405000</v>
      </c>
      <c r="M22" s="50">
        <f t="shared" si="0"/>
        <v>450000</v>
      </c>
      <c r="N22" s="48">
        <f t="shared" ref="N22:AI22" si="1">N20-N21</f>
        <v>90000</v>
      </c>
      <c r="O22" s="46">
        <f t="shared" si="1"/>
        <v>180000</v>
      </c>
      <c r="P22" s="46">
        <f t="shared" si="1"/>
        <v>225000</v>
      </c>
      <c r="Q22" s="46">
        <f t="shared" si="1"/>
        <v>270000</v>
      </c>
      <c r="R22" s="46">
        <f t="shared" si="1"/>
        <v>360000</v>
      </c>
      <c r="S22" s="46">
        <f t="shared" si="1"/>
        <v>450000</v>
      </c>
      <c r="T22" s="46">
        <f t="shared" si="1"/>
        <v>540000</v>
      </c>
      <c r="U22" s="46">
        <f t="shared" si="1"/>
        <v>630000</v>
      </c>
      <c r="V22" s="46">
        <f t="shared" si="1"/>
        <v>720000</v>
      </c>
      <c r="W22" s="46">
        <f t="shared" si="1"/>
        <v>810000</v>
      </c>
      <c r="X22" s="50">
        <f t="shared" si="1"/>
        <v>900000</v>
      </c>
      <c r="Y22" s="49">
        <f t="shared" si="1"/>
        <v>36000</v>
      </c>
      <c r="Z22" s="46">
        <f t="shared" si="1"/>
        <v>72000</v>
      </c>
      <c r="AA22" s="46">
        <f t="shared" si="1"/>
        <v>90000</v>
      </c>
      <c r="AB22" s="46">
        <f t="shared" si="1"/>
        <v>108000</v>
      </c>
      <c r="AC22" s="46">
        <f t="shared" si="1"/>
        <v>144000</v>
      </c>
      <c r="AD22" s="46">
        <f t="shared" si="1"/>
        <v>180000</v>
      </c>
      <c r="AE22" s="46">
        <f t="shared" si="1"/>
        <v>216000</v>
      </c>
      <c r="AF22" s="46">
        <f t="shared" si="1"/>
        <v>252000</v>
      </c>
      <c r="AG22" s="46">
        <f t="shared" si="1"/>
        <v>288000</v>
      </c>
      <c r="AH22" s="46">
        <f t="shared" si="1"/>
        <v>324000</v>
      </c>
      <c r="AI22" s="50">
        <f t="shared" si="1"/>
        <v>360000</v>
      </c>
    </row>
    <row r="23" spans="1:35" x14ac:dyDescent="0.25">
      <c r="A23" s="44"/>
      <c r="B23" s="56" t="s">
        <v>4</v>
      </c>
      <c r="C23" s="47">
        <f>C14</f>
        <v>85000</v>
      </c>
      <c r="D23" s="47">
        <f>C14</f>
        <v>85000</v>
      </c>
      <c r="E23" s="47">
        <f>C14</f>
        <v>85000</v>
      </c>
      <c r="F23" s="47">
        <f>C14</f>
        <v>85000</v>
      </c>
      <c r="G23" s="47">
        <f>C14</f>
        <v>85000</v>
      </c>
      <c r="H23" s="47">
        <f>C14</f>
        <v>85000</v>
      </c>
      <c r="I23" s="47">
        <f>C14</f>
        <v>85000</v>
      </c>
      <c r="J23" s="47">
        <f>C14</f>
        <v>85000</v>
      </c>
      <c r="K23" s="47">
        <f>C14</f>
        <v>85000</v>
      </c>
      <c r="L23" s="47">
        <f>C14</f>
        <v>85000</v>
      </c>
      <c r="M23" s="54">
        <f>C14</f>
        <v>85000</v>
      </c>
      <c r="N23" s="48">
        <f>C14</f>
        <v>85000</v>
      </c>
      <c r="O23" s="46">
        <f>C14</f>
        <v>85000</v>
      </c>
      <c r="P23" s="46">
        <f>C14</f>
        <v>85000</v>
      </c>
      <c r="Q23" s="46">
        <f>E14</f>
        <v>85000</v>
      </c>
      <c r="R23" s="46">
        <f>C14</f>
        <v>85000</v>
      </c>
      <c r="S23" s="46">
        <f>C14</f>
        <v>85000</v>
      </c>
      <c r="T23" s="46">
        <f>C14</f>
        <v>85000</v>
      </c>
      <c r="U23" s="46">
        <f>C14</f>
        <v>85000</v>
      </c>
      <c r="V23" s="46">
        <f>C14</f>
        <v>85000</v>
      </c>
      <c r="W23" s="46">
        <f>C14</f>
        <v>85000</v>
      </c>
      <c r="X23" s="50">
        <f>C14</f>
        <v>85000</v>
      </c>
      <c r="Y23" s="49">
        <f>C14</f>
        <v>85000</v>
      </c>
      <c r="Z23" s="46">
        <f>C14</f>
        <v>85000</v>
      </c>
      <c r="AA23" s="46">
        <f>C14</f>
        <v>85000</v>
      </c>
      <c r="AB23" s="46">
        <f>C14</f>
        <v>85000</v>
      </c>
      <c r="AC23" s="46">
        <f>C14</f>
        <v>85000</v>
      </c>
      <c r="AD23" s="46">
        <f>C14</f>
        <v>85000</v>
      </c>
      <c r="AE23" s="46">
        <f>C14</f>
        <v>85000</v>
      </c>
      <c r="AF23" s="46">
        <f>C14</f>
        <v>85000</v>
      </c>
      <c r="AG23" s="46">
        <f>C14</f>
        <v>85000</v>
      </c>
      <c r="AH23" s="46">
        <f>C14</f>
        <v>85000</v>
      </c>
      <c r="AI23" s="50">
        <f>C14</f>
        <v>85000</v>
      </c>
    </row>
    <row r="24" spans="1:35" x14ac:dyDescent="0.25">
      <c r="A24" s="44"/>
      <c r="B24" s="58" t="s">
        <v>98</v>
      </c>
      <c r="C24" s="76">
        <f>C23+C21</f>
        <v>140000</v>
      </c>
      <c r="D24" s="76">
        <f t="shared" ref="D24:M24" si="2">D23+D21</f>
        <v>195000</v>
      </c>
      <c r="E24" s="76">
        <f t="shared" si="2"/>
        <v>222500</v>
      </c>
      <c r="F24" s="76">
        <f t="shared" si="2"/>
        <v>250000</v>
      </c>
      <c r="G24" s="76">
        <f t="shared" si="2"/>
        <v>305000</v>
      </c>
      <c r="H24" s="76">
        <f t="shared" si="2"/>
        <v>360000</v>
      </c>
      <c r="I24" s="76">
        <f t="shared" si="2"/>
        <v>415000</v>
      </c>
      <c r="J24" s="76">
        <f t="shared" si="2"/>
        <v>470000</v>
      </c>
      <c r="K24" s="76">
        <f t="shared" si="2"/>
        <v>525000</v>
      </c>
      <c r="L24" s="76">
        <f t="shared" si="2"/>
        <v>580000</v>
      </c>
      <c r="M24" s="76">
        <f t="shared" si="2"/>
        <v>635000</v>
      </c>
      <c r="N24" s="76">
        <f t="shared" ref="N24:AI24" si="3">N23+N21</f>
        <v>175000</v>
      </c>
      <c r="O24" s="76">
        <f t="shared" si="3"/>
        <v>265000</v>
      </c>
      <c r="P24" s="76">
        <f t="shared" si="3"/>
        <v>310000</v>
      </c>
      <c r="Q24" s="76">
        <f t="shared" si="3"/>
        <v>355000</v>
      </c>
      <c r="R24" s="76">
        <f t="shared" si="3"/>
        <v>445000</v>
      </c>
      <c r="S24" s="76">
        <f t="shared" si="3"/>
        <v>535000</v>
      </c>
      <c r="T24" s="76">
        <f t="shared" si="3"/>
        <v>625000</v>
      </c>
      <c r="U24" s="76">
        <f t="shared" si="3"/>
        <v>715000</v>
      </c>
      <c r="V24" s="76">
        <f t="shared" si="3"/>
        <v>805000</v>
      </c>
      <c r="W24" s="76">
        <f t="shared" si="3"/>
        <v>895000</v>
      </c>
      <c r="X24" s="76">
        <f t="shared" si="3"/>
        <v>985000</v>
      </c>
      <c r="Y24" s="76">
        <f t="shared" si="3"/>
        <v>209000</v>
      </c>
      <c r="Z24" s="76">
        <f t="shared" si="3"/>
        <v>333000</v>
      </c>
      <c r="AA24" s="76">
        <f t="shared" si="3"/>
        <v>395000</v>
      </c>
      <c r="AB24" s="76">
        <f t="shared" si="3"/>
        <v>457000</v>
      </c>
      <c r="AC24" s="76">
        <f t="shared" si="3"/>
        <v>581000</v>
      </c>
      <c r="AD24" s="76">
        <f t="shared" si="3"/>
        <v>705000</v>
      </c>
      <c r="AE24" s="76">
        <f t="shared" si="3"/>
        <v>829000</v>
      </c>
      <c r="AF24" s="76">
        <f t="shared" si="3"/>
        <v>953000</v>
      </c>
      <c r="AG24" s="76">
        <f t="shared" si="3"/>
        <v>1077000</v>
      </c>
      <c r="AH24" s="76">
        <f t="shared" si="3"/>
        <v>1201000</v>
      </c>
      <c r="AI24" s="76">
        <f t="shared" si="3"/>
        <v>1325000</v>
      </c>
    </row>
    <row r="25" spans="1:35" ht="16.5" thickBot="1" x14ac:dyDescent="0.3">
      <c r="A25" s="44"/>
      <c r="B25" s="57" t="s">
        <v>5</v>
      </c>
      <c r="C25" s="52">
        <f t="shared" ref="C25:M25" si="4">C23-C22</f>
        <v>40000</v>
      </c>
      <c r="D25" s="52">
        <f t="shared" si="4"/>
        <v>-5000</v>
      </c>
      <c r="E25" s="52">
        <f t="shared" si="4"/>
        <v>-27500</v>
      </c>
      <c r="F25" s="52">
        <f t="shared" si="4"/>
        <v>-50000</v>
      </c>
      <c r="G25" s="52">
        <f t="shared" si="4"/>
        <v>-95000</v>
      </c>
      <c r="H25" s="52">
        <f t="shared" si="4"/>
        <v>-140000</v>
      </c>
      <c r="I25" s="52">
        <f t="shared" si="4"/>
        <v>-185000</v>
      </c>
      <c r="J25" s="52">
        <f t="shared" si="4"/>
        <v>-230000</v>
      </c>
      <c r="K25" s="52">
        <f t="shared" si="4"/>
        <v>-275000</v>
      </c>
      <c r="L25" s="52">
        <f t="shared" si="4"/>
        <v>-320000</v>
      </c>
      <c r="M25" s="53">
        <f t="shared" si="4"/>
        <v>-365000</v>
      </c>
      <c r="N25" s="55">
        <f t="shared" ref="N25:AI25" si="5">N23-N22</f>
        <v>-5000</v>
      </c>
      <c r="O25" s="52">
        <f t="shared" si="5"/>
        <v>-95000</v>
      </c>
      <c r="P25" s="52">
        <f t="shared" si="5"/>
        <v>-140000</v>
      </c>
      <c r="Q25" s="52">
        <f t="shared" si="5"/>
        <v>-185000</v>
      </c>
      <c r="R25" s="52">
        <f t="shared" si="5"/>
        <v>-275000</v>
      </c>
      <c r="S25" s="52">
        <f t="shared" si="5"/>
        <v>-365000</v>
      </c>
      <c r="T25" s="52">
        <f t="shared" si="5"/>
        <v>-455000</v>
      </c>
      <c r="U25" s="52">
        <f t="shared" si="5"/>
        <v>-545000</v>
      </c>
      <c r="V25" s="52">
        <f t="shared" si="5"/>
        <v>-635000</v>
      </c>
      <c r="W25" s="52">
        <f t="shared" si="5"/>
        <v>-725000</v>
      </c>
      <c r="X25" s="53">
        <f t="shared" si="5"/>
        <v>-815000</v>
      </c>
      <c r="Y25" s="51">
        <f t="shared" si="5"/>
        <v>49000</v>
      </c>
      <c r="Z25" s="52">
        <f t="shared" si="5"/>
        <v>13000</v>
      </c>
      <c r="AA25" s="52">
        <f t="shared" si="5"/>
        <v>-5000</v>
      </c>
      <c r="AB25" s="52">
        <f t="shared" si="5"/>
        <v>-23000</v>
      </c>
      <c r="AC25" s="52">
        <f t="shared" si="5"/>
        <v>-59000</v>
      </c>
      <c r="AD25" s="52">
        <f t="shared" si="5"/>
        <v>-95000</v>
      </c>
      <c r="AE25" s="52">
        <f t="shared" si="5"/>
        <v>-131000</v>
      </c>
      <c r="AF25" s="52">
        <f t="shared" si="5"/>
        <v>-167000</v>
      </c>
      <c r="AG25" s="52">
        <f t="shared" si="5"/>
        <v>-203000</v>
      </c>
      <c r="AH25" s="52">
        <f t="shared" si="5"/>
        <v>-239000</v>
      </c>
      <c r="AI25" s="53">
        <f t="shared" si="5"/>
        <v>-275000</v>
      </c>
    </row>
    <row r="26" spans="1:35" x14ac:dyDescent="0.25">
      <c r="A26" s="44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25">
      <c r="A27" s="44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5">
      <c r="A28" s="44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5">
      <c r="A29" s="44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5">
      <c r="A30" s="44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5">
      <c r="A31" s="44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5">
      <c r="A32" s="44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x14ac:dyDescent="0.25">
      <c r="A33" s="44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5">
      <c r="A34" s="44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x14ac:dyDescent="0.25">
      <c r="A35" s="44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25">
      <c r="A36" s="44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25">
      <c r="A37" s="44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25">
      <c r="A38" s="44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25">
      <c r="A39" s="44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16.5" thickBot="1" x14ac:dyDescent="0.3">
      <c r="A40" s="44"/>
    </row>
    <row r="41" spans="1:35" x14ac:dyDescent="0.25">
      <c r="A41" s="44"/>
      <c r="B41" s="120" t="s">
        <v>56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2" t="s">
        <v>91</v>
      </c>
      <c r="O41" s="123"/>
      <c r="P41" s="123"/>
      <c r="Q41" s="123"/>
      <c r="R41" s="123"/>
      <c r="S41" s="123"/>
      <c r="T41" s="123"/>
      <c r="U41" s="123"/>
      <c r="V41" s="123"/>
      <c r="W41" s="123"/>
      <c r="X41" s="124"/>
      <c r="Y41" s="121" t="s">
        <v>93</v>
      </c>
      <c r="Z41" s="121"/>
      <c r="AA41" s="121"/>
      <c r="AB41" s="121"/>
      <c r="AC41" s="121"/>
      <c r="AD41" s="121"/>
      <c r="AE41" s="121"/>
      <c r="AF41" s="121"/>
      <c r="AG41" s="121"/>
      <c r="AH41" s="121"/>
      <c r="AI41" s="125"/>
    </row>
    <row r="42" spans="1:35" s="77" customFormat="1" x14ac:dyDescent="0.25">
      <c r="A42" s="82"/>
      <c r="B42" s="83" t="s">
        <v>44</v>
      </c>
      <c r="C42" s="84">
        <v>20000</v>
      </c>
      <c r="D42" s="84">
        <v>40000</v>
      </c>
      <c r="E42" s="84">
        <v>50000</v>
      </c>
      <c r="F42" s="84">
        <v>60000</v>
      </c>
      <c r="G42" s="84">
        <v>80000</v>
      </c>
      <c r="H42" s="84">
        <v>100000</v>
      </c>
      <c r="I42" s="84">
        <v>120000</v>
      </c>
      <c r="J42" s="84">
        <v>140000</v>
      </c>
      <c r="K42" s="84">
        <v>160000</v>
      </c>
      <c r="L42" s="84">
        <v>180000</v>
      </c>
      <c r="M42" s="84">
        <v>200000</v>
      </c>
      <c r="N42" s="84">
        <v>20000</v>
      </c>
      <c r="O42" s="84">
        <v>40000</v>
      </c>
      <c r="P42" s="84">
        <v>50000</v>
      </c>
      <c r="Q42" s="84">
        <v>60000</v>
      </c>
      <c r="R42" s="84">
        <v>80000</v>
      </c>
      <c r="S42" s="84">
        <v>100000</v>
      </c>
      <c r="T42" s="84">
        <v>120000</v>
      </c>
      <c r="U42" s="84">
        <v>140000</v>
      </c>
      <c r="V42" s="84">
        <v>160000</v>
      </c>
      <c r="W42" s="84">
        <v>180000</v>
      </c>
      <c r="X42" s="84">
        <v>200000</v>
      </c>
      <c r="Y42" s="84">
        <v>20000</v>
      </c>
      <c r="Z42" s="84">
        <v>40000</v>
      </c>
      <c r="AA42" s="84">
        <v>50000</v>
      </c>
      <c r="AB42" s="84">
        <v>60000</v>
      </c>
      <c r="AC42" s="84">
        <v>80000</v>
      </c>
      <c r="AD42" s="84">
        <v>100000</v>
      </c>
      <c r="AE42" s="84">
        <v>120000</v>
      </c>
      <c r="AF42" s="84">
        <v>140000</v>
      </c>
      <c r="AG42" s="84">
        <v>160000</v>
      </c>
      <c r="AH42" s="84">
        <v>180000</v>
      </c>
      <c r="AI42" s="84">
        <v>200000</v>
      </c>
    </row>
    <row r="43" spans="1:35" x14ac:dyDescent="0.25">
      <c r="A43" s="44"/>
      <c r="B43" s="56" t="s">
        <v>45</v>
      </c>
      <c r="C43" s="46">
        <f>H13*C42</f>
        <v>76000</v>
      </c>
      <c r="D43" s="46">
        <f>H13*D42</f>
        <v>152000</v>
      </c>
      <c r="E43" s="46">
        <f>H13*E42</f>
        <v>190000</v>
      </c>
      <c r="F43" s="46">
        <f>H13*F42</f>
        <v>228000</v>
      </c>
      <c r="G43" s="46">
        <f>H13*G42</f>
        <v>304000</v>
      </c>
      <c r="H43" s="46">
        <f>H13*H42</f>
        <v>380000</v>
      </c>
      <c r="I43" s="46">
        <f>H13*I42</f>
        <v>456000</v>
      </c>
      <c r="J43" s="46">
        <f>H13*J42</f>
        <v>532000</v>
      </c>
      <c r="K43" s="46">
        <f>H13*K42</f>
        <v>608000</v>
      </c>
      <c r="L43" s="46">
        <f>H13*L42</f>
        <v>684000</v>
      </c>
      <c r="M43" s="46">
        <f>H13*M42</f>
        <v>760000</v>
      </c>
      <c r="N43" s="46">
        <f>I13*C42</f>
        <v>106000</v>
      </c>
      <c r="O43" s="46">
        <f>I13*D42</f>
        <v>212000</v>
      </c>
      <c r="P43" s="46">
        <f>I13*E42</f>
        <v>265000</v>
      </c>
      <c r="Q43" s="46">
        <f>I13*F42</f>
        <v>318000</v>
      </c>
      <c r="R43" s="46">
        <f>I13*G42</f>
        <v>424000</v>
      </c>
      <c r="S43" s="46">
        <f>I13*H42</f>
        <v>530000</v>
      </c>
      <c r="T43" s="46">
        <f>I13*H42</f>
        <v>530000</v>
      </c>
      <c r="U43" s="46">
        <f>I13*J42</f>
        <v>742000</v>
      </c>
      <c r="V43" s="46">
        <f>I13*K42</f>
        <v>848000</v>
      </c>
      <c r="W43" s="46">
        <f>I13*L42</f>
        <v>954000</v>
      </c>
      <c r="X43" s="46">
        <f>I13*M42</f>
        <v>1060000</v>
      </c>
      <c r="Y43" s="46">
        <f>J13*C42</f>
        <v>150000</v>
      </c>
      <c r="Z43" s="46">
        <f>J13*D42</f>
        <v>300000</v>
      </c>
      <c r="AA43" s="46">
        <f>J13*E42</f>
        <v>375000</v>
      </c>
      <c r="AB43" s="46">
        <f>J13*F42</f>
        <v>450000</v>
      </c>
      <c r="AC43" s="46">
        <f>J13*G42</f>
        <v>600000</v>
      </c>
      <c r="AD43" s="46">
        <f>J13*H42</f>
        <v>750000</v>
      </c>
      <c r="AE43" s="46">
        <f>J13*I42</f>
        <v>900000</v>
      </c>
      <c r="AF43" s="46">
        <f>J13*J42</f>
        <v>1050000</v>
      </c>
      <c r="AG43" s="46">
        <f>J13*K42</f>
        <v>1200000</v>
      </c>
      <c r="AH43" s="46">
        <f>J13*L42</f>
        <v>1350000</v>
      </c>
      <c r="AI43" s="50">
        <f>J13*M42</f>
        <v>1500000</v>
      </c>
    </row>
    <row r="44" spans="1:35" x14ac:dyDescent="0.25">
      <c r="A44" s="44"/>
      <c r="B44" s="56" t="s">
        <v>99</v>
      </c>
      <c r="C44" s="46">
        <f>H15*C42</f>
        <v>56000</v>
      </c>
      <c r="D44" s="46">
        <f>H15*D42</f>
        <v>112000</v>
      </c>
      <c r="E44" s="46">
        <f>H15*E42</f>
        <v>140000</v>
      </c>
      <c r="F44" s="46">
        <f>H15*F42</f>
        <v>168000</v>
      </c>
      <c r="G44" s="46">
        <f>H15*G42</f>
        <v>224000</v>
      </c>
      <c r="H44" s="46">
        <f>H15*H42</f>
        <v>280000</v>
      </c>
      <c r="I44" s="46">
        <f>H15*I42</f>
        <v>336000</v>
      </c>
      <c r="J44" s="46">
        <f>H15*J42</f>
        <v>392000</v>
      </c>
      <c r="K44" s="46">
        <f>H15*K42</f>
        <v>448000</v>
      </c>
      <c r="L44" s="46">
        <f>H15*L42</f>
        <v>503999.99999999994</v>
      </c>
      <c r="M44" s="46">
        <f>H15*M42</f>
        <v>560000</v>
      </c>
      <c r="N44" s="46">
        <f>I15*C42</f>
        <v>96000</v>
      </c>
      <c r="O44" s="46">
        <f>I15*D42</f>
        <v>192000</v>
      </c>
      <c r="P44" s="46">
        <f>I15*E42</f>
        <v>240000</v>
      </c>
      <c r="Q44" s="46">
        <f>I15*F42</f>
        <v>288000</v>
      </c>
      <c r="R44" s="46">
        <f>I15*G42</f>
        <v>384000</v>
      </c>
      <c r="S44" s="46">
        <f>I15*H42</f>
        <v>480000</v>
      </c>
      <c r="T44" s="46">
        <f>I15*I42</f>
        <v>576000</v>
      </c>
      <c r="U44" s="46">
        <f>I15*J42</f>
        <v>672000</v>
      </c>
      <c r="V44" s="46">
        <f>I15*K42</f>
        <v>768000</v>
      </c>
      <c r="W44" s="46">
        <f>I15*L42</f>
        <v>864000</v>
      </c>
      <c r="X44" s="46">
        <f>I15*M42</f>
        <v>960000</v>
      </c>
      <c r="Y44" s="46">
        <f>J15*C42</f>
        <v>127000</v>
      </c>
      <c r="Z44" s="46">
        <f>J15*D42</f>
        <v>254000</v>
      </c>
      <c r="AA44" s="46">
        <f>J15*E42</f>
        <v>317500</v>
      </c>
      <c r="AB44" s="46">
        <f>J15*F42</f>
        <v>381000</v>
      </c>
      <c r="AC44" s="46">
        <f>J15*G42</f>
        <v>508000</v>
      </c>
      <c r="AD44" s="46">
        <f>J15*H42</f>
        <v>635000</v>
      </c>
      <c r="AE44" s="46">
        <f>J15*I42</f>
        <v>762000</v>
      </c>
      <c r="AF44" s="46">
        <f>J15*J42</f>
        <v>889000</v>
      </c>
      <c r="AG44" s="46">
        <f>J15*K42</f>
        <v>1016000</v>
      </c>
      <c r="AH44" s="46">
        <f>J15*L42</f>
        <v>1143000</v>
      </c>
      <c r="AI44" s="50">
        <f>J15*M42</f>
        <v>1270000</v>
      </c>
    </row>
    <row r="45" spans="1:35" x14ac:dyDescent="0.25">
      <c r="A45" s="44"/>
      <c r="B45" s="56" t="s">
        <v>46</v>
      </c>
      <c r="C45" s="46">
        <f t="shared" ref="C45:M45" si="6">C43-C44</f>
        <v>20000</v>
      </c>
      <c r="D45" s="46">
        <f t="shared" si="6"/>
        <v>40000</v>
      </c>
      <c r="E45" s="46">
        <f t="shared" si="6"/>
        <v>50000</v>
      </c>
      <c r="F45" s="46">
        <f t="shared" si="6"/>
        <v>60000</v>
      </c>
      <c r="G45" s="46">
        <f t="shared" si="6"/>
        <v>80000</v>
      </c>
      <c r="H45" s="46">
        <f t="shared" si="6"/>
        <v>100000</v>
      </c>
      <c r="I45" s="46">
        <f t="shared" si="6"/>
        <v>120000</v>
      </c>
      <c r="J45" s="46">
        <f t="shared" si="6"/>
        <v>140000</v>
      </c>
      <c r="K45" s="46">
        <f t="shared" si="6"/>
        <v>160000</v>
      </c>
      <c r="L45" s="46">
        <f t="shared" si="6"/>
        <v>180000.00000000006</v>
      </c>
      <c r="M45" s="46">
        <f t="shared" si="6"/>
        <v>200000</v>
      </c>
      <c r="N45" s="46">
        <f t="shared" ref="N45:AI45" si="7">N43-N44</f>
        <v>10000</v>
      </c>
      <c r="O45" s="46">
        <f t="shared" si="7"/>
        <v>20000</v>
      </c>
      <c r="P45" s="46">
        <f t="shared" si="7"/>
        <v>25000</v>
      </c>
      <c r="Q45" s="46">
        <f t="shared" si="7"/>
        <v>30000</v>
      </c>
      <c r="R45" s="46">
        <f t="shared" si="7"/>
        <v>40000</v>
      </c>
      <c r="S45" s="46">
        <f t="shared" si="7"/>
        <v>50000</v>
      </c>
      <c r="T45" s="46">
        <f t="shared" si="7"/>
        <v>-46000</v>
      </c>
      <c r="U45" s="46">
        <f t="shared" si="7"/>
        <v>70000</v>
      </c>
      <c r="V45" s="46">
        <f t="shared" si="7"/>
        <v>80000</v>
      </c>
      <c r="W45" s="46">
        <f t="shared" si="7"/>
        <v>90000</v>
      </c>
      <c r="X45" s="46">
        <f t="shared" si="7"/>
        <v>100000</v>
      </c>
      <c r="Y45" s="46">
        <f t="shared" si="7"/>
        <v>23000</v>
      </c>
      <c r="Z45" s="46">
        <f t="shared" si="7"/>
        <v>46000</v>
      </c>
      <c r="AA45" s="46">
        <f t="shared" si="7"/>
        <v>57500</v>
      </c>
      <c r="AB45" s="46">
        <f t="shared" si="7"/>
        <v>69000</v>
      </c>
      <c r="AC45" s="46">
        <f t="shared" si="7"/>
        <v>92000</v>
      </c>
      <c r="AD45" s="46">
        <f t="shared" si="7"/>
        <v>115000</v>
      </c>
      <c r="AE45" s="46">
        <f t="shared" si="7"/>
        <v>138000</v>
      </c>
      <c r="AF45" s="46">
        <f t="shared" si="7"/>
        <v>161000</v>
      </c>
      <c r="AG45" s="46">
        <f t="shared" si="7"/>
        <v>184000</v>
      </c>
      <c r="AH45" s="46">
        <f t="shared" si="7"/>
        <v>207000</v>
      </c>
      <c r="AI45" s="50">
        <f t="shared" si="7"/>
        <v>230000</v>
      </c>
    </row>
    <row r="46" spans="1:35" x14ac:dyDescent="0.25">
      <c r="A46" s="44"/>
      <c r="B46" s="56" t="s">
        <v>4</v>
      </c>
      <c r="C46" s="47">
        <v>105000</v>
      </c>
      <c r="D46" s="47">
        <v>105000</v>
      </c>
      <c r="E46" s="47">
        <v>105000</v>
      </c>
      <c r="F46" s="47">
        <v>105000</v>
      </c>
      <c r="G46" s="47">
        <v>105000</v>
      </c>
      <c r="H46" s="47">
        <v>105000</v>
      </c>
      <c r="I46" s="47">
        <v>105000</v>
      </c>
      <c r="J46" s="47">
        <v>105000</v>
      </c>
      <c r="K46" s="47">
        <v>105000</v>
      </c>
      <c r="L46" s="47">
        <v>105000</v>
      </c>
      <c r="M46" s="47">
        <v>105000</v>
      </c>
      <c r="N46" s="46">
        <f>I14</f>
        <v>105000</v>
      </c>
      <c r="O46" s="46">
        <f>I14</f>
        <v>105000</v>
      </c>
      <c r="P46" s="46">
        <f>J14</f>
        <v>105000</v>
      </c>
      <c r="Q46" s="46">
        <f>I14</f>
        <v>105000</v>
      </c>
      <c r="R46" s="46">
        <f>I14</f>
        <v>105000</v>
      </c>
      <c r="S46" s="46">
        <f>I14</f>
        <v>105000</v>
      </c>
      <c r="T46" s="46">
        <f>I14</f>
        <v>105000</v>
      </c>
      <c r="U46" s="46">
        <f>I14</f>
        <v>105000</v>
      </c>
      <c r="V46" s="46">
        <f>I14</f>
        <v>105000</v>
      </c>
      <c r="W46" s="46">
        <f>I14</f>
        <v>105000</v>
      </c>
      <c r="X46" s="46">
        <f>I14</f>
        <v>105000</v>
      </c>
      <c r="Y46" s="46">
        <f>J14</f>
        <v>105000</v>
      </c>
      <c r="Z46" s="46">
        <f>J14</f>
        <v>105000</v>
      </c>
      <c r="AA46" s="46">
        <f>J14</f>
        <v>105000</v>
      </c>
      <c r="AB46" s="46">
        <f>J14</f>
        <v>105000</v>
      </c>
      <c r="AC46" s="46">
        <f>J14</f>
        <v>105000</v>
      </c>
      <c r="AD46" s="46">
        <f>J14</f>
        <v>105000</v>
      </c>
      <c r="AE46" s="46">
        <f>J14</f>
        <v>105000</v>
      </c>
      <c r="AF46" s="46">
        <f>J14</f>
        <v>105000</v>
      </c>
      <c r="AG46" s="46">
        <f>J14</f>
        <v>105000</v>
      </c>
      <c r="AH46" s="46">
        <f>J14</f>
        <v>105000</v>
      </c>
      <c r="AI46" s="50">
        <f>J14</f>
        <v>105000</v>
      </c>
    </row>
    <row r="47" spans="1:35" x14ac:dyDescent="0.25">
      <c r="A47" s="44"/>
      <c r="B47" s="58" t="s">
        <v>98</v>
      </c>
      <c r="C47" s="76">
        <f>C46+C44</f>
        <v>161000</v>
      </c>
      <c r="D47" s="76">
        <f t="shared" ref="D47" si="8">D46+D44</f>
        <v>217000</v>
      </c>
      <c r="E47" s="76">
        <f t="shared" ref="E47" si="9">E46+E44</f>
        <v>245000</v>
      </c>
      <c r="F47" s="76">
        <f t="shared" ref="F47" si="10">F46+F44</f>
        <v>273000</v>
      </c>
      <c r="G47" s="76">
        <f t="shared" ref="G47" si="11">G46+G44</f>
        <v>329000</v>
      </c>
      <c r="H47" s="76">
        <f t="shared" ref="H47" si="12">H46+H44</f>
        <v>385000</v>
      </c>
      <c r="I47" s="76">
        <f t="shared" ref="I47" si="13">I46+I44</f>
        <v>441000</v>
      </c>
      <c r="J47" s="76">
        <f t="shared" ref="J47" si="14">J46+J44</f>
        <v>497000</v>
      </c>
      <c r="K47" s="76">
        <f t="shared" ref="K47" si="15">K46+K44</f>
        <v>553000</v>
      </c>
      <c r="L47" s="76">
        <f t="shared" ref="L47" si="16">L46+L44</f>
        <v>609000</v>
      </c>
      <c r="M47" s="76">
        <f t="shared" ref="M47" si="17">M46+M44</f>
        <v>665000</v>
      </c>
      <c r="N47" s="76">
        <f t="shared" ref="N47" si="18">N46+N44</f>
        <v>201000</v>
      </c>
      <c r="O47" s="76">
        <f t="shared" ref="O47" si="19">O46+O44</f>
        <v>297000</v>
      </c>
      <c r="P47" s="76">
        <f t="shared" ref="P47" si="20">P46+P44</f>
        <v>345000</v>
      </c>
      <c r="Q47" s="76">
        <f t="shared" ref="Q47" si="21">Q46+Q44</f>
        <v>393000</v>
      </c>
      <c r="R47" s="76">
        <f t="shared" ref="R47" si="22">R46+R44</f>
        <v>489000</v>
      </c>
      <c r="S47" s="76">
        <f t="shared" ref="S47" si="23">S46+S44</f>
        <v>585000</v>
      </c>
      <c r="T47" s="76">
        <f t="shared" ref="T47" si="24">T46+T44</f>
        <v>681000</v>
      </c>
      <c r="U47" s="76">
        <f t="shared" ref="U47" si="25">U46+U44</f>
        <v>777000</v>
      </c>
      <c r="V47" s="76">
        <f t="shared" ref="V47" si="26">V46+V44</f>
        <v>873000</v>
      </c>
      <c r="W47" s="76">
        <f t="shared" ref="W47" si="27">W46+W44</f>
        <v>969000</v>
      </c>
      <c r="X47" s="76">
        <f t="shared" ref="X47" si="28">X46+X44</f>
        <v>1065000</v>
      </c>
      <c r="Y47" s="76">
        <f t="shared" ref="Y47" si="29">Y46+Y44</f>
        <v>232000</v>
      </c>
      <c r="Z47" s="76">
        <f t="shared" ref="Z47" si="30">Z46+Z44</f>
        <v>359000</v>
      </c>
      <c r="AA47" s="76">
        <f t="shared" ref="AA47" si="31">AA46+AA44</f>
        <v>422500</v>
      </c>
      <c r="AB47" s="76">
        <f t="shared" ref="AB47" si="32">AB46+AB44</f>
        <v>486000</v>
      </c>
      <c r="AC47" s="76">
        <f t="shared" ref="AC47" si="33">AC46+AC44</f>
        <v>613000</v>
      </c>
      <c r="AD47" s="76">
        <f t="shared" ref="AD47" si="34">AD46+AD44</f>
        <v>740000</v>
      </c>
      <c r="AE47" s="76">
        <f t="shared" ref="AE47" si="35">AE46+AE44</f>
        <v>867000</v>
      </c>
      <c r="AF47" s="76">
        <f t="shared" ref="AF47" si="36">AF46+AF44</f>
        <v>994000</v>
      </c>
      <c r="AG47" s="76">
        <f t="shared" ref="AG47" si="37">AG46+AG44</f>
        <v>1121000</v>
      </c>
      <c r="AH47" s="76">
        <f t="shared" ref="AH47" si="38">AH46+AH44</f>
        <v>1248000</v>
      </c>
      <c r="AI47" s="76">
        <f t="shared" ref="AI47" si="39">AI46+AI44</f>
        <v>1375000</v>
      </c>
    </row>
    <row r="48" spans="1:35" ht="16.5" thickBot="1" x14ac:dyDescent="0.3">
      <c r="A48" s="44"/>
      <c r="B48" s="57" t="s">
        <v>5</v>
      </c>
      <c r="C48" s="52">
        <f t="shared" ref="C48:M48" si="40">C46-C45</f>
        <v>85000</v>
      </c>
      <c r="D48" s="52">
        <f t="shared" si="40"/>
        <v>65000</v>
      </c>
      <c r="E48" s="52">
        <f t="shared" si="40"/>
        <v>55000</v>
      </c>
      <c r="F48" s="52">
        <f t="shared" si="40"/>
        <v>45000</v>
      </c>
      <c r="G48" s="52">
        <f t="shared" si="40"/>
        <v>25000</v>
      </c>
      <c r="H48" s="52">
        <f t="shared" si="40"/>
        <v>5000</v>
      </c>
      <c r="I48" s="52">
        <f t="shared" si="40"/>
        <v>-15000</v>
      </c>
      <c r="J48" s="52">
        <f t="shared" si="40"/>
        <v>-35000</v>
      </c>
      <c r="K48" s="52">
        <f t="shared" si="40"/>
        <v>-55000</v>
      </c>
      <c r="L48" s="52">
        <f t="shared" si="40"/>
        <v>-75000.000000000058</v>
      </c>
      <c r="M48" s="52">
        <f t="shared" si="40"/>
        <v>-95000</v>
      </c>
      <c r="N48" s="52">
        <f t="shared" ref="N48:AI48" si="41">N46-N45</f>
        <v>95000</v>
      </c>
      <c r="O48" s="52">
        <f t="shared" si="41"/>
        <v>85000</v>
      </c>
      <c r="P48" s="52">
        <f t="shared" si="41"/>
        <v>80000</v>
      </c>
      <c r="Q48" s="52">
        <f t="shared" si="41"/>
        <v>75000</v>
      </c>
      <c r="R48" s="52">
        <f t="shared" si="41"/>
        <v>65000</v>
      </c>
      <c r="S48" s="52">
        <f t="shared" si="41"/>
        <v>55000</v>
      </c>
      <c r="T48" s="52">
        <f t="shared" si="41"/>
        <v>151000</v>
      </c>
      <c r="U48" s="52">
        <f t="shared" si="41"/>
        <v>35000</v>
      </c>
      <c r="V48" s="52">
        <f t="shared" si="41"/>
        <v>25000</v>
      </c>
      <c r="W48" s="52">
        <f t="shared" si="41"/>
        <v>15000</v>
      </c>
      <c r="X48" s="52">
        <f t="shared" si="41"/>
        <v>5000</v>
      </c>
      <c r="Y48" s="52">
        <f t="shared" si="41"/>
        <v>82000</v>
      </c>
      <c r="Z48" s="52">
        <f t="shared" si="41"/>
        <v>59000</v>
      </c>
      <c r="AA48" s="52">
        <f t="shared" si="41"/>
        <v>47500</v>
      </c>
      <c r="AB48" s="52">
        <f t="shared" si="41"/>
        <v>36000</v>
      </c>
      <c r="AC48" s="52">
        <f t="shared" si="41"/>
        <v>13000</v>
      </c>
      <c r="AD48" s="52">
        <f t="shared" si="41"/>
        <v>-10000</v>
      </c>
      <c r="AE48" s="52">
        <f t="shared" si="41"/>
        <v>-33000</v>
      </c>
      <c r="AF48" s="52">
        <f t="shared" si="41"/>
        <v>-56000</v>
      </c>
      <c r="AG48" s="52">
        <f t="shared" si="41"/>
        <v>-79000</v>
      </c>
      <c r="AH48" s="52">
        <f t="shared" si="41"/>
        <v>-102000</v>
      </c>
      <c r="AI48" s="53">
        <f t="shared" si="41"/>
        <v>-125000</v>
      </c>
    </row>
    <row r="49" spans="1:35" x14ac:dyDescent="0.25">
      <c r="A49" s="44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5">
      <c r="A50" s="44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25">
      <c r="A51" s="44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x14ac:dyDescent="0.25">
      <c r="A52" s="44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25">
      <c r="A53" s="44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5">
      <c r="A54" s="44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25">
      <c r="A55" s="44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5">
      <c r="A56" s="44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25">
      <c r="A57" s="44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x14ac:dyDescent="0.25">
      <c r="A58" s="44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25">
      <c r="A59" s="44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x14ac:dyDescent="0.25">
      <c r="A60" s="44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25">
      <c r="A61" s="44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x14ac:dyDescent="0.25">
      <c r="A62" s="44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6.5" thickBot="1" x14ac:dyDescent="0.3">
      <c r="A63" s="44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25">
      <c r="B64" s="106" t="s">
        <v>97</v>
      </c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8" t="s">
        <v>95</v>
      </c>
      <c r="N64" s="109"/>
      <c r="O64" s="109"/>
      <c r="P64" s="109"/>
      <c r="Q64" s="109"/>
      <c r="R64" s="109"/>
      <c r="S64" s="109"/>
      <c r="T64" s="109"/>
      <c r="U64" s="109"/>
      <c r="V64" s="109"/>
      <c r="W64" s="110"/>
      <c r="X64" s="107" t="s">
        <v>96</v>
      </c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11"/>
    </row>
    <row r="65" spans="1:35" x14ac:dyDescent="0.25">
      <c r="A65" s="44"/>
      <c r="B65" s="60" t="s">
        <v>44</v>
      </c>
      <c r="C65" s="59">
        <v>20000</v>
      </c>
      <c r="D65" s="59">
        <v>40000</v>
      </c>
      <c r="E65" s="59">
        <v>50000</v>
      </c>
      <c r="F65" s="59">
        <v>60000</v>
      </c>
      <c r="G65" s="59">
        <v>80000</v>
      </c>
      <c r="H65" s="59">
        <v>100000</v>
      </c>
      <c r="I65" s="59">
        <v>120000</v>
      </c>
      <c r="J65" s="59">
        <v>140000</v>
      </c>
      <c r="K65" s="59">
        <v>160000</v>
      </c>
      <c r="L65" s="59">
        <v>180000</v>
      </c>
      <c r="M65" s="59">
        <v>200000</v>
      </c>
      <c r="N65" s="59">
        <v>20000</v>
      </c>
      <c r="O65" s="59">
        <v>40000</v>
      </c>
      <c r="P65" s="59">
        <v>50000</v>
      </c>
      <c r="Q65" s="59">
        <v>60000</v>
      </c>
      <c r="R65" s="59">
        <v>80000</v>
      </c>
      <c r="S65" s="59">
        <v>100000</v>
      </c>
      <c r="T65" s="59">
        <v>120000</v>
      </c>
      <c r="U65" s="59">
        <v>140000</v>
      </c>
      <c r="V65" s="59">
        <v>160000</v>
      </c>
      <c r="W65" s="59">
        <v>180000</v>
      </c>
      <c r="X65" s="59">
        <v>200000</v>
      </c>
      <c r="Y65" s="59">
        <v>20000</v>
      </c>
      <c r="Z65" s="59">
        <v>40000</v>
      </c>
      <c r="AA65" s="59">
        <v>50000</v>
      </c>
      <c r="AB65" s="59">
        <v>60000</v>
      </c>
      <c r="AC65" s="59">
        <v>80000</v>
      </c>
      <c r="AD65" s="59">
        <v>100000</v>
      </c>
      <c r="AE65" s="59">
        <v>120000</v>
      </c>
      <c r="AF65" s="59">
        <v>140000</v>
      </c>
      <c r="AG65" s="59">
        <v>160000</v>
      </c>
      <c r="AH65" s="59">
        <v>180000</v>
      </c>
      <c r="AI65" s="61">
        <v>200000</v>
      </c>
    </row>
    <row r="66" spans="1:35" x14ac:dyDescent="0.25">
      <c r="B66" s="56" t="s">
        <v>45</v>
      </c>
      <c r="C66" s="46">
        <f>N13*C65</f>
        <v>76000</v>
      </c>
      <c r="D66" s="46">
        <f>N13*D65</f>
        <v>152000</v>
      </c>
      <c r="E66" s="46">
        <f>N13*E65</f>
        <v>190000</v>
      </c>
      <c r="F66" s="46">
        <f>N13*F65</f>
        <v>228000</v>
      </c>
      <c r="G66" s="46">
        <f>N13*G65</f>
        <v>304000</v>
      </c>
      <c r="H66" s="46">
        <f>N13*H65</f>
        <v>380000</v>
      </c>
      <c r="I66" s="46">
        <f>N13*I65</f>
        <v>456000</v>
      </c>
      <c r="J66" s="46">
        <f>N13*J65</f>
        <v>532000</v>
      </c>
      <c r="K66" s="46">
        <f>N13*K65</f>
        <v>608000</v>
      </c>
      <c r="L66" s="46">
        <f>N13*L65</f>
        <v>684000</v>
      </c>
      <c r="M66" s="46">
        <f>N13*M65</f>
        <v>760000</v>
      </c>
      <c r="N66" s="46">
        <f>O13*N65</f>
        <v>106000</v>
      </c>
      <c r="O66" s="46">
        <f>O13*O65</f>
        <v>212000</v>
      </c>
      <c r="P66" s="46">
        <f>O13*P65</f>
        <v>265000</v>
      </c>
      <c r="Q66" s="46">
        <f>O13*Q65</f>
        <v>318000</v>
      </c>
      <c r="R66" s="46">
        <f>O13*R65</f>
        <v>424000</v>
      </c>
      <c r="S66" s="46">
        <f>O13*S65</f>
        <v>530000</v>
      </c>
      <c r="T66" s="46">
        <f>O13*T65</f>
        <v>636000</v>
      </c>
      <c r="U66" s="46">
        <f>O13*U65</f>
        <v>742000</v>
      </c>
      <c r="V66" s="46">
        <f>O13*V65</f>
        <v>848000</v>
      </c>
      <c r="W66" s="46">
        <f>O13*W65</f>
        <v>954000</v>
      </c>
      <c r="X66" s="46">
        <f>O13*X65</f>
        <v>1060000</v>
      </c>
      <c r="Y66" s="46">
        <f>P13*Y65</f>
        <v>150000</v>
      </c>
      <c r="Z66" s="46">
        <f>P13*Z65</f>
        <v>300000</v>
      </c>
      <c r="AA66" s="46">
        <f>P13*AA65</f>
        <v>375000</v>
      </c>
      <c r="AB66" s="46">
        <f>P13*AB65</f>
        <v>450000</v>
      </c>
      <c r="AC66" s="46">
        <f>P13*AC65</f>
        <v>600000</v>
      </c>
      <c r="AD66" s="46">
        <f>P13*AD65</f>
        <v>750000</v>
      </c>
      <c r="AE66" s="46">
        <f>P13*AE65</f>
        <v>900000</v>
      </c>
      <c r="AF66" s="46">
        <f>P13*AF65</f>
        <v>1050000</v>
      </c>
      <c r="AG66" s="46">
        <f>P13*AG65</f>
        <v>1200000</v>
      </c>
      <c r="AH66" s="46">
        <f>P13*AH65</f>
        <v>1350000</v>
      </c>
      <c r="AI66" s="50">
        <f>P13*AI65</f>
        <v>1500000</v>
      </c>
    </row>
    <row r="67" spans="1:35" x14ac:dyDescent="0.25">
      <c r="B67" s="56" t="s">
        <v>99</v>
      </c>
      <c r="C67" s="46">
        <f>N15*C65</f>
        <v>53000</v>
      </c>
      <c r="D67" s="46">
        <f>N15*D65</f>
        <v>106000</v>
      </c>
      <c r="E67" s="46">
        <f>N15*E65</f>
        <v>132500</v>
      </c>
      <c r="F67" s="46">
        <f>N15*F65</f>
        <v>159000</v>
      </c>
      <c r="G67" s="46">
        <f>N15*G65</f>
        <v>212000</v>
      </c>
      <c r="H67" s="46">
        <f>N15*H65</f>
        <v>265000</v>
      </c>
      <c r="I67" s="46">
        <f>N15*I65</f>
        <v>318000</v>
      </c>
      <c r="J67" s="46">
        <f>N15*J65</f>
        <v>371000</v>
      </c>
      <c r="K67" s="46">
        <f>N15*K65</f>
        <v>424000</v>
      </c>
      <c r="L67" s="46">
        <f>N15*L65</f>
        <v>477000</v>
      </c>
      <c r="M67" s="46">
        <f>N15*M65</f>
        <v>530000</v>
      </c>
      <c r="N67" s="46">
        <f>O15*N65</f>
        <v>83000</v>
      </c>
      <c r="O67" s="46">
        <f>O15*O65</f>
        <v>166000</v>
      </c>
      <c r="P67" s="46">
        <f>O15*P65</f>
        <v>207500.00000000003</v>
      </c>
      <c r="Q67" s="46">
        <f>O15*Q65</f>
        <v>249000.00000000003</v>
      </c>
      <c r="R67" s="46">
        <f>O15*R65</f>
        <v>332000</v>
      </c>
      <c r="S67" s="46">
        <f>O15*S65</f>
        <v>415000.00000000006</v>
      </c>
      <c r="T67" s="46">
        <f>O15*T65</f>
        <v>498000.00000000006</v>
      </c>
      <c r="U67" s="46">
        <f>O15*U65</f>
        <v>581000</v>
      </c>
      <c r="V67" s="46">
        <f>O15*V65</f>
        <v>664000</v>
      </c>
      <c r="W67" s="46">
        <f>O15*W65</f>
        <v>747000.00000000012</v>
      </c>
      <c r="X67" s="46">
        <f>O15*X65</f>
        <v>830000.00000000012</v>
      </c>
      <c r="Y67" s="46">
        <f>P15*Y65</f>
        <v>114000</v>
      </c>
      <c r="Z67" s="46">
        <f>P15*Z65</f>
        <v>228000</v>
      </c>
      <c r="AA67" s="46">
        <f>P15*AA65</f>
        <v>285000</v>
      </c>
      <c r="AB67" s="46">
        <f>P15*AB65</f>
        <v>342000</v>
      </c>
      <c r="AC67" s="46">
        <f>P15*AC65</f>
        <v>456000</v>
      </c>
      <c r="AD67" s="46">
        <f>P15*AD65</f>
        <v>570000</v>
      </c>
      <c r="AE67" s="46">
        <f>P15*AE65</f>
        <v>684000</v>
      </c>
      <c r="AF67" s="46">
        <f>P15*AF65</f>
        <v>798000</v>
      </c>
      <c r="AG67" s="46">
        <f>P15*AG65</f>
        <v>912000</v>
      </c>
      <c r="AH67" s="46">
        <f>P15*AH65</f>
        <v>1026000</v>
      </c>
      <c r="AI67" s="50">
        <f>P15*AI65</f>
        <v>1140000</v>
      </c>
    </row>
    <row r="68" spans="1:35" x14ac:dyDescent="0.25">
      <c r="B68" s="56" t="s">
        <v>46</v>
      </c>
      <c r="C68" s="46">
        <f t="shared" ref="C68:L68" si="42">C66-C67</f>
        <v>23000</v>
      </c>
      <c r="D68" s="46">
        <f t="shared" si="42"/>
        <v>46000</v>
      </c>
      <c r="E68" s="46">
        <f t="shared" si="42"/>
        <v>57500</v>
      </c>
      <c r="F68" s="46">
        <f t="shared" si="42"/>
        <v>69000</v>
      </c>
      <c r="G68" s="46">
        <f t="shared" si="42"/>
        <v>92000</v>
      </c>
      <c r="H68" s="46">
        <f t="shared" si="42"/>
        <v>115000</v>
      </c>
      <c r="I68" s="46">
        <f t="shared" si="42"/>
        <v>138000</v>
      </c>
      <c r="J68" s="46">
        <f t="shared" si="42"/>
        <v>161000</v>
      </c>
      <c r="K68" s="46">
        <f t="shared" si="42"/>
        <v>184000</v>
      </c>
      <c r="L68" s="46">
        <f t="shared" si="42"/>
        <v>207000</v>
      </c>
      <c r="M68" s="47">
        <f>M66-M67</f>
        <v>230000</v>
      </c>
      <c r="N68" s="46">
        <f t="shared" ref="N68:V68" si="43">N66-N67</f>
        <v>23000</v>
      </c>
      <c r="O68" s="46">
        <f t="shared" si="43"/>
        <v>46000</v>
      </c>
      <c r="P68" s="46">
        <f t="shared" si="43"/>
        <v>57499.999999999971</v>
      </c>
      <c r="Q68" s="46">
        <f t="shared" si="43"/>
        <v>68999.999999999971</v>
      </c>
      <c r="R68" s="46">
        <f t="shared" si="43"/>
        <v>92000</v>
      </c>
      <c r="S68" s="46">
        <f t="shared" si="43"/>
        <v>114999.99999999994</v>
      </c>
      <c r="T68" s="46">
        <f t="shared" si="43"/>
        <v>137999.99999999994</v>
      </c>
      <c r="U68" s="46">
        <f>U66-U67</f>
        <v>161000</v>
      </c>
      <c r="V68" s="46">
        <f t="shared" si="43"/>
        <v>184000</v>
      </c>
      <c r="W68" s="46">
        <f>W66-W67</f>
        <v>206999.99999999988</v>
      </c>
      <c r="X68" s="47">
        <f>X66-X67</f>
        <v>229999.99999999988</v>
      </c>
      <c r="Y68" s="46">
        <f t="shared" ref="Y68:AH68" si="44">Y66-Y67</f>
        <v>36000</v>
      </c>
      <c r="Z68" s="46">
        <f t="shared" si="44"/>
        <v>72000</v>
      </c>
      <c r="AA68" s="46">
        <f t="shared" si="44"/>
        <v>90000</v>
      </c>
      <c r="AB68" s="46">
        <f t="shared" si="44"/>
        <v>108000</v>
      </c>
      <c r="AC68" s="46">
        <f t="shared" si="44"/>
        <v>144000</v>
      </c>
      <c r="AD68" s="46">
        <f t="shared" si="44"/>
        <v>180000</v>
      </c>
      <c r="AE68" s="46">
        <f t="shared" si="44"/>
        <v>216000</v>
      </c>
      <c r="AF68" s="46">
        <f t="shared" si="44"/>
        <v>252000</v>
      </c>
      <c r="AG68" s="46">
        <f t="shared" si="44"/>
        <v>288000</v>
      </c>
      <c r="AH68" s="46">
        <f t="shared" si="44"/>
        <v>324000</v>
      </c>
      <c r="AI68" s="54">
        <f>AI66-AI67</f>
        <v>360000</v>
      </c>
    </row>
    <row r="69" spans="1:35" x14ac:dyDescent="0.25">
      <c r="B69" s="56" t="s">
        <v>4</v>
      </c>
      <c r="C69" s="47">
        <v>125000</v>
      </c>
      <c r="D69" s="47">
        <v>125000</v>
      </c>
      <c r="E69" s="47">
        <v>125000</v>
      </c>
      <c r="F69" s="47">
        <v>125000</v>
      </c>
      <c r="G69" s="47">
        <v>125000</v>
      </c>
      <c r="H69" s="47">
        <v>125000</v>
      </c>
      <c r="I69" s="47">
        <v>125000</v>
      </c>
      <c r="J69" s="47">
        <v>125000</v>
      </c>
      <c r="K69" s="47">
        <v>125000</v>
      </c>
      <c r="L69" s="47">
        <v>125000</v>
      </c>
      <c r="M69" s="47">
        <v>125000</v>
      </c>
      <c r="N69" s="47">
        <v>125000</v>
      </c>
      <c r="O69" s="47">
        <v>125000</v>
      </c>
      <c r="P69" s="47">
        <v>125000</v>
      </c>
      <c r="Q69" s="47">
        <v>125000</v>
      </c>
      <c r="R69" s="47">
        <v>125000</v>
      </c>
      <c r="S69" s="47">
        <v>125000</v>
      </c>
      <c r="T69" s="47">
        <v>125000</v>
      </c>
      <c r="U69" s="47">
        <v>125000</v>
      </c>
      <c r="V69" s="47">
        <v>125000</v>
      </c>
      <c r="W69" s="47">
        <v>125000</v>
      </c>
      <c r="X69" s="47">
        <v>125000</v>
      </c>
      <c r="Y69" s="47">
        <v>125000</v>
      </c>
      <c r="Z69" s="47">
        <v>125000</v>
      </c>
      <c r="AA69" s="47">
        <v>125000</v>
      </c>
      <c r="AB69" s="47">
        <v>125000</v>
      </c>
      <c r="AC69" s="47">
        <v>125000</v>
      </c>
      <c r="AD69" s="47">
        <v>125000</v>
      </c>
      <c r="AE69" s="47">
        <v>125000</v>
      </c>
      <c r="AF69" s="47">
        <v>125000</v>
      </c>
      <c r="AG69" s="47">
        <v>125000</v>
      </c>
      <c r="AH69" s="47">
        <v>125000</v>
      </c>
      <c r="AI69" s="54">
        <v>125000</v>
      </c>
    </row>
    <row r="70" spans="1:35" x14ac:dyDescent="0.25">
      <c r="A70" s="44"/>
      <c r="B70" s="58" t="s">
        <v>98</v>
      </c>
      <c r="C70" s="76">
        <f>C69+C67</f>
        <v>178000</v>
      </c>
      <c r="D70" s="76">
        <f t="shared" ref="D70" si="45">D69+D67</f>
        <v>231000</v>
      </c>
      <c r="E70" s="76">
        <f t="shared" ref="E70" si="46">E69+E67</f>
        <v>257500</v>
      </c>
      <c r="F70" s="76">
        <f t="shared" ref="F70" si="47">F69+F67</f>
        <v>284000</v>
      </c>
      <c r="G70" s="76">
        <f t="shared" ref="G70" si="48">G69+G67</f>
        <v>337000</v>
      </c>
      <c r="H70" s="76">
        <f t="shared" ref="H70" si="49">H69+H67</f>
        <v>390000</v>
      </c>
      <c r="I70" s="76">
        <f t="shared" ref="I70" si="50">I69+I67</f>
        <v>443000</v>
      </c>
      <c r="J70" s="76">
        <f t="shared" ref="J70" si="51">J69+J67</f>
        <v>496000</v>
      </c>
      <c r="K70" s="76">
        <f t="shared" ref="K70" si="52">K69+K67</f>
        <v>549000</v>
      </c>
      <c r="L70" s="76">
        <f t="shared" ref="L70" si="53">L69+L67</f>
        <v>602000</v>
      </c>
      <c r="M70" s="76">
        <f t="shared" ref="M70" si="54">M69+M67</f>
        <v>655000</v>
      </c>
      <c r="N70" s="76">
        <f t="shared" ref="N70" si="55">N69+N67</f>
        <v>208000</v>
      </c>
      <c r="O70" s="76">
        <f t="shared" ref="O70" si="56">O69+O67</f>
        <v>291000</v>
      </c>
      <c r="P70" s="76">
        <f t="shared" ref="P70" si="57">P69+P67</f>
        <v>332500</v>
      </c>
      <c r="Q70" s="76">
        <f t="shared" ref="Q70" si="58">Q69+Q67</f>
        <v>374000</v>
      </c>
      <c r="R70" s="76">
        <f t="shared" ref="R70" si="59">R69+R67</f>
        <v>457000</v>
      </c>
      <c r="S70" s="76">
        <f t="shared" ref="S70" si="60">S69+S67</f>
        <v>540000</v>
      </c>
      <c r="T70" s="76">
        <f t="shared" ref="T70" si="61">T69+T67</f>
        <v>623000</v>
      </c>
      <c r="U70" s="76">
        <f t="shared" ref="U70" si="62">U69+U67</f>
        <v>706000</v>
      </c>
      <c r="V70" s="76">
        <f t="shared" ref="V70" si="63">V69+V67</f>
        <v>789000</v>
      </c>
      <c r="W70" s="76">
        <f t="shared" ref="W70" si="64">W69+W67</f>
        <v>872000.00000000012</v>
      </c>
      <c r="X70" s="76">
        <f t="shared" ref="X70" si="65">X69+X67</f>
        <v>955000.00000000012</v>
      </c>
      <c r="Y70" s="76">
        <f t="shared" ref="Y70" si="66">Y69+Y67</f>
        <v>239000</v>
      </c>
      <c r="Z70" s="76">
        <f t="shared" ref="Z70" si="67">Z69+Z67</f>
        <v>353000</v>
      </c>
      <c r="AA70" s="76">
        <f t="shared" ref="AA70" si="68">AA69+AA67</f>
        <v>410000</v>
      </c>
      <c r="AB70" s="76">
        <f t="shared" ref="AB70" si="69">AB69+AB67</f>
        <v>467000</v>
      </c>
      <c r="AC70" s="76">
        <f t="shared" ref="AC70" si="70">AC69+AC67</f>
        <v>581000</v>
      </c>
      <c r="AD70" s="76">
        <f t="shared" ref="AD70" si="71">AD69+AD67</f>
        <v>695000</v>
      </c>
      <c r="AE70" s="76">
        <f t="shared" ref="AE70" si="72">AE69+AE67</f>
        <v>809000</v>
      </c>
      <c r="AF70" s="76">
        <f t="shared" ref="AF70" si="73">AF69+AF67</f>
        <v>923000</v>
      </c>
      <c r="AG70" s="76">
        <f t="shared" ref="AG70" si="74">AG69+AG67</f>
        <v>1037000</v>
      </c>
      <c r="AH70" s="76">
        <f t="shared" ref="AH70" si="75">AH69+AH67</f>
        <v>1151000</v>
      </c>
      <c r="AI70" s="76">
        <f t="shared" ref="AI70" si="76">AI69+AI67</f>
        <v>1265000</v>
      </c>
    </row>
    <row r="71" spans="1:35" ht="16.5" thickBot="1" x14ac:dyDescent="0.3">
      <c r="B71" s="57" t="s">
        <v>5</v>
      </c>
      <c r="C71" s="52">
        <f t="shared" ref="C71:M71" si="77">C69-C68</f>
        <v>102000</v>
      </c>
      <c r="D71" s="52">
        <f t="shared" si="77"/>
        <v>79000</v>
      </c>
      <c r="E71" s="52">
        <f t="shared" si="77"/>
        <v>67500</v>
      </c>
      <c r="F71" s="52">
        <f t="shared" si="77"/>
        <v>56000</v>
      </c>
      <c r="G71" s="52">
        <f t="shared" si="77"/>
        <v>33000</v>
      </c>
      <c r="H71" s="52">
        <f t="shared" si="77"/>
        <v>10000</v>
      </c>
      <c r="I71" s="52">
        <f t="shared" si="77"/>
        <v>-13000</v>
      </c>
      <c r="J71" s="52">
        <f t="shared" si="77"/>
        <v>-36000</v>
      </c>
      <c r="K71" s="52">
        <f t="shared" si="77"/>
        <v>-59000</v>
      </c>
      <c r="L71" s="52">
        <f t="shared" si="77"/>
        <v>-82000</v>
      </c>
      <c r="M71" s="52">
        <f t="shared" si="77"/>
        <v>-105000</v>
      </c>
      <c r="N71" s="52">
        <f t="shared" ref="N71:W71" si="78">N69-N68</f>
        <v>102000</v>
      </c>
      <c r="O71" s="52">
        <f t="shared" si="78"/>
        <v>79000</v>
      </c>
      <c r="P71" s="52">
        <f t="shared" si="78"/>
        <v>67500.000000000029</v>
      </c>
      <c r="Q71" s="52">
        <f t="shared" si="78"/>
        <v>56000.000000000029</v>
      </c>
      <c r="R71" s="52">
        <f t="shared" si="78"/>
        <v>33000</v>
      </c>
      <c r="S71" s="52">
        <f t="shared" si="78"/>
        <v>10000.000000000058</v>
      </c>
      <c r="T71" s="52">
        <f t="shared" si="78"/>
        <v>-12999.999999999942</v>
      </c>
      <c r="U71" s="52">
        <f t="shared" si="78"/>
        <v>-36000</v>
      </c>
      <c r="V71" s="52">
        <f t="shared" si="78"/>
        <v>-59000</v>
      </c>
      <c r="W71" s="52">
        <f t="shared" si="78"/>
        <v>-81999.999999999884</v>
      </c>
      <c r="X71" s="52">
        <f>X69-X68</f>
        <v>-104999.99999999988</v>
      </c>
      <c r="Y71" s="52">
        <f t="shared" ref="Y71:AH71" si="79">Y69-Y68</f>
        <v>89000</v>
      </c>
      <c r="Z71" s="52">
        <f t="shared" si="79"/>
        <v>53000</v>
      </c>
      <c r="AA71" s="52">
        <f t="shared" si="79"/>
        <v>35000</v>
      </c>
      <c r="AB71" s="52">
        <f t="shared" si="79"/>
        <v>17000</v>
      </c>
      <c r="AC71" s="52">
        <f t="shared" si="79"/>
        <v>-19000</v>
      </c>
      <c r="AD71" s="52">
        <f t="shared" si="79"/>
        <v>-55000</v>
      </c>
      <c r="AE71" s="52">
        <f t="shared" si="79"/>
        <v>-91000</v>
      </c>
      <c r="AF71" s="52">
        <f t="shared" si="79"/>
        <v>-127000</v>
      </c>
      <c r="AG71" s="52">
        <f t="shared" si="79"/>
        <v>-163000</v>
      </c>
      <c r="AH71" s="52">
        <f t="shared" si="79"/>
        <v>-199000</v>
      </c>
      <c r="AI71" s="53">
        <f>AI69-AI68</f>
        <v>-235000</v>
      </c>
    </row>
    <row r="76" spans="1:35" x14ac:dyDescent="0.25">
      <c r="B76">
        <v>0</v>
      </c>
    </row>
  </sheetData>
  <mergeCells count="9">
    <mergeCell ref="B64:L64"/>
    <mergeCell ref="M64:W64"/>
    <mergeCell ref="X64:AI64"/>
    <mergeCell ref="B18:M18"/>
    <mergeCell ref="N18:X18"/>
    <mergeCell ref="Y18:AI18"/>
    <mergeCell ref="B41:M41"/>
    <mergeCell ref="N41:X41"/>
    <mergeCell ref="Y41:AI41"/>
  </mergeCells>
  <pageMargins left="0.25" right="0.25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3"/>
  <sheetViews>
    <sheetView topLeftCell="A23" workbookViewId="0">
      <selection activeCell="A47" sqref="A47"/>
    </sheetView>
  </sheetViews>
  <sheetFormatPr baseColWidth="10" defaultRowHeight="15.75" x14ac:dyDescent="0.25"/>
  <cols>
    <col min="1" max="22" width="12.625" customWidth="1"/>
  </cols>
  <sheetData>
    <row r="2" spans="2:23" x14ac:dyDescent="0.25">
      <c r="B2" s="6" t="s">
        <v>57</v>
      </c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3" x14ac:dyDescent="0.25">
      <c r="B3" s="8"/>
      <c r="C3" s="8"/>
      <c r="D3" s="8"/>
      <c r="E3" s="8"/>
      <c r="F3" s="8"/>
      <c r="G3" s="8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pans="2:23" x14ac:dyDescent="0.25">
      <c r="B4" s="6" t="s">
        <v>58</v>
      </c>
      <c r="C4" s="6"/>
      <c r="D4" s="6"/>
      <c r="E4" s="6"/>
      <c r="F4" s="6"/>
      <c r="G4" s="10"/>
      <c r="H4" s="10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2:23" ht="16.5" thickBot="1" x14ac:dyDescent="0.3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spans="2:23" ht="16.5" thickBot="1" x14ac:dyDescent="0.3">
      <c r="B7" s="128" t="s">
        <v>59</v>
      </c>
      <c r="C7" s="129"/>
      <c r="D7" s="11" t="s">
        <v>60</v>
      </c>
      <c r="E7" s="11" t="s">
        <v>61</v>
      </c>
      <c r="F7" s="12" t="s">
        <v>55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2:23" x14ac:dyDescent="0.25">
      <c r="B8" s="130" t="s">
        <v>62</v>
      </c>
      <c r="C8" s="131"/>
      <c r="D8" s="13">
        <v>3.8</v>
      </c>
      <c r="E8" s="13">
        <v>5.3</v>
      </c>
      <c r="F8" s="14">
        <v>7.5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2:23" x14ac:dyDescent="0.25">
      <c r="B9" s="132" t="s">
        <v>63</v>
      </c>
      <c r="C9" s="133"/>
      <c r="D9" s="3">
        <v>2.75</v>
      </c>
      <c r="E9" s="3">
        <v>4.5</v>
      </c>
      <c r="F9" s="15">
        <v>6.1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2:23" x14ac:dyDescent="0.25">
      <c r="B10" s="132" t="s">
        <v>64</v>
      </c>
      <c r="C10" s="133"/>
      <c r="D10" s="3">
        <v>85000</v>
      </c>
      <c r="E10" s="3">
        <v>85000</v>
      </c>
      <c r="F10" s="3">
        <v>85000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2:23" ht="16.5" thickBot="1" x14ac:dyDescent="0.3">
      <c r="B11" s="134" t="s">
        <v>65</v>
      </c>
      <c r="C11" s="135"/>
      <c r="D11" s="16">
        <v>0.35</v>
      </c>
      <c r="E11" s="16">
        <v>0.25</v>
      </c>
      <c r="F11" s="17">
        <v>0.4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2:23" ht="16.5" thickBot="1" x14ac:dyDescent="0.3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2:23" ht="16.5" thickBot="1" x14ac:dyDescent="0.3">
      <c r="B13" s="136" t="s">
        <v>66</v>
      </c>
      <c r="C13" s="137"/>
      <c r="D13" s="18" t="s">
        <v>60</v>
      </c>
      <c r="E13" s="18" t="s">
        <v>54</v>
      </c>
      <c r="F13" s="18" t="s">
        <v>55</v>
      </c>
      <c r="G13" s="19" t="s">
        <v>67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2:23" x14ac:dyDescent="0.25">
      <c r="B14" s="126" t="s">
        <v>62</v>
      </c>
      <c r="C14" s="127"/>
      <c r="D14" s="13">
        <v>3.8</v>
      </c>
      <c r="E14" s="13">
        <v>5.3</v>
      </c>
      <c r="F14" s="13">
        <v>7.5</v>
      </c>
      <c r="G14" s="14">
        <v>6.5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2:23" x14ac:dyDescent="0.25">
      <c r="B15" s="138" t="s">
        <v>63</v>
      </c>
      <c r="C15" s="139"/>
      <c r="D15" s="3">
        <v>2.8</v>
      </c>
      <c r="E15" s="3">
        <v>4.8</v>
      </c>
      <c r="F15" s="3">
        <v>6.35</v>
      </c>
      <c r="G15" s="15">
        <v>4.5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2:23" x14ac:dyDescent="0.25">
      <c r="B16" s="138" t="s">
        <v>64</v>
      </c>
      <c r="C16" s="139"/>
      <c r="D16" s="3">
        <v>105000</v>
      </c>
      <c r="E16" s="3">
        <v>105000</v>
      </c>
      <c r="F16" s="3">
        <v>105000</v>
      </c>
      <c r="G16" s="3">
        <v>105000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3" ht="16.5" thickBot="1" x14ac:dyDescent="0.3">
      <c r="B17" s="140" t="s">
        <v>65</v>
      </c>
      <c r="C17" s="141"/>
      <c r="D17" s="16">
        <v>0.28000000000000003</v>
      </c>
      <c r="E17" s="16">
        <v>0.31</v>
      </c>
      <c r="F17" s="16">
        <v>0.17</v>
      </c>
      <c r="G17" s="17">
        <v>0.24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2:23" ht="16.5" thickBot="1" x14ac:dyDescent="0.3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3" ht="16.5" thickBot="1" x14ac:dyDescent="0.3">
      <c r="B19" s="142" t="s">
        <v>68</v>
      </c>
      <c r="C19" s="143"/>
      <c r="D19" s="20" t="s">
        <v>60</v>
      </c>
      <c r="E19" s="20" t="s">
        <v>54</v>
      </c>
      <c r="F19" s="20" t="s">
        <v>55</v>
      </c>
      <c r="G19" s="20" t="s">
        <v>67</v>
      </c>
      <c r="H19" s="21" t="s">
        <v>69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2:23" x14ac:dyDescent="0.25">
      <c r="B20" s="126" t="s">
        <v>62</v>
      </c>
      <c r="C20" s="127"/>
      <c r="D20" s="13">
        <v>3.8</v>
      </c>
      <c r="E20" s="13">
        <v>5.3</v>
      </c>
      <c r="F20" s="13">
        <v>7.5</v>
      </c>
      <c r="G20" s="13">
        <v>4.5</v>
      </c>
      <c r="H20" s="14">
        <v>5.3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2:23" x14ac:dyDescent="0.25">
      <c r="B21" s="138" t="s">
        <v>63</v>
      </c>
      <c r="C21" s="139"/>
      <c r="D21" s="3">
        <v>2.65</v>
      </c>
      <c r="E21" s="3">
        <v>4.1500000000000004</v>
      </c>
      <c r="F21" s="3">
        <v>5.7</v>
      </c>
      <c r="G21" s="3">
        <v>3.9</v>
      </c>
      <c r="H21" s="15">
        <v>4.5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2:23" x14ac:dyDescent="0.25">
      <c r="B22" s="138" t="s">
        <v>64</v>
      </c>
      <c r="C22" s="139"/>
      <c r="D22" s="3">
        <v>125000</v>
      </c>
      <c r="E22" s="3">
        <v>125000</v>
      </c>
      <c r="F22" s="3">
        <v>125000</v>
      </c>
      <c r="G22" s="3">
        <v>125000</v>
      </c>
      <c r="H22" s="3">
        <v>125000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2:23" ht="16.5" thickBot="1" x14ac:dyDescent="0.3">
      <c r="B23" s="140" t="s">
        <v>65</v>
      </c>
      <c r="C23" s="141"/>
      <c r="D23" s="16">
        <v>0.16</v>
      </c>
      <c r="E23" s="16">
        <v>0.21</v>
      </c>
      <c r="F23" s="16">
        <v>0.31</v>
      </c>
      <c r="G23" s="16">
        <v>0.17</v>
      </c>
      <c r="H23" s="17">
        <v>0.15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2:23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2:23" ht="16.5" thickBot="1" x14ac:dyDescent="0.3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2:23" ht="16.5" thickBot="1" x14ac:dyDescent="0.3">
      <c r="B26" s="144" t="s">
        <v>70</v>
      </c>
      <c r="C26" s="145"/>
      <c r="D26" s="145"/>
      <c r="E26" s="14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2:23" ht="16.5" thickBot="1" x14ac:dyDescent="0.3">
      <c r="B27" s="9"/>
      <c r="C27" s="9"/>
      <c r="D27" s="9"/>
      <c r="E27" s="9"/>
      <c r="F27" s="9"/>
      <c r="G27" s="9"/>
      <c r="H27" s="9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2:23" ht="16.5" thickBot="1" x14ac:dyDescent="0.3">
      <c r="B28" s="147"/>
      <c r="C28" s="148"/>
      <c r="D28" s="148"/>
      <c r="E28" s="148"/>
      <c r="F28" s="128" t="s">
        <v>59</v>
      </c>
      <c r="G28" s="164"/>
      <c r="H28" s="129"/>
      <c r="I28" s="7"/>
      <c r="J28" s="155" t="s">
        <v>66</v>
      </c>
      <c r="K28" s="156"/>
      <c r="L28" s="156"/>
      <c r="M28" s="157"/>
      <c r="N28" s="7"/>
      <c r="O28" s="158" t="s">
        <v>68</v>
      </c>
      <c r="P28" s="159"/>
      <c r="Q28" s="159"/>
      <c r="R28" s="159"/>
      <c r="S28" s="160"/>
      <c r="T28" s="9"/>
      <c r="U28" s="9"/>
      <c r="V28" s="9"/>
      <c r="W28" s="9"/>
    </row>
    <row r="29" spans="2:23" ht="16.5" thickBot="1" x14ac:dyDescent="0.3">
      <c r="B29" s="149"/>
      <c r="C29" s="150"/>
      <c r="D29" s="150"/>
      <c r="E29" s="150"/>
      <c r="F29" s="22" t="s">
        <v>60</v>
      </c>
      <c r="G29" s="23" t="s">
        <v>54</v>
      </c>
      <c r="H29" s="24" t="s">
        <v>55</v>
      </c>
      <c r="I29" s="7"/>
      <c r="J29" s="22" t="s">
        <v>60</v>
      </c>
      <c r="K29" s="23" t="s">
        <v>54</v>
      </c>
      <c r="L29" s="23" t="s">
        <v>55</v>
      </c>
      <c r="M29" s="24" t="s">
        <v>67</v>
      </c>
      <c r="N29" s="7"/>
      <c r="O29" s="22" t="s">
        <v>60</v>
      </c>
      <c r="P29" s="23" t="s">
        <v>54</v>
      </c>
      <c r="Q29" s="23" t="s">
        <v>55</v>
      </c>
      <c r="R29" s="23" t="s">
        <v>67</v>
      </c>
      <c r="S29" s="24" t="s">
        <v>69</v>
      </c>
      <c r="T29" s="9"/>
      <c r="U29" s="9"/>
      <c r="V29" s="9"/>
      <c r="W29" s="9"/>
    </row>
    <row r="30" spans="2:23" x14ac:dyDescent="0.25">
      <c r="B30" s="126" t="s">
        <v>71</v>
      </c>
      <c r="C30" s="161"/>
      <c r="D30" s="161"/>
      <c r="E30" s="161"/>
      <c r="F30" s="25">
        <f>D8-D9</f>
        <v>1.0499999999999998</v>
      </c>
      <c r="G30" s="3">
        <f>E8-E9</f>
        <v>0.79999999999999982</v>
      </c>
      <c r="H30" s="15">
        <f>F8-F9</f>
        <v>1.4000000000000004</v>
      </c>
      <c r="I30" s="26"/>
      <c r="J30" s="25">
        <f>D14-D15</f>
        <v>1</v>
      </c>
      <c r="K30" s="3">
        <f>E14-E15</f>
        <v>0.5</v>
      </c>
      <c r="L30" s="3">
        <f>F14-F15</f>
        <v>1.1500000000000004</v>
      </c>
      <c r="M30" s="15">
        <f>G14-G15</f>
        <v>2</v>
      </c>
      <c r="N30" s="26"/>
      <c r="O30" s="25">
        <f>D20-D21</f>
        <v>1.1499999999999999</v>
      </c>
      <c r="P30" s="3">
        <f>E20-E21</f>
        <v>1.1499999999999995</v>
      </c>
      <c r="Q30" s="3">
        <f>F20-F21</f>
        <v>1.7999999999999998</v>
      </c>
      <c r="R30" s="3">
        <f>G20-G21</f>
        <v>0.60000000000000009</v>
      </c>
      <c r="S30" s="15">
        <f>H20-H21</f>
        <v>0.79999999999999982</v>
      </c>
      <c r="T30" s="9"/>
      <c r="U30" s="9"/>
      <c r="V30" s="9"/>
      <c r="W30" s="9"/>
    </row>
    <row r="31" spans="2:23" x14ac:dyDescent="0.25">
      <c r="B31" s="138" t="s">
        <v>72</v>
      </c>
      <c r="C31" s="162"/>
      <c r="D31" s="162"/>
      <c r="E31" s="162"/>
      <c r="F31" s="25">
        <f>F30*D11</f>
        <v>0.36749999999999994</v>
      </c>
      <c r="G31" s="3">
        <f>G30*E11</f>
        <v>0.19999999999999996</v>
      </c>
      <c r="H31" s="15">
        <f>H30*F11</f>
        <v>0.56000000000000016</v>
      </c>
      <c r="I31" s="26"/>
      <c r="J31" s="25">
        <f>J30*D17</f>
        <v>0.28000000000000003</v>
      </c>
      <c r="K31" s="3">
        <f>K30*E17</f>
        <v>0.155</v>
      </c>
      <c r="L31" s="3">
        <f>L30*F17</f>
        <v>0.19550000000000006</v>
      </c>
      <c r="M31" s="15">
        <f>M30*G17</f>
        <v>0.48</v>
      </c>
      <c r="N31" s="26"/>
      <c r="O31" s="25">
        <f>O30*D23</f>
        <v>0.184</v>
      </c>
      <c r="P31" s="3">
        <f>P30*E23</f>
        <v>0.24149999999999988</v>
      </c>
      <c r="Q31" s="3">
        <f>Q30*F23</f>
        <v>0.55799999999999994</v>
      </c>
      <c r="R31" s="3">
        <f>R30*G23</f>
        <v>0.10200000000000002</v>
      </c>
      <c r="S31" s="15">
        <f>S30*H23</f>
        <v>0.11999999999999997</v>
      </c>
      <c r="T31" s="9"/>
      <c r="U31" s="9"/>
      <c r="V31" s="9"/>
      <c r="W31" s="9"/>
    </row>
    <row r="32" spans="2:23" ht="16.5" thickBot="1" x14ac:dyDescent="0.3">
      <c r="B32" s="140" t="s">
        <v>73</v>
      </c>
      <c r="C32" s="163"/>
      <c r="D32" s="163"/>
      <c r="E32" s="163"/>
      <c r="F32" s="27">
        <f>G32</f>
        <v>1.1274999999999999</v>
      </c>
      <c r="G32" s="28">
        <f>F31+G31+H31</f>
        <v>1.1274999999999999</v>
      </c>
      <c r="H32" s="29">
        <f>G32</f>
        <v>1.1274999999999999</v>
      </c>
      <c r="I32" s="26"/>
      <c r="J32" s="27">
        <f>L32</f>
        <v>1.1105</v>
      </c>
      <c r="K32" s="28">
        <f>L32</f>
        <v>1.1105</v>
      </c>
      <c r="L32" s="28">
        <f>J31+K31+L31+M31</f>
        <v>1.1105</v>
      </c>
      <c r="M32" s="29">
        <f>L32</f>
        <v>1.1105</v>
      </c>
      <c r="N32" s="26"/>
      <c r="O32" s="28">
        <f>P32</f>
        <v>1.2054999999999998</v>
      </c>
      <c r="P32" s="28">
        <f>Q32</f>
        <v>1.2054999999999998</v>
      </c>
      <c r="Q32" s="28">
        <f>O31+P31+Q31+R31+S31</f>
        <v>1.2054999999999998</v>
      </c>
      <c r="R32" s="28">
        <f>P32</f>
        <v>1.2054999999999998</v>
      </c>
      <c r="S32" s="28">
        <f>Q32</f>
        <v>1.2054999999999998</v>
      </c>
      <c r="T32" s="9"/>
      <c r="U32" s="9"/>
      <c r="V32" s="9"/>
      <c r="W32" s="9"/>
    </row>
    <row r="33" spans="2:23" ht="16.5" thickBot="1" x14ac:dyDescent="0.3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2:23" ht="16.5" thickBot="1" x14ac:dyDescent="0.3">
      <c r="B34" s="144" t="s">
        <v>74</v>
      </c>
      <c r="C34" s="145"/>
      <c r="D34" s="145"/>
      <c r="E34" s="145"/>
      <c r="F34" s="146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2:23" ht="16.5" thickBot="1" x14ac:dyDescent="0.3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2:23" ht="16.5" thickBot="1" x14ac:dyDescent="0.3">
      <c r="B36" s="30" t="s">
        <v>59</v>
      </c>
      <c r="C36" s="9"/>
      <c r="D36" s="31" t="s">
        <v>66</v>
      </c>
      <c r="E36" s="9"/>
      <c r="F36" s="32" t="s">
        <v>68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2:23" ht="16.5" thickBot="1" x14ac:dyDescent="0.3">
      <c r="B37" s="33">
        <f>E10/G32</f>
        <v>75388.026607538806</v>
      </c>
      <c r="C37" s="4"/>
      <c r="D37" s="34">
        <f>F16/L32</f>
        <v>94552.00360198108</v>
      </c>
      <c r="E37" s="4"/>
      <c r="F37" s="35">
        <f>F22/Q32</f>
        <v>103691.41435089176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2:23" ht="16.5" thickBot="1" x14ac:dyDescent="0.3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2:23" ht="16.5" thickBot="1" x14ac:dyDescent="0.3">
      <c r="B39" s="144" t="s">
        <v>75</v>
      </c>
      <c r="C39" s="145"/>
      <c r="D39" s="145"/>
      <c r="E39" s="14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2:23" ht="16.5" thickBot="1" x14ac:dyDescent="0.3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2:23" ht="16.5" thickBot="1" x14ac:dyDescent="0.3">
      <c r="B41" s="151" t="s">
        <v>59</v>
      </c>
      <c r="C41" s="152"/>
      <c r="D41" s="9"/>
      <c r="E41" s="153" t="s">
        <v>66</v>
      </c>
      <c r="F41" s="154"/>
      <c r="G41" s="9"/>
      <c r="H41" s="165" t="s">
        <v>68</v>
      </c>
      <c r="I41" s="166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2:23" x14ac:dyDescent="0.25">
      <c r="B42" s="36"/>
      <c r="C42" s="14"/>
      <c r="D42" s="9"/>
      <c r="E42" s="36"/>
      <c r="F42" s="14"/>
      <c r="G42" s="9"/>
      <c r="H42" s="36"/>
      <c r="I42" s="1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2:23" x14ac:dyDescent="0.25">
      <c r="B43" s="25" t="s">
        <v>60</v>
      </c>
      <c r="C43" s="15">
        <f>B37*D11</f>
        <v>26385.809312638579</v>
      </c>
      <c r="D43" s="9"/>
      <c r="E43" s="25" t="s">
        <v>60</v>
      </c>
      <c r="F43" s="15">
        <f>D37*D17</f>
        <v>26474.561008554705</v>
      </c>
      <c r="G43" s="9"/>
      <c r="H43" s="25" t="s">
        <v>60</v>
      </c>
      <c r="I43" s="15">
        <f>F37*D23</f>
        <v>16590.626296142684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2:23" x14ac:dyDescent="0.25">
      <c r="B44" s="25" t="s">
        <v>54</v>
      </c>
      <c r="C44" s="15">
        <f>B37*E11</f>
        <v>18847.006651884702</v>
      </c>
      <c r="D44" s="9"/>
      <c r="E44" s="25" t="s">
        <v>54</v>
      </c>
      <c r="F44" s="15">
        <f>D37*E17</f>
        <v>29311.121116614133</v>
      </c>
      <c r="G44" s="9"/>
      <c r="H44" s="25" t="s">
        <v>54</v>
      </c>
      <c r="I44" s="15">
        <f>F37*E23</f>
        <v>21775.19701368727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2:23" ht="16.5" thickBot="1" x14ac:dyDescent="0.3">
      <c r="B45" s="27" t="s">
        <v>55</v>
      </c>
      <c r="C45" s="29">
        <f>B37*F11</f>
        <v>30155.210643015525</v>
      </c>
      <c r="D45" s="9"/>
      <c r="E45" s="25" t="s">
        <v>55</v>
      </c>
      <c r="F45" s="15">
        <f>D37*F17</f>
        <v>16073.840612336784</v>
      </c>
      <c r="G45" s="9"/>
      <c r="H45" s="25" t="s">
        <v>55</v>
      </c>
      <c r="I45" s="15">
        <f>F37*F23</f>
        <v>32144.338448776445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2:23" ht="16.5" thickBot="1" x14ac:dyDescent="0.3">
      <c r="B46" s="9"/>
      <c r="C46" s="9"/>
      <c r="D46" s="9"/>
      <c r="E46" s="27" t="s">
        <v>67</v>
      </c>
      <c r="F46" s="29">
        <f>D37*G17</f>
        <v>22692.480864475459</v>
      </c>
      <c r="G46" s="9"/>
      <c r="H46" s="25" t="s">
        <v>67</v>
      </c>
      <c r="I46" s="15">
        <f>F37*G23</f>
        <v>17627.540439651602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2:23" ht="16.5" thickBot="1" x14ac:dyDescent="0.3">
      <c r="B47" s="9"/>
      <c r="C47" s="9"/>
      <c r="D47" s="9"/>
      <c r="E47" s="9"/>
      <c r="F47" s="9"/>
      <c r="G47" s="9"/>
      <c r="H47" s="27" t="s">
        <v>69</v>
      </c>
      <c r="I47" s="29">
        <f>F37*H23</f>
        <v>15553.712152633763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2:23" ht="16.5" thickBot="1" x14ac:dyDescent="0.3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2:23" ht="16.5" thickBot="1" x14ac:dyDescent="0.3">
      <c r="B49" s="144" t="s">
        <v>76</v>
      </c>
      <c r="C49" s="145"/>
      <c r="D49" s="146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2:23" ht="16.5" thickBot="1" x14ac:dyDescent="0.3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2:23" ht="16.5" thickBot="1" x14ac:dyDescent="0.3">
      <c r="B51" s="151" t="s">
        <v>59</v>
      </c>
      <c r="C51" s="152"/>
      <c r="D51" s="9"/>
      <c r="E51" s="153" t="s">
        <v>66</v>
      </c>
      <c r="F51" s="154"/>
      <c r="G51" s="9"/>
      <c r="H51" s="142" t="s">
        <v>68</v>
      </c>
      <c r="I51" s="143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2:23" x14ac:dyDescent="0.25">
      <c r="B52" s="36"/>
      <c r="C52" s="14"/>
      <c r="D52" s="9"/>
      <c r="E52" s="36"/>
      <c r="F52" s="14"/>
      <c r="G52" s="9"/>
      <c r="H52" s="22"/>
      <c r="I52" s="2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2:23" x14ac:dyDescent="0.25">
      <c r="B53" s="25" t="s">
        <v>60</v>
      </c>
      <c r="C53" s="15">
        <f>D8*C43</f>
        <v>100266.0753880266</v>
      </c>
      <c r="D53" s="9"/>
      <c r="E53" s="25" t="s">
        <v>60</v>
      </c>
      <c r="F53" s="15">
        <f>D14*F43</f>
        <v>100603.33183250787</v>
      </c>
      <c r="G53" s="9"/>
      <c r="H53" s="37" t="s">
        <v>60</v>
      </c>
      <c r="I53" s="38">
        <f>D20*I43</f>
        <v>63044.379925342197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2:23" x14ac:dyDescent="0.25">
      <c r="B54" s="25" t="s">
        <v>54</v>
      </c>
      <c r="C54" s="15">
        <f>E8*C44</f>
        <v>99889.135254988912</v>
      </c>
      <c r="D54" s="9"/>
      <c r="E54" s="25" t="s">
        <v>54</v>
      </c>
      <c r="F54" s="15">
        <f>E14*F44</f>
        <v>155348.94191805489</v>
      </c>
      <c r="G54" s="9"/>
      <c r="H54" s="37" t="s">
        <v>54</v>
      </c>
      <c r="I54" s="38">
        <f>E20*I44</f>
        <v>115408.54417254252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2:23" ht="16.5" thickBot="1" x14ac:dyDescent="0.3">
      <c r="B55" s="27" t="s">
        <v>55</v>
      </c>
      <c r="C55" s="29">
        <f>F8*C45</f>
        <v>226164.07982261645</v>
      </c>
      <c r="D55" s="9"/>
      <c r="E55" s="25" t="s">
        <v>55</v>
      </c>
      <c r="F55" s="15">
        <f>F14*F45</f>
        <v>120553.80459252588</v>
      </c>
      <c r="G55" s="9"/>
      <c r="H55" s="37" t="s">
        <v>55</v>
      </c>
      <c r="I55" s="38">
        <f>F20*I45</f>
        <v>241082.53836582333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2:23" ht="16.5" thickBot="1" x14ac:dyDescent="0.3">
      <c r="B56" s="9"/>
      <c r="C56" s="9"/>
      <c r="D56" s="9"/>
      <c r="E56" s="27" t="s">
        <v>67</v>
      </c>
      <c r="F56" s="29">
        <f>G14*F46</f>
        <v>147501.12561909048</v>
      </c>
      <c r="G56" s="9"/>
      <c r="H56" s="37" t="s">
        <v>67</v>
      </c>
      <c r="I56" s="38">
        <f>G20*I46</f>
        <v>79323.931978432214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2:23" ht="16.5" thickBot="1" x14ac:dyDescent="0.3">
      <c r="B57" s="9"/>
      <c r="C57" s="9"/>
      <c r="D57" s="9"/>
      <c r="E57" s="9"/>
      <c r="F57" s="9"/>
      <c r="G57" s="9"/>
      <c r="H57" s="39" t="s">
        <v>69</v>
      </c>
      <c r="I57" s="40">
        <f>H20*I47</f>
        <v>82434.674408958948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2:23" ht="16.5" thickBot="1" x14ac:dyDescent="0.3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2:23" ht="16.5" thickBot="1" x14ac:dyDescent="0.3">
      <c r="B59" s="144" t="s">
        <v>77</v>
      </c>
      <c r="C59" s="145"/>
      <c r="D59" s="146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2:23" ht="16.5" thickBot="1" x14ac:dyDescent="0.3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2:23" ht="16.5" thickBot="1" x14ac:dyDescent="0.3">
      <c r="B61" s="151" t="s">
        <v>59</v>
      </c>
      <c r="C61" s="152"/>
      <c r="D61" s="9"/>
      <c r="E61" s="153" t="s">
        <v>66</v>
      </c>
      <c r="F61" s="154"/>
      <c r="G61" s="9"/>
      <c r="H61" s="165" t="s">
        <v>66</v>
      </c>
      <c r="I61" s="16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2:23" x14ac:dyDescent="0.25">
      <c r="B62" s="36"/>
      <c r="C62" s="14"/>
      <c r="D62" s="9"/>
      <c r="E62" s="36"/>
      <c r="F62" s="14"/>
      <c r="G62" s="9"/>
      <c r="H62" s="36"/>
      <c r="I62" s="1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2:23" x14ac:dyDescent="0.25">
      <c r="B63" s="25" t="s">
        <v>60</v>
      </c>
      <c r="C63" s="15">
        <f>C43*D9</f>
        <v>72560.975609756089</v>
      </c>
      <c r="D63" s="9"/>
      <c r="E63" s="25" t="s">
        <v>60</v>
      </c>
      <c r="F63" s="15">
        <f>F43*D15</f>
        <v>74128.770823953164</v>
      </c>
      <c r="G63" s="9"/>
      <c r="H63" s="25" t="s">
        <v>60</v>
      </c>
      <c r="I63" s="15">
        <f>I43*D21</f>
        <v>43965.159684778111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2:23" x14ac:dyDescent="0.25">
      <c r="B64" s="25" t="s">
        <v>54</v>
      </c>
      <c r="C64" s="15">
        <f>C44*E9</f>
        <v>84811.529933481157</v>
      </c>
      <c r="D64" s="9"/>
      <c r="E64" s="25" t="s">
        <v>54</v>
      </c>
      <c r="F64" s="15">
        <f>F44*E15</f>
        <v>140693.38135974784</v>
      </c>
      <c r="G64" s="9"/>
      <c r="H64" s="25" t="s">
        <v>54</v>
      </c>
      <c r="I64" s="15">
        <f>I44*E21</f>
        <v>90367.067606802171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2:23" ht="16.5" thickBot="1" x14ac:dyDescent="0.3">
      <c r="B65" s="27" t="s">
        <v>55</v>
      </c>
      <c r="C65" s="29">
        <f>C45*F9</f>
        <v>183946.7849223947</v>
      </c>
      <c r="D65" s="9"/>
      <c r="E65" s="25" t="s">
        <v>55</v>
      </c>
      <c r="F65" s="15">
        <f>F45*F15</f>
        <v>102068.88788833858</v>
      </c>
      <c r="G65" s="9"/>
      <c r="H65" s="25" t="s">
        <v>55</v>
      </c>
      <c r="I65" s="15">
        <f>I45*F21</f>
        <v>183222.72915802573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2:23" ht="16.5" thickBot="1" x14ac:dyDescent="0.3">
      <c r="B66" s="9"/>
      <c r="C66" s="9"/>
      <c r="D66" s="9"/>
      <c r="E66" s="27" t="s">
        <v>67</v>
      </c>
      <c r="F66" s="29">
        <f>F46*G15</f>
        <v>102116.16389013956</v>
      </c>
      <c r="G66" s="9"/>
      <c r="H66" s="25" t="s">
        <v>67</v>
      </c>
      <c r="I66" s="15">
        <f>I46*G21</f>
        <v>68747.407714641246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2:23" ht="16.5" thickBot="1" x14ac:dyDescent="0.3">
      <c r="B67" s="9"/>
      <c r="C67" s="9"/>
      <c r="D67" s="9"/>
      <c r="E67" s="9"/>
      <c r="F67" s="9"/>
      <c r="G67" s="9"/>
      <c r="H67" s="27" t="s">
        <v>69</v>
      </c>
      <c r="I67" s="29">
        <f>I47*H21</f>
        <v>69991.704686851939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2:23" ht="16.5" thickBot="1" x14ac:dyDescent="0.3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2:23" ht="16.5" thickBot="1" x14ac:dyDescent="0.3">
      <c r="B69" s="144" t="s">
        <v>78</v>
      </c>
      <c r="C69" s="146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2:23" ht="16.5" thickBot="1" x14ac:dyDescent="0.3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spans="2:23" ht="16.5" thickBot="1" x14ac:dyDescent="0.3">
      <c r="B71" s="175" t="s">
        <v>59</v>
      </c>
      <c r="C71" s="176"/>
      <c r="D71" s="176"/>
      <c r="E71" s="176"/>
      <c r="F71" s="177"/>
      <c r="G71" s="9"/>
      <c r="H71" s="178" t="s">
        <v>66</v>
      </c>
      <c r="I71" s="179"/>
      <c r="J71" s="179"/>
      <c r="K71" s="179"/>
      <c r="L71" s="179"/>
      <c r="M71" s="180"/>
      <c r="N71" s="9"/>
      <c r="O71" s="171" t="s">
        <v>68</v>
      </c>
      <c r="P71" s="172"/>
      <c r="Q71" s="173"/>
      <c r="R71" s="173"/>
      <c r="S71" s="173"/>
      <c r="T71" s="173"/>
      <c r="U71" s="174"/>
      <c r="V71" s="9"/>
      <c r="W71" s="9"/>
    </row>
    <row r="72" spans="2:23" x14ac:dyDescent="0.25">
      <c r="B72" s="36"/>
      <c r="C72" s="13"/>
      <c r="D72" s="13" t="s">
        <v>60</v>
      </c>
      <c r="E72" s="13" t="s">
        <v>54</v>
      </c>
      <c r="F72" s="14" t="s">
        <v>55</v>
      </c>
      <c r="G72" s="9"/>
      <c r="H72" s="36"/>
      <c r="I72" s="13"/>
      <c r="J72" s="13" t="s">
        <v>60</v>
      </c>
      <c r="K72" s="13" t="s">
        <v>54</v>
      </c>
      <c r="L72" s="13" t="s">
        <v>55</v>
      </c>
      <c r="M72" s="14" t="s">
        <v>67</v>
      </c>
      <c r="N72" s="9"/>
      <c r="O72" s="36"/>
      <c r="P72" s="13"/>
      <c r="Q72" s="3" t="s">
        <v>79</v>
      </c>
      <c r="R72" s="3" t="s">
        <v>54</v>
      </c>
      <c r="S72" s="3" t="s">
        <v>55</v>
      </c>
      <c r="T72" s="3" t="s">
        <v>67</v>
      </c>
      <c r="U72" s="3" t="s">
        <v>69</v>
      </c>
      <c r="V72" s="9"/>
      <c r="W72" s="9"/>
    </row>
    <row r="73" spans="2:23" x14ac:dyDescent="0.25">
      <c r="B73" s="167" t="s">
        <v>80</v>
      </c>
      <c r="C73" s="168"/>
      <c r="D73" s="3">
        <f>C53-C63</f>
        <v>27705.099778270509</v>
      </c>
      <c r="E73" s="3">
        <f>C54-C64</f>
        <v>15077.605321507755</v>
      </c>
      <c r="F73" s="15">
        <f>C55-C65</f>
        <v>42217.29490022175</v>
      </c>
      <c r="G73" s="9"/>
      <c r="H73" s="167" t="s">
        <v>80</v>
      </c>
      <c r="I73" s="168"/>
      <c r="J73" s="3">
        <f>F53-F63</f>
        <v>26474.561008554709</v>
      </c>
      <c r="K73" s="3">
        <f>F54-F64</f>
        <v>14655.560558307043</v>
      </c>
      <c r="L73" s="3">
        <f>F55-F65</f>
        <v>18484.916704187301</v>
      </c>
      <c r="M73" s="15">
        <f>F56-F66</f>
        <v>45384.961728950919</v>
      </c>
      <c r="N73" s="9"/>
      <c r="O73" s="167" t="s">
        <v>80</v>
      </c>
      <c r="P73" s="168"/>
      <c r="Q73" s="3">
        <f>I53-I63</f>
        <v>19079.220240564086</v>
      </c>
      <c r="R73" s="3">
        <f>I54-I64</f>
        <v>25041.476565740348</v>
      </c>
      <c r="S73" s="3">
        <f>I55-I65</f>
        <v>57859.809207797603</v>
      </c>
      <c r="T73" s="3">
        <f>I56-I66</f>
        <v>10576.524263790969</v>
      </c>
      <c r="U73" s="3">
        <f>I57-I67</f>
        <v>12442.969722107009</v>
      </c>
      <c r="V73" s="9"/>
      <c r="W73" s="9"/>
    </row>
    <row r="74" spans="2:23" x14ac:dyDescent="0.25">
      <c r="B74" s="167" t="s">
        <v>81</v>
      </c>
      <c r="C74" s="168"/>
      <c r="D74" s="3"/>
      <c r="E74" s="3">
        <f>D73+E73+F73</f>
        <v>85000.000000000015</v>
      </c>
      <c r="F74" s="15"/>
      <c r="G74" s="9"/>
      <c r="H74" s="167" t="s">
        <v>82</v>
      </c>
      <c r="I74" s="168"/>
      <c r="J74" s="3"/>
      <c r="K74" s="3">
        <f>J73+K73+L73+M73</f>
        <v>104999.99999999997</v>
      </c>
      <c r="L74" s="3"/>
      <c r="M74" s="15"/>
      <c r="N74" s="9"/>
      <c r="O74" s="167" t="s">
        <v>82</v>
      </c>
      <c r="P74" s="168"/>
      <c r="Q74" s="3"/>
      <c r="R74" s="3">
        <f>Q73+R73+S73+T73+U73</f>
        <v>125000.00000000001</v>
      </c>
      <c r="S74" s="45"/>
      <c r="T74" s="3"/>
      <c r="U74" s="3"/>
      <c r="V74" s="9"/>
      <c r="W74" s="9"/>
    </row>
    <row r="75" spans="2:23" x14ac:dyDescent="0.25">
      <c r="B75" s="167" t="s">
        <v>83</v>
      </c>
      <c r="C75" s="168"/>
      <c r="D75" s="3"/>
      <c r="E75" s="3">
        <f>E10</f>
        <v>85000</v>
      </c>
      <c r="F75" s="15"/>
      <c r="G75" s="9"/>
      <c r="H75" s="167" t="s">
        <v>40</v>
      </c>
      <c r="I75" s="168"/>
      <c r="J75" s="3"/>
      <c r="K75" s="3">
        <f>F16</f>
        <v>105000</v>
      </c>
      <c r="L75" s="3"/>
      <c r="M75" s="15"/>
      <c r="N75" s="9"/>
      <c r="O75" s="167" t="s">
        <v>40</v>
      </c>
      <c r="P75" s="168"/>
      <c r="Q75" s="3"/>
      <c r="R75" s="3">
        <f>F22</f>
        <v>125000</v>
      </c>
      <c r="S75" s="45"/>
      <c r="T75" s="3"/>
      <c r="U75" s="3"/>
      <c r="V75" s="9"/>
      <c r="W75" s="9"/>
    </row>
    <row r="76" spans="2:23" ht="16.5" thickBot="1" x14ac:dyDescent="0.3">
      <c r="B76" s="169" t="s">
        <v>84</v>
      </c>
      <c r="C76" s="170"/>
      <c r="D76" s="28"/>
      <c r="E76" s="28">
        <f>E74-E75</f>
        <v>0</v>
      </c>
      <c r="F76" s="29"/>
      <c r="G76" s="9"/>
      <c r="H76" s="169" t="s">
        <v>84</v>
      </c>
      <c r="I76" s="170"/>
      <c r="J76" s="28"/>
      <c r="K76" s="28">
        <f>K74-K75</f>
        <v>0</v>
      </c>
      <c r="L76" s="28"/>
      <c r="M76" s="29"/>
      <c r="N76" s="9"/>
      <c r="O76" s="169" t="s">
        <v>85</v>
      </c>
      <c r="P76" s="170"/>
      <c r="Q76" s="3"/>
      <c r="R76" s="3">
        <f>R74-R75</f>
        <v>0</v>
      </c>
      <c r="S76" s="45"/>
      <c r="T76" s="3"/>
      <c r="U76" s="3"/>
      <c r="V76" s="9"/>
      <c r="W76" s="9"/>
    </row>
    <row r="77" spans="2:23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spans="2:23" ht="16.5" thickBot="1" x14ac:dyDescent="0.3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spans="2:23" ht="16.5" thickBot="1" x14ac:dyDescent="0.3">
      <c r="B79" s="144" t="s">
        <v>86</v>
      </c>
      <c r="C79" s="145"/>
      <c r="D79" s="145"/>
      <c r="E79" s="14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spans="2:23" ht="16.5" thickBot="1" x14ac:dyDescent="0.3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spans="2:23" ht="16.5" thickBot="1" x14ac:dyDescent="0.3">
      <c r="B81" s="181" t="s">
        <v>87</v>
      </c>
      <c r="C81" s="182"/>
      <c r="D81" s="9"/>
      <c r="E81" s="136" t="s">
        <v>88</v>
      </c>
      <c r="F81" s="137"/>
      <c r="G81" s="9"/>
      <c r="H81" s="142" t="s">
        <v>89</v>
      </c>
      <c r="I81" s="143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2:23" ht="16.5" thickBot="1" x14ac:dyDescent="0.3">
      <c r="B82" s="33" t="s">
        <v>90</v>
      </c>
      <c r="C82" s="41">
        <f>(E10+150000)/G32</f>
        <v>208425.72062084259</v>
      </c>
      <c r="D82" s="9"/>
      <c r="E82" s="34" t="s">
        <v>90</v>
      </c>
      <c r="F82" s="42">
        <f>(F16+150000)/L32</f>
        <v>229626.29446195406</v>
      </c>
      <c r="G82" s="9"/>
      <c r="H82" s="35" t="s">
        <v>90</v>
      </c>
      <c r="I82" s="43">
        <f>(F22+150000)/Q32</f>
        <v>228121.11157196187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2:23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</sheetData>
  <mergeCells count="56">
    <mergeCell ref="B79:E79"/>
    <mergeCell ref="B81:C81"/>
    <mergeCell ref="E81:F81"/>
    <mergeCell ref="H81:I81"/>
    <mergeCell ref="B75:C75"/>
    <mergeCell ref="H75:I75"/>
    <mergeCell ref="O75:P75"/>
    <mergeCell ref="B76:C76"/>
    <mergeCell ref="H76:I76"/>
    <mergeCell ref="O76:P76"/>
    <mergeCell ref="O71:U71"/>
    <mergeCell ref="B73:C73"/>
    <mergeCell ref="H73:I73"/>
    <mergeCell ref="O73:P73"/>
    <mergeCell ref="B74:C74"/>
    <mergeCell ref="H74:I74"/>
    <mergeCell ref="O74:P74"/>
    <mergeCell ref="B71:F71"/>
    <mergeCell ref="H71:M71"/>
    <mergeCell ref="B59:D59"/>
    <mergeCell ref="B61:C61"/>
    <mergeCell ref="E61:F61"/>
    <mergeCell ref="H61:I61"/>
    <mergeCell ref="B69:C69"/>
    <mergeCell ref="B51:C51"/>
    <mergeCell ref="E51:F51"/>
    <mergeCell ref="H51:I51"/>
    <mergeCell ref="J28:M28"/>
    <mergeCell ref="O28:S28"/>
    <mergeCell ref="B30:E30"/>
    <mergeCell ref="B31:E31"/>
    <mergeCell ref="B32:E32"/>
    <mergeCell ref="B34:F34"/>
    <mergeCell ref="F28:H28"/>
    <mergeCell ref="B39:E39"/>
    <mergeCell ref="B41:C41"/>
    <mergeCell ref="E41:F41"/>
    <mergeCell ref="H41:I41"/>
    <mergeCell ref="B49:D49"/>
    <mergeCell ref="B21:C21"/>
    <mergeCell ref="B22:C22"/>
    <mergeCell ref="B23:C23"/>
    <mergeCell ref="B26:E26"/>
    <mergeCell ref="B28:E29"/>
    <mergeCell ref="B20:C20"/>
    <mergeCell ref="B7:C7"/>
    <mergeCell ref="B8:C8"/>
    <mergeCell ref="B9:C9"/>
    <mergeCell ref="B10:C10"/>
    <mergeCell ref="B11:C11"/>
    <mergeCell ref="B13:C13"/>
    <mergeCell ref="B14:C14"/>
    <mergeCell ref="B15:C15"/>
    <mergeCell ref="B16:C16"/>
    <mergeCell ref="B17:C17"/>
    <mergeCell ref="B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I</vt:lpstr>
      <vt:lpstr>Ejercicio II</vt:lpstr>
      <vt:lpstr>Ejercicio 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Emmily</cp:lastModifiedBy>
  <cp:lastPrinted>2017-05-09T14:52:39Z</cp:lastPrinted>
  <dcterms:created xsi:type="dcterms:W3CDTF">2017-04-21T12:26:14Z</dcterms:created>
  <dcterms:modified xsi:type="dcterms:W3CDTF">2017-06-06T03:35:30Z</dcterms:modified>
</cp:coreProperties>
</file>