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esktop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J23" i="1"/>
  <c r="L23" i="1"/>
  <c r="K23" i="1"/>
  <c r="N23" i="1"/>
  <c r="J24" i="1"/>
  <c r="L24" i="1"/>
  <c r="K24" i="1"/>
  <c r="N24" i="1"/>
  <c r="J25" i="1"/>
  <c r="L25" i="1"/>
  <c r="K25" i="1"/>
  <c r="N25" i="1"/>
  <c r="J26" i="1"/>
  <c r="L26" i="1"/>
  <c r="K26" i="1"/>
  <c r="N21" i="1"/>
  <c r="J22" i="1"/>
  <c r="L22" i="1"/>
  <c r="K22" i="1"/>
  <c r="K21" i="1"/>
  <c r="L21" i="1"/>
  <c r="J21" i="1"/>
  <c r="M21" i="1"/>
  <c r="M22" i="1"/>
  <c r="M23" i="1"/>
  <c r="M24" i="1"/>
  <c r="M25" i="1"/>
  <c r="M26" i="1"/>
  <c r="F22" i="1"/>
  <c r="B23" i="1"/>
  <c r="D23" i="1"/>
  <c r="C23" i="1"/>
  <c r="F23" i="1"/>
  <c r="B24" i="1"/>
  <c r="D24" i="1"/>
  <c r="C24" i="1"/>
  <c r="F24" i="1"/>
  <c r="B25" i="1"/>
  <c r="D25" i="1"/>
  <c r="C25" i="1"/>
  <c r="F25" i="1"/>
  <c r="B26" i="1"/>
  <c r="D26" i="1"/>
  <c r="C26" i="1"/>
  <c r="F26" i="1"/>
  <c r="D22" i="1"/>
  <c r="C22" i="1"/>
  <c r="B22" i="1"/>
  <c r="F21" i="1"/>
  <c r="C21" i="1"/>
  <c r="D21" i="1"/>
  <c r="E26" i="1"/>
  <c r="E25" i="1"/>
  <c r="E24" i="1"/>
  <c r="E23" i="1"/>
  <c r="E22" i="1"/>
  <c r="E21" i="1"/>
  <c r="B21" i="1"/>
  <c r="M13" i="1"/>
  <c r="M14" i="1"/>
  <c r="M15" i="1"/>
  <c r="M16" i="1"/>
  <c r="M12" i="1"/>
  <c r="L17" i="1"/>
  <c r="L13" i="1"/>
  <c r="L14" i="1"/>
  <c r="L15" i="1"/>
  <c r="L16" i="1"/>
  <c r="L12" i="1"/>
  <c r="K14" i="1"/>
  <c r="K15" i="1"/>
  <c r="K16" i="1"/>
  <c r="K17" i="1"/>
  <c r="K13" i="1"/>
  <c r="K12" i="1"/>
  <c r="I14" i="1"/>
  <c r="I15" i="1"/>
  <c r="I16" i="1"/>
  <c r="I17" i="1"/>
  <c r="I13" i="1"/>
  <c r="I12" i="1"/>
  <c r="F12" i="1"/>
  <c r="B13" i="1"/>
  <c r="C13" i="1"/>
  <c r="F13" i="1"/>
  <c r="B14" i="1"/>
  <c r="C14" i="1"/>
  <c r="F14" i="1"/>
  <c r="B15" i="1"/>
  <c r="C15" i="1"/>
  <c r="F15" i="1"/>
  <c r="B16" i="1"/>
  <c r="C16" i="1"/>
  <c r="F16" i="1"/>
  <c r="B17" i="1"/>
  <c r="C17" i="1"/>
  <c r="F17" i="1"/>
  <c r="D13" i="1"/>
  <c r="E13" i="1"/>
  <c r="D14" i="1"/>
  <c r="E14" i="1"/>
  <c r="D15" i="1"/>
  <c r="E15" i="1"/>
  <c r="D16" i="1"/>
  <c r="E16" i="1"/>
  <c r="D17" i="1"/>
  <c r="E17" i="1"/>
  <c r="D12" i="1"/>
  <c r="E12" i="1"/>
  <c r="C12" i="1"/>
  <c r="B12" i="1"/>
  <c r="B4" i="1"/>
</calcChain>
</file>

<file path=xl/sharedStrings.xml><?xml version="1.0" encoding="utf-8"?>
<sst xmlns="http://schemas.openxmlformats.org/spreadsheetml/2006/main" count="34" uniqueCount="15">
  <si>
    <t>Monto Prestamo</t>
  </si>
  <si>
    <t>Taza de interes</t>
  </si>
  <si>
    <t>Periodo</t>
  </si>
  <si>
    <t>meses</t>
  </si>
  <si>
    <t>dias</t>
  </si>
  <si>
    <t>Taza Efectiva</t>
  </si>
  <si>
    <t># Pagos</t>
  </si>
  <si>
    <t>Capital Inicial</t>
  </si>
  <si>
    <t>Amortizacion</t>
  </si>
  <si>
    <t>Interes</t>
  </si>
  <si>
    <t>Pago</t>
  </si>
  <si>
    <t>Capital Final</t>
  </si>
  <si>
    <t>Amortizaciones Iguales o Pagos Decrecientes</t>
  </si>
  <si>
    <t>Esquema Tipo Bullet</t>
  </si>
  <si>
    <t>Pagos Crecientes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</si>
</sst>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44" fontId="0" fillId="0" borderId="24" xfId="0" applyNumberFormat="1" applyBorder="1"/>
    <xf numFmtId="0" fontId="0" fillId="0" borderId="1" xfId="0" applyBorder="1"/>
    <xf numFmtId="44" fontId="0" fillId="0" borderId="25" xfId="0" applyNumberFormat="1" applyBorder="1"/>
    <xf numFmtId="44" fontId="0" fillId="0" borderId="26" xfId="0" applyNumberFormat="1" applyBorder="1"/>
    <xf numFmtId="44" fontId="0" fillId="0" borderId="3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10" fontId="0" fillId="0" borderId="8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127000</xdr:rowOff>
    </xdr:from>
    <xdr:ext cx="2755900" cy="482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𝑀𝑜𝑛𝑡𝑜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𝑑𝑒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𝑃𝑟𝑒𝑠𝑡𝑎𝑚𝑜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</m:oMath>
                </m:oMathPara>
              </a14:m>
              <a:endParaRPr lang="es-ES_tradnl" sz="12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𝐴𝑚𝑜𝑟𝑡𝑖𝑧𝑎𝑐𝑖𝑜𝑛=(𝑀𝑜𝑛𝑡𝑜 𝑑𝑒 𝑃𝑟𝑒𝑠𝑡𝑎𝑚𝑜)/(# 𝑃𝑒𝑟𝑖𝑜𝑑𝑜𝑠)</a:t>
              </a:r>
              <a:endParaRPr lang="es-ES_tradnl" sz="1200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38100</xdr:rowOff>
    </xdr:from>
    <xdr:ext cx="288309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7</xdr:col>
      <xdr:colOff>152400</xdr:colOff>
      <xdr:row>6</xdr:row>
      <xdr:rowOff>25400</xdr:rowOff>
    </xdr:from>
    <xdr:ext cx="223054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+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𝑃𝑎𝑔𝑜=𝐴𝑚𝑜𝑟𝑡𝑖𝑧𝑎𝑐𝑖𝑜𝑛+𝐼𝑛𝑡𝑒𝑟𝑒𝑠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127000</xdr:colOff>
      <xdr:row>26</xdr:row>
      <xdr:rowOff>139700</xdr:rowOff>
    </xdr:from>
    <xdr:ext cx="2635144" cy="431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𝐶𝑎𝑝𝑖𝑡𝑎𝑙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𝐼𝑛𝑖𝑐𝑖𝑎𝑙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  <m:sSup>
                      <m:sSup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s-ES" sz="1200" b="0" i="1">
                            <a:latin typeface="Cambria Math" charset="0"/>
                          </a:rPr>
                          <m:t>(1+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𝐼𝑛𝑡𝑒𝑟𝑒𝑠</m:t>
                        </m:r>
                        <m:r>
                          <a:rPr lang="es-E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s-ES" sz="1200" b="0" i="1">
                            <a:latin typeface="Cambria Math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𝑃𝑎𝑔𝑜=(𝐶𝑎𝑝𝑖𝑡𝑎𝑙 𝐼𝑛𝑖𝑐𝑖𝑎𝑙)/(# 𝑃𝑒𝑟𝑖𝑜𝑑𝑜𝑠) 〖(1+𝐼𝑛𝑡𝑒𝑟𝑒𝑠)〗^𝑛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3</xdr:col>
      <xdr:colOff>152400</xdr:colOff>
      <xdr:row>27</xdr:row>
      <xdr:rowOff>38100</xdr:rowOff>
    </xdr:from>
    <xdr:ext cx="288309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228600</xdr:colOff>
      <xdr:row>30</xdr:row>
      <xdr:rowOff>25400</xdr:rowOff>
    </xdr:from>
    <xdr:ext cx="2273300" cy="152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  <xdr:oneCellAnchor>
    <xdr:from>
      <xdr:col>8</xdr:col>
      <xdr:colOff>127000</xdr:colOff>
      <xdr:row>26</xdr:row>
      <xdr:rowOff>139700</xdr:rowOff>
    </xdr:from>
    <xdr:ext cx="2635144" cy="431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𝑉𝑃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𝐼𝑛𝑡𝑒𝑟𝑒𝑠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1−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2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1+</m:t>
                                </m:r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𝐼𝑛𝑡𝑒𝑟𝑒𝑠</m:t>
                                </m:r>
                              </m:e>
                            </m:d>
                          </m:e>
                          <m:sup>
                            <m:r>
                              <a:rPr lang="es-ES" sz="1200" b="0" i="1">
                                <a:latin typeface="Cambria Math" charset="0"/>
                              </a:rPr>
                              <m:t>−</m:t>
                            </m:r>
                            <m:r>
                              <a:rPr lang="es-ES" sz="1200" b="0" i="1">
                                <a:latin typeface="Cambria Math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𝑃𝑎𝑔𝑜=𝑉𝑃 𝐼𝑛𝑡𝑒𝑟𝑒𝑠/(1−</a:t>
              </a:r>
              <a:r>
                <a:rPr lang="es-ES" sz="1200" b="0" i="0">
                  <a:latin typeface="Cambria Math" charset="0"/>
                </a:rPr>
                <a:t>(1+𝐼𝑛𝑡𝑒𝑟𝑒𝑠)^(−𝑛) )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11</xdr:col>
      <xdr:colOff>152400</xdr:colOff>
      <xdr:row>27</xdr:row>
      <xdr:rowOff>38100</xdr:rowOff>
    </xdr:from>
    <xdr:ext cx="288309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8</xdr:col>
      <xdr:colOff>228600</xdr:colOff>
      <xdr:row>30</xdr:row>
      <xdr:rowOff>25400</xdr:rowOff>
    </xdr:from>
    <xdr:ext cx="2273300" cy="152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O19" sqref="O19"/>
    </sheetView>
  </sheetViews>
  <sheetFormatPr baseColWidth="10" defaultRowHeight="16" x14ac:dyDescent="0.2"/>
  <cols>
    <col min="1" max="1" width="14.83203125" bestFit="1" customWidth="1"/>
    <col min="2" max="2" width="12.5" bestFit="1" customWidth="1"/>
    <col min="3" max="3" width="11.83203125" bestFit="1" customWidth="1"/>
    <col min="4" max="4" width="10.33203125" bestFit="1" customWidth="1"/>
    <col min="5" max="6" width="11.5" bestFit="1" customWidth="1"/>
    <col min="8" max="8" width="7.33203125" bestFit="1" customWidth="1"/>
    <col min="9" max="10" width="12.5" bestFit="1" customWidth="1"/>
    <col min="11" max="11" width="11.83203125" bestFit="1" customWidth="1"/>
    <col min="12" max="13" width="12.5" bestFit="1" customWidth="1"/>
    <col min="14" max="14" width="11.5" bestFit="1" customWidth="1"/>
  </cols>
  <sheetData>
    <row r="1" spans="1:13" x14ac:dyDescent="0.2">
      <c r="A1" s="38" t="s">
        <v>0</v>
      </c>
      <c r="B1" s="34">
        <v>100000</v>
      </c>
      <c r="C1" s="10"/>
      <c r="D1" s="11"/>
    </row>
    <row r="2" spans="1:13" x14ac:dyDescent="0.2">
      <c r="A2" s="39" t="s">
        <v>1</v>
      </c>
      <c r="B2" s="35">
        <v>0.14829999999999999</v>
      </c>
      <c r="C2" s="36">
        <v>30</v>
      </c>
      <c r="D2" s="13" t="s">
        <v>4</v>
      </c>
    </row>
    <row r="3" spans="1:13" x14ac:dyDescent="0.2">
      <c r="A3" s="39" t="s">
        <v>2</v>
      </c>
      <c r="B3" s="36">
        <v>6</v>
      </c>
      <c r="C3" s="12" t="s">
        <v>3</v>
      </c>
      <c r="D3" s="13"/>
    </row>
    <row r="4" spans="1:13" ht="17" thickBot="1" x14ac:dyDescent="0.25">
      <c r="A4" s="40" t="s">
        <v>5</v>
      </c>
      <c r="B4" s="37">
        <f>B2*(C2/360)</f>
        <v>1.2358333333333332E-2</v>
      </c>
      <c r="C4" s="14"/>
      <c r="D4" s="15"/>
    </row>
    <row r="5" spans="1:13" ht="17" thickBot="1" x14ac:dyDescent="0.25"/>
    <row r="6" spans="1:13" x14ac:dyDescent="0.2">
      <c r="A6" s="1"/>
      <c r="B6" s="2"/>
      <c r="C6" s="3"/>
      <c r="D6" s="1"/>
      <c r="E6" s="2"/>
      <c r="F6" s="2"/>
      <c r="G6" s="3"/>
      <c r="H6" s="1"/>
      <c r="I6" s="2"/>
      <c r="J6" s="3"/>
    </row>
    <row r="7" spans="1:13" x14ac:dyDescent="0.2">
      <c r="A7" s="4"/>
      <c r="B7" s="5"/>
      <c r="C7" s="6"/>
      <c r="D7" s="4"/>
      <c r="E7" s="5"/>
      <c r="F7" s="5"/>
      <c r="G7" s="6"/>
      <c r="H7" s="4"/>
      <c r="I7" s="5"/>
      <c r="J7" s="6"/>
    </row>
    <row r="8" spans="1:13" ht="17" thickBot="1" x14ac:dyDescent="0.25">
      <c r="A8" s="7"/>
      <c r="B8" s="8"/>
      <c r="C8" s="9"/>
      <c r="D8" s="7"/>
      <c r="E8" s="8"/>
      <c r="F8" s="8"/>
      <c r="G8" s="9"/>
      <c r="H8" s="7"/>
      <c r="I8" s="8"/>
      <c r="J8" s="9"/>
    </row>
    <row r="9" spans="1:13" ht="17" thickBot="1" x14ac:dyDescent="0.25"/>
    <row r="10" spans="1:13" ht="17" thickBot="1" x14ac:dyDescent="0.25">
      <c r="A10" s="16" t="s">
        <v>12</v>
      </c>
      <c r="B10" s="17"/>
      <c r="C10" s="17"/>
      <c r="D10" s="17"/>
      <c r="E10" s="17"/>
      <c r="F10" s="18"/>
      <c r="H10" s="16" t="s">
        <v>13</v>
      </c>
      <c r="I10" s="17"/>
      <c r="J10" s="17"/>
      <c r="K10" s="17"/>
      <c r="L10" s="17"/>
      <c r="M10" s="18"/>
    </row>
    <row r="11" spans="1:13" ht="17" thickBot="1" x14ac:dyDescent="0.25">
      <c r="A11" s="31" t="s">
        <v>6</v>
      </c>
      <c r="B11" s="31" t="s">
        <v>7</v>
      </c>
      <c r="C11" s="31" t="s">
        <v>8</v>
      </c>
      <c r="D11" s="31" t="s">
        <v>9</v>
      </c>
      <c r="E11" s="31" t="s">
        <v>10</v>
      </c>
      <c r="F11" s="31" t="s">
        <v>11</v>
      </c>
      <c r="H11" s="31" t="s">
        <v>6</v>
      </c>
      <c r="I11" s="31" t="s">
        <v>7</v>
      </c>
      <c r="J11" s="31" t="s">
        <v>8</v>
      </c>
      <c r="K11" s="31" t="s">
        <v>9</v>
      </c>
      <c r="L11" s="31" t="s">
        <v>10</v>
      </c>
      <c r="M11" s="31" t="s">
        <v>11</v>
      </c>
    </row>
    <row r="12" spans="1:13" x14ac:dyDescent="0.2">
      <c r="A12" s="23">
        <v>1</v>
      </c>
      <c r="B12" s="21">
        <f>B1</f>
        <v>100000</v>
      </c>
      <c r="C12" s="20">
        <f>B1/B3</f>
        <v>16666.666666666668</v>
      </c>
      <c r="D12" s="20">
        <f>B12*B4</f>
        <v>1235.8333333333333</v>
      </c>
      <c r="E12" s="20">
        <f>C12+D12</f>
        <v>17902.5</v>
      </c>
      <c r="F12" s="26">
        <f>B12-C12</f>
        <v>83333.333333333328</v>
      </c>
      <c r="H12" s="23">
        <v>1</v>
      </c>
      <c r="I12" s="21">
        <f>B1</f>
        <v>100000</v>
      </c>
      <c r="J12" s="20">
        <v>0</v>
      </c>
      <c r="K12" s="20">
        <f>B1*B4</f>
        <v>1235.8333333333333</v>
      </c>
      <c r="L12" s="20">
        <f>K12</f>
        <v>1235.8333333333333</v>
      </c>
      <c r="M12" s="26">
        <f>I12</f>
        <v>100000</v>
      </c>
    </row>
    <row r="13" spans="1:13" x14ac:dyDescent="0.2">
      <c r="A13" s="24">
        <v>2</v>
      </c>
      <c r="B13" s="22">
        <f>F12</f>
        <v>83333.333333333328</v>
      </c>
      <c r="C13" s="19">
        <f>C12</f>
        <v>16666.666666666668</v>
      </c>
      <c r="D13" s="19">
        <f>B13*B4</f>
        <v>1029.8611111111109</v>
      </c>
      <c r="E13" s="19">
        <f t="shared" ref="E13:E17" si="0">C13+D13</f>
        <v>17696.527777777777</v>
      </c>
      <c r="F13" s="27">
        <f t="shared" ref="F13:F17" si="1">B13-C13</f>
        <v>66666.666666666657</v>
      </c>
      <c r="H13" s="24">
        <v>2</v>
      </c>
      <c r="I13" s="22">
        <f>I12</f>
        <v>100000</v>
      </c>
      <c r="J13" s="19">
        <v>0</v>
      </c>
      <c r="K13" s="19">
        <f>K12</f>
        <v>1235.8333333333333</v>
      </c>
      <c r="L13" s="19">
        <f t="shared" ref="L13:L16" si="2">K13</f>
        <v>1235.8333333333333</v>
      </c>
      <c r="M13" s="27">
        <f t="shared" ref="M13:M16" si="3">I13</f>
        <v>100000</v>
      </c>
    </row>
    <row r="14" spans="1:13" x14ac:dyDescent="0.2">
      <c r="A14" s="24">
        <v>3</v>
      </c>
      <c r="B14" s="22">
        <f t="shared" ref="B14:B17" si="4">F13</f>
        <v>66666.666666666657</v>
      </c>
      <c r="C14" s="19">
        <f t="shared" ref="C14:C17" si="5">C13</f>
        <v>16666.666666666668</v>
      </c>
      <c r="D14" s="19">
        <f>B14*B4</f>
        <v>823.88888888888869</v>
      </c>
      <c r="E14" s="19">
        <f t="shared" si="0"/>
        <v>17490.555555555555</v>
      </c>
      <c r="F14" s="27">
        <f t="shared" si="1"/>
        <v>49999.999999999985</v>
      </c>
      <c r="H14" s="24">
        <v>3</v>
      </c>
      <c r="I14" s="22">
        <f t="shared" ref="I14:I17" si="6">I13</f>
        <v>100000</v>
      </c>
      <c r="J14" s="19">
        <v>0</v>
      </c>
      <c r="K14" s="19">
        <f t="shared" ref="K14:K17" si="7">K13</f>
        <v>1235.8333333333333</v>
      </c>
      <c r="L14" s="19">
        <f t="shared" si="2"/>
        <v>1235.8333333333333</v>
      </c>
      <c r="M14" s="27">
        <f t="shared" si="3"/>
        <v>100000</v>
      </c>
    </row>
    <row r="15" spans="1:13" x14ac:dyDescent="0.2">
      <c r="A15" s="24">
        <v>4</v>
      </c>
      <c r="B15" s="22">
        <f t="shared" si="4"/>
        <v>49999.999999999985</v>
      </c>
      <c r="C15" s="19">
        <f t="shared" si="5"/>
        <v>16666.666666666668</v>
      </c>
      <c r="D15" s="19">
        <f>B15*B4</f>
        <v>617.9166666666664</v>
      </c>
      <c r="E15" s="19">
        <f t="shared" si="0"/>
        <v>17284.583333333336</v>
      </c>
      <c r="F15" s="27">
        <f t="shared" si="1"/>
        <v>33333.333333333314</v>
      </c>
      <c r="H15" s="24">
        <v>4</v>
      </c>
      <c r="I15" s="22">
        <f t="shared" si="6"/>
        <v>100000</v>
      </c>
      <c r="J15" s="19">
        <v>0</v>
      </c>
      <c r="K15" s="19">
        <f t="shared" si="7"/>
        <v>1235.8333333333333</v>
      </c>
      <c r="L15" s="19">
        <f t="shared" si="2"/>
        <v>1235.8333333333333</v>
      </c>
      <c r="M15" s="27">
        <f t="shared" si="3"/>
        <v>100000</v>
      </c>
    </row>
    <row r="16" spans="1:13" x14ac:dyDescent="0.2">
      <c r="A16" s="24">
        <v>5</v>
      </c>
      <c r="B16" s="22">
        <f t="shared" si="4"/>
        <v>33333.333333333314</v>
      </c>
      <c r="C16" s="19">
        <f t="shared" si="5"/>
        <v>16666.666666666668</v>
      </c>
      <c r="D16" s="19">
        <f>B16*B4</f>
        <v>411.94444444444417</v>
      </c>
      <c r="E16" s="19">
        <f t="shared" si="0"/>
        <v>17078.611111111113</v>
      </c>
      <c r="F16" s="27">
        <f t="shared" si="1"/>
        <v>16666.666666666646</v>
      </c>
      <c r="H16" s="24">
        <v>5</v>
      </c>
      <c r="I16" s="22">
        <f t="shared" si="6"/>
        <v>100000</v>
      </c>
      <c r="J16" s="19">
        <v>0</v>
      </c>
      <c r="K16" s="19">
        <f t="shared" si="7"/>
        <v>1235.8333333333333</v>
      </c>
      <c r="L16" s="19">
        <f t="shared" si="2"/>
        <v>1235.8333333333333</v>
      </c>
      <c r="M16" s="27">
        <f t="shared" si="3"/>
        <v>100000</v>
      </c>
    </row>
    <row r="17" spans="1:15" ht="17" thickBot="1" x14ac:dyDescent="0.25">
      <c r="A17" s="25">
        <v>6</v>
      </c>
      <c r="B17" s="28">
        <f t="shared" si="4"/>
        <v>16666.666666666646</v>
      </c>
      <c r="C17" s="29">
        <f t="shared" si="5"/>
        <v>16666.666666666668</v>
      </c>
      <c r="D17" s="29">
        <f>B17*B4</f>
        <v>205.97222222222194</v>
      </c>
      <c r="E17" s="29">
        <f t="shared" si="0"/>
        <v>16872.638888888891</v>
      </c>
      <c r="F17" s="30">
        <f t="shared" si="1"/>
        <v>0</v>
      </c>
      <c r="H17" s="25">
        <v>6</v>
      </c>
      <c r="I17" s="28">
        <f t="shared" si="6"/>
        <v>100000</v>
      </c>
      <c r="J17" s="29">
        <v>100000</v>
      </c>
      <c r="K17" s="29">
        <f t="shared" si="7"/>
        <v>1235.8333333333333</v>
      </c>
      <c r="L17" s="29">
        <f>J17+K17</f>
        <v>101235.83333333333</v>
      </c>
      <c r="M17" s="30">
        <v>0</v>
      </c>
    </row>
    <row r="18" spans="1:15" ht="17" thickBot="1" x14ac:dyDescent="0.25"/>
    <row r="19" spans="1:15" ht="17" thickBot="1" x14ac:dyDescent="0.25">
      <c r="A19" s="16" t="s">
        <v>14</v>
      </c>
      <c r="B19" s="17"/>
      <c r="C19" s="17"/>
      <c r="D19" s="17"/>
      <c r="E19" s="17"/>
      <c r="F19" s="18"/>
      <c r="I19" s="16" t="s">
        <v>14</v>
      </c>
      <c r="J19" s="17"/>
      <c r="K19" s="17"/>
      <c r="L19" s="17"/>
      <c r="M19" s="17"/>
      <c r="N19" s="18"/>
    </row>
    <row r="20" spans="1:15" ht="17" thickBot="1" x14ac:dyDescent="0.25">
      <c r="A20" s="31" t="s">
        <v>6</v>
      </c>
      <c r="B20" s="31" t="s">
        <v>7</v>
      </c>
      <c r="C20" s="31" t="s">
        <v>8</v>
      </c>
      <c r="D20" s="31" t="s">
        <v>9</v>
      </c>
      <c r="E20" s="31" t="s">
        <v>10</v>
      </c>
      <c r="F20" s="31" t="s">
        <v>11</v>
      </c>
      <c r="I20" s="31" t="s">
        <v>6</v>
      </c>
      <c r="J20" s="31" t="s">
        <v>7</v>
      </c>
      <c r="K20" s="31" t="s">
        <v>8</v>
      </c>
      <c r="L20" s="31" t="s">
        <v>9</v>
      </c>
      <c r="M20" s="31" t="s">
        <v>10</v>
      </c>
      <c r="N20" s="31" t="s">
        <v>11</v>
      </c>
    </row>
    <row r="21" spans="1:15" x14ac:dyDescent="0.2">
      <c r="A21" s="23">
        <v>1</v>
      </c>
      <c r="B21" s="21">
        <f>B1</f>
        <v>100000</v>
      </c>
      <c r="C21" s="20">
        <f>E21-D21</f>
        <v>15636.805555555557</v>
      </c>
      <c r="D21" s="20">
        <f>B21*B4</f>
        <v>1235.8333333333333</v>
      </c>
      <c r="E21" s="20">
        <f>(B21/B3)*(1+B4)^A21</f>
        <v>16872.638888888891</v>
      </c>
      <c r="F21" s="26">
        <f>B21-C21</f>
        <v>84363.194444444438</v>
      </c>
      <c r="I21" s="23">
        <v>1</v>
      </c>
      <c r="J21" s="21">
        <f>B1</f>
        <v>100000</v>
      </c>
      <c r="K21" s="20">
        <f>M21-L21</f>
        <v>16159.114220623267</v>
      </c>
      <c r="L21" s="20">
        <f>J21*B4</f>
        <v>1235.8333333333333</v>
      </c>
      <c r="M21" s="20">
        <f>B1*(B4/(1-(1+B4)^-B3))</f>
        <v>17394.947553956601</v>
      </c>
      <c r="N21" s="26">
        <f>J21-K21</f>
        <v>83840.885779376738</v>
      </c>
    </row>
    <row r="22" spans="1:15" x14ac:dyDescent="0.2">
      <c r="A22" s="24">
        <v>2</v>
      </c>
      <c r="B22" s="22">
        <f>F21</f>
        <v>84363.194444444438</v>
      </c>
      <c r="C22" s="20">
        <f t="shared" ref="C22:C26" si="8">E22-D22</f>
        <v>16038.56810648148</v>
      </c>
      <c r="D22" s="20">
        <f>B22*B4</f>
        <v>1042.588478009259</v>
      </c>
      <c r="E22" s="19">
        <f>(B21/B3)*(1+B4)^A22</f>
        <v>17081.156584490738</v>
      </c>
      <c r="F22" s="26">
        <f t="shared" ref="F22:F26" si="9">B22-C22</f>
        <v>68324.626337962953</v>
      </c>
      <c r="I22" s="24">
        <v>2</v>
      </c>
      <c r="J22" s="22">
        <f>N21</f>
        <v>83840.885779376738</v>
      </c>
      <c r="K22" s="20">
        <f t="shared" ref="K22:K26" si="10">M22-L22</f>
        <v>16358.813940533137</v>
      </c>
      <c r="L22" s="20">
        <f>J22*B4</f>
        <v>1036.1336134234641</v>
      </c>
      <c r="M22" s="19">
        <f>M21</f>
        <v>17394.947553956601</v>
      </c>
      <c r="N22" s="26">
        <f t="shared" ref="N22:N26" si="11">J22-K22</f>
        <v>67482.071838843607</v>
      </c>
    </row>
    <row r="23" spans="1:15" x14ac:dyDescent="0.2">
      <c r="A23" s="24">
        <v>3</v>
      </c>
      <c r="B23" s="22">
        <f t="shared" ref="B23:B26" si="12">F22</f>
        <v>68324.626337962953</v>
      </c>
      <c r="C23" s="20">
        <f t="shared" si="8"/>
        <v>16447.872704120746</v>
      </c>
      <c r="D23" s="20">
        <f>B23*B4</f>
        <v>844.37850715999207</v>
      </c>
      <c r="E23" s="19">
        <f>(B21/B3)*(1+B4)^A23</f>
        <v>17292.251211280738</v>
      </c>
      <c r="F23" s="26">
        <f t="shared" si="9"/>
        <v>51876.753633842207</v>
      </c>
      <c r="I23" s="24">
        <v>3</v>
      </c>
      <c r="J23" s="22">
        <f t="shared" ref="J23:J26" si="13">N22</f>
        <v>67482.071838843607</v>
      </c>
      <c r="K23" s="20">
        <f t="shared" si="10"/>
        <v>16560.981616148227</v>
      </c>
      <c r="L23" s="20">
        <f>J23*B4</f>
        <v>833.96593780837554</v>
      </c>
      <c r="M23" s="19">
        <f t="shared" ref="M23:M26" si="14">M22</f>
        <v>17394.947553956601</v>
      </c>
      <c r="N23" s="26">
        <f t="shared" si="11"/>
        <v>50921.090222695377</v>
      </c>
    </row>
    <row r="24" spans="1:15" x14ac:dyDescent="0.2">
      <c r="A24" s="24">
        <v>4</v>
      </c>
      <c r="B24" s="22">
        <f t="shared" si="12"/>
        <v>51876.753633842207</v>
      </c>
      <c r="C24" s="20">
        <f t="shared" si="8"/>
        <v>16864.844402175244</v>
      </c>
      <c r="D24" s="20">
        <f>B24*B4</f>
        <v>641.11021365823319</v>
      </c>
      <c r="E24" s="19">
        <f>(B21/B3)*(1+B4)^A24</f>
        <v>17505.954615833478</v>
      </c>
      <c r="F24" s="26">
        <f t="shared" si="9"/>
        <v>35011.909231666963</v>
      </c>
      <c r="I24" s="24">
        <v>4</v>
      </c>
      <c r="J24" s="22">
        <f t="shared" si="13"/>
        <v>50921.090222695377</v>
      </c>
      <c r="K24" s="20">
        <f t="shared" si="10"/>
        <v>16765.647747287792</v>
      </c>
      <c r="L24" s="20">
        <f>J24*B4</f>
        <v>629.29980666881033</v>
      </c>
      <c r="M24" s="19">
        <f t="shared" si="14"/>
        <v>17394.947553956601</v>
      </c>
      <c r="N24" s="26">
        <f t="shared" si="11"/>
        <v>34155.442475407588</v>
      </c>
    </row>
    <row r="25" spans="1:15" x14ac:dyDescent="0.2">
      <c r="A25" s="24">
        <v>5</v>
      </c>
      <c r="B25" s="22">
        <f t="shared" si="12"/>
        <v>35011.909231666963</v>
      </c>
      <c r="C25" s="20">
        <f t="shared" si="8"/>
        <v>17289.610193372802</v>
      </c>
      <c r="D25" s="20">
        <f>B25*B4</f>
        <v>432.68884492135084</v>
      </c>
      <c r="E25" s="19">
        <f>(B21/B3)*(1+B4)^A25</f>
        <v>17722.299038294153</v>
      </c>
      <c r="F25" s="26">
        <f t="shared" si="9"/>
        <v>17722.299038294161</v>
      </c>
      <c r="I25" s="24">
        <v>5</v>
      </c>
      <c r="J25" s="22">
        <f t="shared" si="13"/>
        <v>34155.442475407588</v>
      </c>
      <c r="K25" s="20">
        <f t="shared" si="10"/>
        <v>16972.843210698022</v>
      </c>
      <c r="L25" s="20">
        <f>J25*B4</f>
        <v>422.10434325857875</v>
      </c>
      <c r="M25" s="19">
        <f t="shared" si="14"/>
        <v>17394.947553956601</v>
      </c>
      <c r="N25" s="26">
        <f t="shared" si="11"/>
        <v>17182.599264709566</v>
      </c>
    </row>
    <row r="26" spans="1:15" ht="17" thickBot="1" x14ac:dyDescent="0.25">
      <c r="A26" s="25">
        <v>6</v>
      </c>
      <c r="B26" s="28">
        <f t="shared" si="12"/>
        <v>17722.299038294161</v>
      </c>
      <c r="C26" s="32">
        <f t="shared" si="8"/>
        <v>17722.299038294153</v>
      </c>
      <c r="D26" s="32">
        <f>B26*B4</f>
        <v>219.018078948252</v>
      </c>
      <c r="E26" s="29">
        <f>(B21/B3)*(1+B4)^A26</f>
        <v>17941.317117242404</v>
      </c>
      <c r="F26" s="33">
        <f t="shared" si="9"/>
        <v>0</v>
      </c>
      <c r="I26" s="25">
        <v>6</v>
      </c>
      <c r="J26" s="28">
        <f t="shared" si="13"/>
        <v>17182.599264709566</v>
      </c>
      <c r="K26" s="32">
        <f t="shared" si="10"/>
        <v>17182.599264710232</v>
      </c>
      <c r="L26" s="32">
        <f>J26*B4</f>
        <v>212.34828924636903</v>
      </c>
      <c r="M26" s="29">
        <f t="shared" si="14"/>
        <v>17394.947553956601</v>
      </c>
      <c r="N26" s="33">
        <v>0</v>
      </c>
    </row>
    <row r="27" spans="1:15" x14ac:dyDescent="0.2">
      <c r="A27" s="4"/>
      <c r="B27" s="5"/>
      <c r="C27" s="6"/>
      <c r="D27" s="1"/>
      <c r="E27" s="2"/>
      <c r="F27" s="2"/>
      <c r="G27" s="3"/>
      <c r="I27" s="4"/>
      <c r="J27" s="5"/>
      <c r="K27" s="6"/>
      <c r="L27" s="4"/>
      <c r="M27" s="5"/>
      <c r="N27" s="5"/>
      <c r="O27" s="3"/>
    </row>
    <row r="28" spans="1:15" x14ac:dyDescent="0.2">
      <c r="A28" s="4"/>
      <c r="B28" s="5"/>
      <c r="C28" s="6"/>
      <c r="D28" s="4"/>
      <c r="E28" s="5"/>
      <c r="F28" s="5"/>
      <c r="G28" s="6"/>
      <c r="I28" s="4"/>
      <c r="J28" s="5"/>
      <c r="K28" s="6"/>
      <c r="L28" s="4"/>
      <c r="M28" s="5"/>
      <c r="N28" s="5"/>
      <c r="O28" s="6"/>
    </row>
    <row r="29" spans="1:15" ht="17" thickBot="1" x14ac:dyDescent="0.25">
      <c r="A29" s="7"/>
      <c r="B29" s="8"/>
      <c r="C29" s="9"/>
      <c r="D29" s="7"/>
      <c r="E29" s="8"/>
      <c r="F29" s="8"/>
      <c r="G29" s="9"/>
      <c r="I29" s="7"/>
      <c r="J29" s="8"/>
      <c r="K29" s="9"/>
      <c r="L29" s="7"/>
      <c r="M29" s="8"/>
      <c r="N29" s="8"/>
      <c r="O29" s="9"/>
    </row>
    <row r="30" spans="1:15" x14ac:dyDescent="0.2">
      <c r="A30" s="1"/>
      <c r="B30" s="2"/>
      <c r="C30" s="3"/>
      <c r="I30" s="1"/>
      <c r="J30" s="2"/>
      <c r="K30" s="3"/>
    </row>
    <row r="31" spans="1:15" x14ac:dyDescent="0.2">
      <c r="A31" s="4"/>
      <c r="B31" s="5"/>
      <c r="C31" s="6"/>
      <c r="I31" s="4"/>
      <c r="J31" s="5"/>
      <c r="K31" s="6"/>
    </row>
    <row r="32" spans="1:15" ht="17" thickBot="1" x14ac:dyDescent="0.25">
      <c r="A32" s="7"/>
      <c r="B32" s="8"/>
      <c r="C32" s="9"/>
      <c r="I32" s="7"/>
      <c r="J32" s="8"/>
      <c r="K32" s="9"/>
    </row>
  </sheetData>
  <mergeCells count="13">
    <mergeCell ref="A19:F19"/>
    <mergeCell ref="A27:C29"/>
    <mergeCell ref="D27:G29"/>
    <mergeCell ref="A30:C32"/>
    <mergeCell ref="I27:K29"/>
    <mergeCell ref="L27:O29"/>
    <mergeCell ref="I30:K32"/>
    <mergeCell ref="I19:N19"/>
    <mergeCell ref="A10:F10"/>
    <mergeCell ref="A6:C8"/>
    <mergeCell ref="D6:G8"/>
    <mergeCell ref="H6:J8"/>
    <mergeCell ref="H10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2017-05-16T12:28:45Z</dcterms:created>
  <dcterms:modified xsi:type="dcterms:W3CDTF">2017-05-16T19:00:34Z</dcterms:modified>
</cp:coreProperties>
</file>